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Xepho\OneDrive\Desktop\"/>
    </mc:Choice>
  </mc:AlternateContent>
  <xr:revisionPtr revIDLastSave="0" documentId="8_{C65FF239-1573-4033-A905-CAED87B5AEC6}" xr6:coauthVersionLast="47" xr6:coauthVersionMax="47" xr10:uidLastSave="{00000000-0000-0000-0000-000000000000}"/>
  <bookViews>
    <workbookView xWindow="-120" yWindow="-120" windowWidth="51840" windowHeight="21120" firstSheet="18" activeTab="14" xr2:uid="{A5ED2CEC-3F70-784D-9D95-01B6C59F76DC}"/>
  </bookViews>
  <sheets>
    <sheet name="ClimateData&gt;&gt;" sheetId="1" r:id="rId1"/>
    <sheet name="Description" sheetId="2" r:id="rId2"/>
    <sheet name="SSPScenarios" sheetId="4" r:id="rId3"/>
    <sheet name="SSPScenarioData" sheetId="3" r:id="rId4"/>
    <sheet name="Historical Hazard Data" sheetId="5" r:id="rId5"/>
    <sheet name="RAF" sheetId="6" r:id="rId6"/>
    <sheet name="Hazards&gt;&gt;" sheetId="7" r:id="rId7"/>
    <sheet name="HazardData" sheetId="22" r:id="rId8"/>
    <sheet name="RegionalHazardData" sheetId="21" r:id="rId9"/>
    <sheet name="HazardBucketAnalysis" sheetId="12" r:id="rId10"/>
    <sheet name="HazardPivot" sheetId="10" r:id="rId11"/>
    <sheet name="HazardVisuals" sheetId="11" r:id="rId12"/>
    <sheet name="HazardsByRegion" sheetId="13" state="hidden" r:id="rId13"/>
    <sheet name="CensusData&gt;&gt;" sheetId="14" r:id="rId14"/>
    <sheet name="Inflation" sheetId="15" r:id="rId15"/>
    <sheet name="Demographic" sheetId="16" r:id="rId16"/>
    <sheet name="OtherData" sheetId="9" r:id="rId17"/>
    <sheet name="OtherAssumptions&gt;&gt;" sheetId="18" r:id="rId18"/>
    <sheet name="DemandSurge" sheetId="17" r:id="rId19"/>
    <sheet name="SumInsured" sheetId="20" r:id="rId20"/>
    <sheet name="ContentsCost" sheetId="19" r:id="rId21"/>
  </sheets>
  <externalReferences>
    <externalReference r:id="rId22"/>
  </externalReferences>
  <definedNames>
    <definedName name="_xlnm._FilterDatabase" localSheetId="9" hidden="1">HazardBucketAnalysis!$A$1:$G$1</definedName>
    <definedName name="_xlnm._FilterDatabase" localSheetId="7" hidden="1">HazardData!$A$1:$M$1</definedName>
    <definedName name="_xlnm._FilterDatabase" localSheetId="8" hidden="1">RegionalHazardData!$A$4:$C$10</definedName>
    <definedName name="Slicer_Hazard_Event__Proposed_1">#N/A</definedName>
    <definedName name="Slicer_Region">#N/A</definedName>
  </definedNames>
  <calcPr calcId="191028"/>
  <pivotCaches>
    <pivotCache cacheId="1" r:id="rId23"/>
  </pivotCaches>
  <extLst>
    <ext xmlns:x14="http://schemas.microsoft.com/office/spreadsheetml/2009/9/main" uri="{BBE1A952-AA13-448e-AADC-164F8A28A991}">
      <x14:slicerCaches>
        <x14:slicerCache r:id="rId24"/>
        <x14:slicerCache r:id="rId2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2" i="21" l="1"/>
  <c r="B41" i="21"/>
  <c r="B40" i="21"/>
  <c r="B39" i="21"/>
  <c r="B38" i="21"/>
  <c r="B37" i="21"/>
  <c r="B34" i="21"/>
  <c r="B33" i="21"/>
  <c r="B32" i="21"/>
  <c r="B31" i="21"/>
  <c r="B30" i="21"/>
  <c r="B29" i="21"/>
  <c r="B26" i="21"/>
  <c r="B25" i="21"/>
  <c r="B24" i="21"/>
  <c r="B23" i="21"/>
  <c r="B22" i="21"/>
  <c r="B21" i="21"/>
  <c r="B18" i="21"/>
  <c r="B17" i="21"/>
  <c r="B16" i="21"/>
  <c r="B15" i="21"/>
  <c r="B14" i="21"/>
  <c r="B13" i="21"/>
  <c r="B7" i="21"/>
  <c r="B6" i="21"/>
  <c r="B5" i="21"/>
  <c r="B9" i="21"/>
  <c r="B10" i="21"/>
  <c r="B8" i="21"/>
  <c r="G3" i="12"/>
  <c r="G4" i="12"/>
  <c r="G5" i="12"/>
  <c r="G6" i="12"/>
  <c r="G7" i="12"/>
  <c r="G2" i="12"/>
  <c r="F2" i="12" a="1"/>
  <c r="F2" i="12" s="1"/>
  <c r="N2" i="22" l="1"/>
  <c r="N3" i="22"/>
  <c r="N4" i="22"/>
  <c r="N5" i="22"/>
  <c r="N6" i="22"/>
  <c r="N7" i="22"/>
  <c r="N8" i="22"/>
  <c r="N9" i="22"/>
  <c r="N10" i="22"/>
  <c r="N11" i="22"/>
  <c r="N12" i="22"/>
  <c r="N13" i="22"/>
  <c r="N14" i="22"/>
  <c r="N15" i="22"/>
  <c r="N16" i="22"/>
  <c r="N17" i="22"/>
  <c r="N18" i="22"/>
  <c r="N19" i="22"/>
  <c r="N20" i="22"/>
  <c r="N21" i="22"/>
  <c r="N22" i="22"/>
  <c r="N23" i="22"/>
  <c r="N24" i="22"/>
  <c r="N25" i="22"/>
  <c r="N26" i="22"/>
  <c r="N27" i="22"/>
  <c r="N28" i="22"/>
  <c r="N29" i="22"/>
  <c r="N30" i="22"/>
  <c r="N31" i="22"/>
  <c r="N32" i="22"/>
  <c r="N33" i="22"/>
  <c r="N34" i="22"/>
  <c r="N35" i="22"/>
  <c r="N36" i="22"/>
  <c r="N37" i="22"/>
  <c r="N38" i="22"/>
  <c r="N39" i="22"/>
  <c r="N40" i="22"/>
  <c r="N41" i="22"/>
  <c r="N42" i="22"/>
  <c r="N43" i="22"/>
  <c r="N44" i="22"/>
  <c r="N45" i="22"/>
  <c r="N46" i="22"/>
  <c r="N47" i="22"/>
  <c r="N48" i="22"/>
  <c r="N49" i="22"/>
  <c r="N50" i="22"/>
  <c r="N51" i="22"/>
  <c r="N52" i="22"/>
  <c r="N53" i="22"/>
  <c r="N54" i="22"/>
  <c r="N55" i="22"/>
  <c r="N56" i="22"/>
  <c r="N57" i="22"/>
  <c r="N58" i="22"/>
  <c r="N59" i="22"/>
  <c r="N60" i="22"/>
  <c r="N61" i="22"/>
  <c r="N62" i="22"/>
  <c r="N63" i="22"/>
  <c r="N64" i="22"/>
  <c r="N65" i="22"/>
  <c r="N66" i="22"/>
  <c r="N67" i="22"/>
  <c r="N68" i="22"/>
  <c r="N69" i="22"/>
  <c r="N70" i="22"/>
  <c r="N71" i="22"/>
  <c r="N72" i="22"/>
  <c r="N73" i="22"/>
  <c r="N74" i="22"/>
  <c r="N75" i="22"/>
  <c r="N76" i="22"/>
  <c r="N77" i="22"/>
  <c r="N78" i="22"/>
  <c r="N79" i="22"/>
  <c r="N80" i="22"/>
  <c r="N81" i="22"/>
  <c r="N82" i="22"/>
  <c r="N83" i="22"/>
  <c r="N84" i="22"/>
  <c r="N85" i="22"/>
  <c r="N86" i="22"/>
  <c r="N87" i="22"/>
  <c r="N88" i="22"/>
  <c r="N89" i="22"/>
  <c r="N90" i="22"/>
  <c r="N91" i="22"/>
  <c r="N92" i="22"/>
  <c r="N93" i="22"/>
  <c r="N94" i="22"/>
  <c r="N95" i="22"/>
  <c r="N96" i="22"/>
  <c r="N97" i="22"/>
  <c r="N98" i="22"/>
  <c r="N99" i="22"/>
  <c r="N100" i="22"/>
  <c r="N101" i="22"/>
  <c r="N102" i="22"/>
  <c r="N103" i="22"/>
  <c r="N104" i="22"/>
  <c r="N105" i="22"/>
  <c r="N106" i="22"/>
  <c r="N107" i="22"/>
  <c r="N108" i="22"/>
  <c r="N109" i="22"/>
  <c r="N110" i="22"/>
  <c r="N111" i="22"/>
  <c r="N112" i="22"/>
  <c r="N113" i="22"/>
  <c r="N114" i="22"/>
  <c r="N115" i="22"/>
  <c r="N116" i="22"/>
  <c r="N117" i="22"/>
  <c r="N118" i="22"/>
  <c r="N119" i="22"/>
  <c r="N120" i="22"/>
  <c r="N121" i="22"/>
  <c r="N122" i="22"/>
  <c r="N123" i="22"/>
  <c r="N124" i="22"/>
  <c r="N125" i="22"/>
  <c r="N126" i="22"/>
  <c r="N127" i="22"/>
  <c r="N128" i="22"/>
  <c r="N129" i="22"/>
  <c r="N130" i="22"/>
  <c r="N131" i="22"/>
  <c r="N132" i="22"/>
  <c r="N133" i="22"/>
  <c r="N134" i="22"/>
  <c r="N135" i="22"/>
  <c r="N136" i="22"/>
  <c r="N137" i="22"/>
  <c r="N138" i="22"/>
  <c r="N139" i="22"/>
  <c r="N140" i="22"/>
  <c r="N141" i="22"/>
  <c r="N142" i="22"/>
  <c r="N143" i="22"/>
  <c r="N144" i="22"/>
  <c r="N145" i="22"/>
  <c r="N146" i="22"/>
  <c r="N147" i="22"/>
  <c r="N148" i="22"/>
  <c r="N149" i="22"/>
  <c r="N150" i="22"/>
  <c r="N151" i="22"/>
  <c r="N152" i="22"/>
  <c r="N153" i="22"/>
  <c r="N154" i="22"/>
  <c r="N155" i="22"/>
  <c r="N156" i="22"/>
  <c r="N157" i="22"/>
  <c r="N158" i="22"/>
  <c r="N159" i="22"/>
  <c r="N160" i="22"/>
  <c r="N161" i="22"/>
  <c r="N162" i="22"/>
  <c r="N163" i="22"/>
  <c r="N164" i="22"/>
  <c r="N165" i="22"/>
  <c r="N166" i="22"/>
  <c r="N167" i="22"/>
  <c r="N168" i="22"/>
  <c r="N169" i="22"/>
  <c r="N170" i="22"/>
  <c r="N171" i="22"/>
  <c r="N172" i="22"/>
  <c r="N173" i="22"/>
  <c r="N174" i="22"/>
  <c r="N175" i="22"/>
  <c r="N176" i="22"/>
  <c r="N177" i="22"/>
  <c r="N178" i="22"/>
  <c r="N179" i="22"/>
  <c r="N180" i="22"/>
  <c r="N181" i="22"/>
  <c r="N182" i="22"/>
  <c r="N183" i="22"/>
  <c r="N184" i="22"/>
  <c r="N185" i="22"/>
  <c r="N186" i="22"/>
  <c r="N187" i="22"/>
  <c r="N188" i="22"/>
  <c r="N189" i="22"/>
  <c r="N190" i="22"/>
  <c r="N191" i="22"/>
  <c r="N192" i="22"/>
  <c r="N193" i="22"/>
  <c r="N194" i="22"/>
  <c r="N195" i="22"/>
  <c r="N196" i="22"/>
  <c r="N197" i="22"/>
  <c r="N198" i="22"/>
  <c r="N199" i="22"/>
  <c r="N200" i="22"/>
  <c r="N201" i="22"/>
  <c r="N202" i="22"/>
  <c r="N203" i="22"/>
  <c r="N204" i="22"/>
  <c r="N205" i="22"/>
  <c r="N206" i="22"/>
  <c r="N207" i="22"/>
  <c r="N208" i="22"/>
  <c r="N209" i="22"/>
  <c r="N210" i="22"/>
  <c r="N211" i="22"/>
  <c r="N212" i="22"/>
  <c r="N213" i="22"/>
  <c r="N214" i="22"/>
  <c r="N215" i="22"/>
  <c r="N216" i="22"/>
  <c r="N217" i="22"/>
  <c r="N218" i="22"/>
  <c r="N219" i="22"/>
  <c r="N220" i="22"/>
  <c r="N221" i="22"/>
  <c r="N222" i="22"/>
  <c r="N223" i="22"/>
  <c r="N224" i="22"/>
  <c r="N225" i="22"/>
  <c r="N226" i="22"/>
  <c r="N227" i="22"/>
  <c r="N228" i="22"/>
  <c r="N229" i="22"/>
  <c r="N230" i="22"/>
  <c r="N231" i="22"/>
  <c r="N232" i="22"/>
  <c r="N233" i="22"/>
  <c r="N234" i="22"/>
  <c r="N235" i="22"/>
  <c r="N236" i="22"/>
  <c r="N237" i="22"/>
  <c r="N238" i="22"/>
  <c r="N239" i="22"/>
  <c r="N240" i="22"/>
  <c r="N241" i="22"/>
  <c r="N242" i="22"/>
  <c r="N243" i="22"/>
  <c r="N244" i="22"/>
  <c r="N245" i="22"/>
  <c r="N246" i="22"/>
  <c r="N247" i="22"/>
  <c r="N248" i="22"/>
  <c r="N249" i="22"/>
  <c r="N250" i="22"/>
  <c r="N251" i="22"/>
  <c r="N252" i="22"/>
  <c r="N253" i="22"/>
  <c r="N254" i="22"/>
  <c r="N255" i="22"/>
  <c r="N256" i="22"/>
  <c r="N257" i="22"/>
  <c r="N258" i="22"/>
  <c r="N259" i="22"/>
  <c r="N260" i="22"/>
  <c r="N261" i="22"/>
  <c r="N262" i="22"/>
  <c r="N263" i="22"/>
  <c r="N264" i="22"/>
  <c r="N265" i="22"/>
  <c r="N266" i="22"/>
  <c r="N267" i="22"/>
  <c r="N268" i="22"/>
  <c r="N269" i="22"/>
  <c r="N270" i="22"/>
  <c r="N271" i="22"/>
  <c r="N272" i="22"/>
  <c r="N273" i="22"/>
  <c r="N274" i="22"/>
  <c r="N275" i="22"/>
  <c r="N276" i="22"/>
  <c r="N277" i="22"/>
  <c r="N278" i="22"/>
  <c r="N279" i="22"/>
  <c r="N280" i="22"/>
  <c r="N281" i="22"/>
  <c r="N282" i="22"/>
  <c r="N283" i="22"/>
  <c r="N284" i="22"/>
  <c r="N285" i="22"/>
  <c r="N286" i="22"/>
  <c r="N287" i="22"/>
  <c r="N288" i="22"/>
  <c r="N289" i="22"/>
  <c r="N290" i="22"/>
  <c r="N291" i="22"/>
  <c r="N292" i="22"/>
  <c r="N293" i="22"/>
  <c r="N294" i="22"/>
  <c r="N295" i="22"/>
  <c r="N296" i="22"/>
  <c r="N297" i="22"/>
  <c r="N298" i="22"/>
  <c r="N299" i="22"/>
  <c r="N300" i="22"/>
  <c r="N301" i="22"/>
  <c r="N302" i="22"/>
  <c r="N303" i="22"/>
  <c r="N304" i="22"/>
  <c r="N305" i="22"/>
  <c r="N306" i="22"/>
  <c r="N307" i="22"/>
  <c r="N308" i="22"/>
  <c r="N309" i="22"/>
  <c r="N310" i="22"/>
  <c r="N311" i="22"/>
  <c r="N312" i="22"/>
  <c r="N313" i="22"/>
  <c r="N314" i="22"/>
  <c r="N315" i="22"/>
  <c r="N316" i="22"/>
  <c r="N317" i="22"/>
  <c r="N318" i="22"/>
  <c r="N319" i="22"/>
  <c r="N320" i="22"/>
  <c r="N321" i="22"/>
  <c r="N322" i="22"/>
  <c r="N323" i="22"/>
  <c r="N324" i="22"/>
  <c r="N325" i="22"/>
  <c r="N326" i="22"/>
  <c r="N327" i="22"/>
  <c r="N328" i="22"/>
  <c r="N329" i="22"/>
  <c r="N330" i="22"/>
  <c r="N331" i="22"/>
  <c r="N332" i="22"/>
  <c r="N333" i="22"/>
  <c r="N334" i="22"/>
  <c r="N335" i="22"/>
  <c r="N336" i="22"/>
  <c r="N337" i="22"/>
  <c r="N338" i="22"/>
  <c r="N339" i="22"/>
  <c r="N340" i="22"/>
  <c r="N341" i="22"/>
  <c r="N342" i="22"/>
  <c r="N343" i="22"/>
  <c r="N344" i="22"/>
  <c r="N345" i="22"/>
  <c r="N346" i="22"/>
  <c r="N347" i="22"/>
  <c r="N348" i="22"/>
  <c r="N349" i="22"/>
  <c r="N350" i="22"/>
  <c r="N351" i="22"/>
  <c r="N352" i="22"/>
  <c r="N353" i="22"/>
  <c r="N354" i="22"/>
  <c r="N355" i="22"/>
  <c r="N356" i="22"/>
  <c r="N357" i="22"/>
  <c r="N358" i="22"/>
  <c r="N359" i="22"/>
  <c r="N360" i="22"/>
  <c r="N361" i="22"/>
  <c r="N362" i="22"/>
  <c r="N363" i="22"/>
  <c r="N364" i="22"/>
  <c r="N365" i="22"/>
  <c r="N366" i="22"/>
  <c r="N367" i="22"/>
  <c r="N368" i="22"/>
  <c r="N369" i="22"/>
  <c r="N370" i="22"/>
  <c r="N371" i="22"/>
  <c r="N372" i="22"/>
  <c r="N373" i="22"/>
  <c r="N374" i="22"/>
  <c r="N375" i="22"/>
  <c r="N376" i="22"/>
  <c r="N377" i="22"/>
  <c r="N378" i="22"/>
  <c r="N379" i="22"/>
  <c r="N380" i="22"/>
  <c r="N381" i="22"/>
  <c r="N382" i="22"/>
  <c r="N383" i="22"/>
  <c r="N384" i="22"/>
  <c r="N385" i="22"/>
  <c r="N386" i="22"/>
  <c r="N387" i="22"/>
  <c r="N388" i="22"/>
  <c r="N389" i="22"/>
  <c r="N390" i="22"/>
  <c r="N391" i="22"/>
  <c r="N392" i="22"/>
  <c r="N393" i="22"/>
  <c r="N394" i="22"/>
  <c r="N395" i="22"/>
  <c r="N396" i="22"/>
  <c r="N397" i="22"/>
  <c r="N398" i="22"/>
  <c r="N399" i="22"/>
  <c r="N400" i="22"/>
  <c r="N401" i="22"/>
  <c r="N402" i="22"/>
  <c r="N403" i="22"/>
  <c r="N404" i="22"/>
  <c r="N405" i="22"/>
  <c r="N406" i="22"/>
  <c r="N407" i="22"/>
  <c r="N408" i="22"/>
  <c r="N409" i="22"/>
  <c r="N410" i="22"/>
  <c r="N411" i="22"/>
  <c r="N412" i="22"/>
  <c r="N413" i="22"/>
  <c r="N414" i="22"/>
  <c r="N415" i="22"/>
  <c r="N416" i="22"/>
  <c r="N417" i="22"/>
  <c r="N418" i="22"/>
  <c r="N419" i="22"/>
  <c r="N420" i="22"/>
  <c r="N421" i="22"/>
  <c r="N422" i="22"/>
  <c r="N423" i="22"/>
  <c r="N424" i="22"/>
  <c r="N425" i="22"/>
  <c r="N426" i="22"/>
  <c r="N427" i="22"/>
  <c r="N428" i="22"/>
  <c r="N429" i="22"/>
  <c r="N430" i="22"/>
  <c r="N431" i="22"/>
  <c r="N432" i="22"/>
  <c r="N433" i="22"/>
  <c r="N434" i="22"/>
  <c r="N435" i="22"/>
  <c r="N436" i="22"/>
  <c r="N437" i="22"/>
  <c r="N438" i="22"/>
  <c r="N439" i="22"/>
  <c r="N440" i="22"/>
  <c r="N441" i="22"/>
  <c r="N442" i="22"/>
  <c r="N443" i="22"/>
  <c r="N444" i="22"/>
  <c r="N445" i="22"/>
  <c r="N446" i="22"/>
  <c r="N447" i="22"/>
  <c r="N448" i="22"/>
  <c r="N449" i="22"/>
  <c r="N450" i="22"/>
  <c r="N451" i="22"/>
  <c r="N452" i="22"/>
  <c r="N453" i="22"/>
  <c r="N454" i="22"/>
  <c r="N455" i="22"/>
  <c r="N456" i="22"/>
  <c r="N457" i="22"/>
  <c r="N458" i="22"/>
  <c r="N459" i="22"/>
  <c r="N460" i="22"/>
  <c r="N461" i="22"/>
  <c r="N462" i="22"/>
  <c r="N463" i="22"/>
  <c r="N464" i="22"/>
  <c r="N465" i="22"/>
  <c r="N466" i="22"/>
  <c r="N467" i="22"/>
  <c r="N468" i="22"/>
  <c r="N469" i="22"/>
  <c r="N470" i="22"/>
  <c r="N471" i="22"/>
  <c r="N472" i="22"/>
  <c r="N473" i="22"/>
  <c r="N474" i="22"/>
  <c r="N475" i="22"/>
  <c r="N476" i="22"/>
  <c r="N477" i="22"/>
  <c r="N478" i="22"/>
  <c r="N479" i="22"/>
  <c r="N480" i="22"/>
  <c r="N481" i="22"/>
  <c r="N482" i="22"/>
  <c r="N483" i="22"/>
  <c r="N484" i="22"/>
  <c r="N485" i="22"/>
  <c r="N486" i="22"/>
  <c r="N487" i="22"/>
  <c r="N488" i="22"/>
  <c r="N489" i="22"/>
  <c r="N490" i="22"/>
  <c r="N491" i="22"/>
  <c r="N492" i="22"/>
  <c r="N493" i="22"/>
  <c r="N494" i="22"/>
  <c r="N495" i="22"/>
  <c r="N496" i="22"/>
  <c r="N497" i="22"/>
  <c r="N498" i="22"/>
  <c r="N499" i="22"/>
  <c r="N500" i="22"/>
  <c r="N501" i="22"/>
  <c r="N502" i="22"/>
  <c r="N503" i="22"/>
  <c r="N504" i="22"/>
  <c r="N505" i="22"/>
  <c r="N506" i="22"/>
  <c r="N507" i="22"/>
  <c r="N508" i="22"/>
  <c r="N509" i="22"/>
  <c r="N510" i="22"/>
  <c r="N511" i="22"/>
  <c r="N512" i="22"/>
  <c r="N513" i="22"/>
  <c r="N514" i="22"/>
  <c r="N515" i="22"/>
  <c r="N516" i="22"/>
  <c r="N517" i="22"/>
  <c r="N518" i="22"/>
  <c r="N519" i="22"/>
  <c r="N520" i="22"/>
  <c r="N521" i="22"/>
  <c r="N522" i="22"/>
  <c r="N523" i="22"/>
  <c r="N524" i="22"/>
  <c r="N525" i="22"/>
  <c r="N526" i="22"/>
  <c r="N527" i="22"/>
  <c r="N528" i="22"/>
  <c r="N529" i="22"/>
  <c r="N530" i="22"/>
  <c r="N531" i="22"/>
  <c r="N532" i="22"/>
  <c r="N533" i="22"/>
  <c r="N534" i="22"/>
  <c r="N535" i="22"/>
  <c r="N536" i="22"/>
  <c r="N537" i="22"/>
  <c r="N538" i="22"/>
  <c r="N539" i="22"/>
  <c r="N540" i="22"/>
  <c r="N541" i="22"/>
  <c r="N542" i="22"/>
  <c r="N543" i="22"/>
  <c r="N544" i="22"/>
  <c r="N545" i="22"/>
  <c r="N546" i="22"/>
  <c r="N547" i="22"/>
  <c r="N548" i="22"/>
  <c r="N549" i="22"/>
  <c r="N550" i="22"/>
  <c r="N551" i="22"/>
  <c r="N552" i="22"/>
  <c r="N553" i="22"/>
  <c r="N554" i="22"/>
  <c r="N555" i="22"/>
  <c r="N556" i="22"/>
  <c r="N557" i="22"/>
  <c r="N558" i="22"/>
  <c r="N559" i="22"/>
  <c r="N560" i="22"/>
  <c r="N561" i="22"/>
  <c r="N562" i="22"/>
  <c r="N563" i="22"/>
  <c r="N564" i="22"/>
  <c r="N565" i="22"/>
  <c r="N566" i="22"/>
  <c r="N567" i="22"/>
  <c r="N568" i="22"/>
  <c r="N569" i="22"/>
  <c r="N570" i="22"/>
  <c r="N571" i="22"/>
  <c r="N572" i="22"/>
  <c r="N573" i="22"/>
  <c r="N574" i="22"/>
  <c r="N575" i="22"/>
  <c r="N576" i="22"/>
  <c r="N577" i="22"/>
  <c r="N578" i="22"/>
  <c r="N579" i="22"/>
  <c r="N580" i="22"/>
  <c r="N581" i="22"/>
  <c r="N582" i="22"/>
  <c r="N583" i="22"/>
  <c r="N584" i="22"/>
  <c r="N585" i="22"/>
  <c r="N586" i="22"/>
  <c r="N587" i="22"/>
  <c r="N588" i="22"/>
  <c r="N589" i="22"/>
  <c r="N590" i="22"/>
  <c r="N591" i="22"/>
  <c r="N592" i="22"/>
  <c r="N593" i="22"/>
  <c r="N594" i="22"/>
  <c r="N595" i="22"/>
  <c r="N596" i="22"/>
  <c r="N597" i="22"/>
  <c r="N598" i="22"/>
  <c r="N599" i="22"/>
  <c r="N600" i="22"/>
  <c r="N601" i="22"/>
  <c r="N602" i="22"/>
  <c r="N603" i="22"/>
  <c r="N604" i="22"/>
  <c r="N605" i="22"/>
  <c r="N606" i="22"/>
  <c r="N607" i="22"/>
  <c r="N608" i="22"/>
  <c r="N609" i="22"/>
  <c r="N610" i="22"/>
  <c r="N611" i="22"/>
  <c r="N612" i="22"/>
  <c r="N613" i="22"/>
  <c r="N614" i="22"/>
  <c r="N615" i="22"/>
  <c r="N616" i="22"/>
  <c r="N617" i="22"/>
  <c r="N618" i="22"/>
  <c r="N619" i="22"/>
  <c r="N620" i="22"/>
  <c r="N621" i="22"/>
  <c r="N622" i="22"/>
  <c r="N623" i="22"/>
  <c r="N624" i="22"/>
  <c r="N625" i="22"/>
  <c r="N626" i="22"/>
  <c r="N627" i="22"/>
  <c r="N628" i="22"/>
  <c r="N629" i="22"/>
  <c r="N630" i="22"/>
  <c r="N631" i="22"/>
  <c r="N632" i="22"/>
  <c r="N633" i="22"/>
  <c r="N634" i="22"/>
  <c r="N635" i="22"/>
  <c r="N636" i="22"/>
  <c r="N637" i="22"/>
  <c r="N638" i="22"/>
  <c r="N639" i="22"/>
  <c r="N640" i="22"/>
  <c r="N641" i="22"/>
  <c r="N642" i="22"/>
  <c r="N643" i="22"/>
  <c r="N644" i="22"/>
  <c r="N645" i="22"/>
  <c r="N646" i="22"/>
  <c r="N647" i="22"/>
  <c r="N648" i="22"/>
  <c r="N649" i="22"/>
  <c r="N650" i="22"/>
  <c r="N651" i="22"/>
  <c r="N652" i="22"/>
  <c r="N653" i="22"/>
  <c r="N654" i="22"/>
  <c r="N655" i="22"/>
  <c r="N656" i="22"/>
  <c r="N657" i="22"/>
  <c r="N658" i="22"/>
  <c r="N659" i="22"/>
  <c r="N660" i="22"/>
  <c r="N661" i="22"/>
  <c r="N662" i="22"/>
  <c r="N663" i="22"/>
  <c r="N664" i="22"/>
  <c r="N665" i="22"/>
  <c r="N666" i="22"/>
  <c r="N667" i="22"/>
  <c r="N668" i="22"/>
  <c r="N669" i="22"/>
  <c r="N670" i="22"/>
  <c r="N671" i="22"/>
  <c r="N672" i="22"/>
  <c r="N673" i="22"/>
  <c r="N674" i="22"/>
  <c r="N675" i="22"/>
  <c r="N676" i="22"/>
  <c r="N677" i="22"/>
  <c r="N678" i="22"/>
  <c r="N679" i="22"/>
  <c r="N680" i="22"/>
  <c r="N681" i="22"/>
  <c r="N682" i="22"/>
  <c r="N683" i="22"/>
  <c r="N684" i="22"/>
  <c r="N685" i="22"/>
  <c r="N686" i="22"/>
  <c r="N687" i="22"/>
  <c r="N688" i="22"/>
  <c r="N689" i="22"/>
  <c r="N690" i="22"/>
  <c r="N691" i="22"/>
  <c r="N692" i="22"/>
  <c r="N693" i="22"/>
  <c r="N694" i="22"/>
  <c r="N695" i="22"/>
  <c r="N696" i="22"/>
  <c r="N697" i="22"/>
  <c r="N698" i="22"/>
  <c r="N699" i="22"/>
  <c r="N700" i="22"/>
  <c r="N701" i="22"/>
  <c r="N702" i="22"/>
  <c r="N703" i="22"/>
  <c r="N704" i="22"/>
  <c r="N705" i="22"/>
  <c r="N706" i="22"/>
  <c r="N707" i="22"/>
  <c r="N708" i="22"/>
  <c r="N709" i="22"/>
  <c r="N710" i="22"/>
  <c r="N711" i="22"/>
  <c r="N712" i="22"/>
  <c r="N713" i="22"/>
  <c r="N714" i="22"/>
  <c r="N715" i="22"/>
  <c r="N716" i="22"/>
  <c r="N717" i="22"/>
  <c r="N718" i="22"/>
  <c r="N719" i="22"/>
  <c r="N720" i="22"/>
  <c r="N721" i="22"/>
  <c r="N722" i="22"/>
  <c r="N723" i="22"/>
  <c r="N724" i="22"/>
  <c r="N725" i="22"/>
  <c r="N726" i="22"/>
  <c r="N727" i="22"/>
  <c r="N728" i="22"/>
  <c r="N729" i="22"/>
  <c r="N730" i="22"/>
  <c r="N731" i="22"/>
  <c r="N732" i="22"/>
  <c r="N733" i="22"/>
  <c r="N734" i="22"/>
  <c r="N735" i="22"/>
  <c r="N736" i="22"/>
  <c r="N737" i="22"/>
  <c r="N738" i="22"/>
  <c r="N739" i="22"/>
  <c r="N740" i="22"/>
  <c r="N741" i="22"/>
  <c r="N742" i="22"/>
  <c r="N743" i="22"/>
  <c r="N744" i="22"/>
  <c r="N745" i="22"/>
  <c r="N746" i="22"/>
  <c r="N747" i="22"/>
  <c r="N748" i="22"/>
  <c r="N749" i="22"/>
  <c r="N750" i="22"/>
  <c r="N751" i="22"/>
  <c r="N752" i="22"/>
  <c r="N753" i="22"/>
  <c r="N754" i="22"/>
  <c r="N755" i="22"/>
  <c r="N756" i="22"/>
  <c r="N757" i="22"/>
  <c r="N758" i="22"/>
  <c r="N759" i="22"/>
  <c r="N760" i="22"/>
  <c r="N761" i="22"/>
  <c r="N762" i="22"/>
  <c r="N763" i="22"/>
  <c r="N764" i="22"/>
  <c r="N765" i="22"/>
  <c r="N766" i="22"/>
  <c r="N767" i="22"/>
  <c r="N768" i="22"/>
  <c r="N769" i="22"/>
  <c r="N770" i="22"/>
  <c r="N771" i="22"/>
  <c r="N772" i="22"/>
  <c r="N773" i="22"/>
  <c r="N774" i="22"/>
  <c r="N775" i="22"/>
  <c r="N776" i="22"/>
  <c r="N777" i="22"/>
  <c r="N778" i="22"/>
  <c r="N779" i="22"/>
  <c r="N780" i="22"/>
  <c r="N781" i="22"/>
  <c r="N782" i="22"/>
  <c r="N783" i="22"/>
  <c r="N784" i="22"/>
  <c r="N785" i="22"/>
  <c r="N786" i="22"/>
  <c r="N787" i="22"/>
  <c r="N788" i="22"/>
  <c r="N789" i="22"/>
  <c r="N790" i="22"/>
  <c r="N791" i="22"/>
  <c r="N792" i="22"/>
  <c r="N793" i="22"/>
  <c r="N794" i="22"/>
  <c r="N795" i="22"/>
  <c r="N796" i="22"/>
  <c r="N797" i="22"/>
  <c r="N798" i="22"/>
  <c r="N799" i="22"/>
  <c r="N800" i="22"/>
  <c r="N801" i="22"/>
  <c r="N802" i="22"/>
  <c r="N803" i="22"/>
  <c r="N804" i="22"/>
  <c r="N805" i="22"/>
  <c r="N806" i="22"/>
  <c r="N807" i="22"/>
  <c r="N808" i="22"/>
  <c r="N809" i="22"/>
  <c r="N810" i="22"/>
  <c r="N811" i="22"/>
  <c r="N812" i="22"/>
  <c r="N813" i="22"/>
  <c r="N814" i="22"/>
  <c r="N815" i="22"/>
  <c r="N816" i="22"/>
  <c r="N817" i="22"/>
  <c r="N818" i="22"/>
  <c r="N819" i="22"/>
  <c r="N820" i="22"/>
  <c r="N821" i="22"/>
  <c r="N822" i="22"/>
  <c r="N823" i="22"/>
  <c r="N824" i="22"/>
  <c r="N825" i="22"/>
  <c r="N826" i="22"/>
  <c r="N827" i="22"/>
  <c r="N828" i="22"/>
  <c r="N829" i="22"/>
  <c r="N830" i="22"/>
  <c r="N831" i="22"/>
  <c r="N832" i="22"/>
  <c r="N833" i="22"/>
  <c r="N834" i="22"/>
  <c r="N835" i="22"/>
  <c r="N836" i="22"/>
  <c r="N837" i="22"/>
  <c r="N838" i="22"/>
  <c r="N839" i="22"/>
  <c r="N840" i="22"/>
  <c r="N841" i="22"/>
  <c r="N842" i="22"/>
  <c r="N843" i="22"/>
  <c r="N844" i="22"/>
  <c r="N845" i="22"/>
  <c r="N846" i="22"/>
  <c r="N847" i="22"/>
  <c r="N848" i="22"/>
  <c r="N849" i="22"/>
  <c r="N850" i="22"/>
  <c r="N851" i="22"/>
  <c r="N852" i="22"/>
  <c r="N853" i="22"/>
  <c r="N854" i="22"/>
  <c r="N855" i="22"/>
  <c r="N856" i="22"/>
  <c r="N857" i="22"/>
  <c r="N858" i="22"/>
  <c r="N859" i="22"/>
  <c r="N860" i="22"/>
  <c r="N861" i="22"/>
  <c r="N862" i="22"/>
  <c r="N863" i="22"/>
  <c r="N864" i="22"/>
  <c r="N865" i="22"/>
  <c r="N866" i="22"/>
  <c r="N867" i="22"/>
  <c r="N868" i="22"/>
  <c r="N869" i="22"/>
  <c r="N870" i="22"/>
  <c r="N871" i="22"/>
  <c r="N872" i="22"/>
  <c r="N873" i="22"/>
  <c r="N874" i="22"/>
  <c r="N875" i="22"/>
  <c r="N876" i="22"/>
  <c r="N877" i="22"/>
  <c r="N878" i="22"/>
  <c r="N879" i="22"/>
  <c r="N880" i="22"/>
  <c r="N881" i="22"/>
  <c r="N882" i="22"/>
  <c r="N883" i="22"/>
  <c r="N884" i="22"/>
  <c r="N885" i="22"/>
  <c r="N886" i="22"/>
  <c r="N887" i="22"/>
  <c r="N888" i="22"/>
  <c r="N889" i="22"/>
  <c r="N890" i="22"/>
  <c r="N891" i="22"/>
  <c r="N892" i="22"/>
  <c r="N893" i="22"/>
  <c r="N894" i="22"/>
  <c r="N895" i="22"/>
  <c r="N896" i="22"/>
  <c r="N897" i="22"/>
  <c r="N898" i="22"/>
  <c r="N899" i="22"/>
  <c r="N900" i="22"/>
  <c r="N901" i="22"/>
  <c r="N902" i="22"/>
  <c r="N903" i="22"/>
  <c r="N904" i="22"/>
  <c r="N905" i="22"/>
  <c r="N906" i="22"/>
  <c r="N907" i="22"/>
  <c r="N908" i="22"/>
  <c r="N909" i="22"/>
  <c r="N910" i="22"/>
  <c r="N911" i="22"/>
  <c r="N912" i="22"/>
  <c r="N913" i="22"/>
  <c r="N914" i="22"/>
  <c r="N915" i="22"/>
  <c r="N916" i="22"/>
  <c r="N917" i="22"/>
  <c r="N918" i="22"/>
  <c r="N919" i="22"/>
  <c r="N920" i="22"/>
  <c r="N921" i="22"/>
  <c r="N922" i="22"/>
  <c r="N923" i="22"/>
  <c r="N924" i="22"/>
  <c r="N925" i="22"/>
  <c r="N926" i="22"/>
  <c r="N927" i="22"/>
  <c r="N928" i="22"/>
  <c r="N929" i="22"/>
  <c r="N930" i="22"/>
  <c r="N931" i="22"/>
  <c r="N932" i="22"/>
  <c r="N933" i="22"/>
  <c r="N934" i="22"/>
  <c r="N935" i="22"/>
  <c r="N936" i="22"/>
  <c r="N937" i="22"/>
  <c r="N938" i="22"/>
  <c r="N939" i="22"/>
  <c r="N940" i="22"/>
  <c r="N941" i="22"/>
  <c r="N942" i="22"/>
  <c r="N943" i="22"/>
  <c r="N944" i="22"/>
  <c r="N945" i="22"/>
  <c r="N946" i="22"/>
  <c r="N947" i="22"/>
  <c r="N948" i="22"/>
  <c r="N949" i="22"/>
  <c r="N950" i="22"/>
  <c r="N951" i="22"/>
  <c r="N952" i="22"/>
  <c r="N953" i="22"/>
  <c r="N954" i="22"/>
  <c r="N955" i="22"/>
  <c r="N956" i="22"/>
  <c r="N957" i="22"/>
  <c r="N958" i="22"/>
  <c r="N959" i="22"/>
  <c r="N960" i="22"/>
  <c r="N961" i="22"/>
  <c r="N962" i="22"/>
  <c r="N963" i="22"/>
  <c r="N964" i="22"/>
  <c r="N965" i="22"/>
  <c r="N966" i="22"/>
  <c r="N967" i="22"/>
  <c r="N968" i="22"/>
  <c r="N969" i="22"/>
  <c r="N970" i="22"/>
  <c r="N971" i="22"/>
  <c r="N972" i="22"/>
  <c r="N973" i="22"/>
  <c r="N974" i="22"/>
  <c r="N975" i="22"/>
  <c r="N976" i="22"/>
  <c r="N977" i="22"/>
  <c r="N978" i="22"/>
  <c r="N979" i="22"/>
  <c r="N980" i="22"/>
  <c r="N981" i="22"/>
  <c r="N982" i="22"/>
  <c r="N983" i="22"/>
  <c r="N984" i="22"/>
  <c r="N985" i="22"/>
  <c r="N986" i="22"/>
  <c r="N987" i="22"/>
  <c r="N988" i="22"/>
  <c r="N989" i="22"/>
  <c r="N990" i="22"/>
  <c r="N991" i="22"/>
  <c r="N992" i="22"/>
  <c r="N993" i="22"/>
  <c r="N994" i="22"/>
  <c r="N995" i="22"/>
  <c r="N996" i="22"/>
  <c r="N997" i="22"/>
  <c r="N998" i="22"/>
  <c r="N999" i="22"/>
  <c r="N1000" i="22"/>
  <c r="N1001" i="22"/>
  <c r="N1002" i="22"/>
  <c r="N1003" i="22"/>
  <c r="N1004" i="22"/>
  <c r="N1005" i="22"/>
  <c r="N1006" i="22"/>
  <c r="N1007" i="22"/>
  <c r="N1008" i="22"/>
  <c r="N1009" i="22"/>
  <c r="N1010" i="22"/>
  <c r="N1011" i="22"/>
  <c r="N1012" i="22"/>
  <c r="N1013" i="22"/>
  <c r="N1014" i="22"/>
  <c r="N1015" i="22"/>
  <c r="N1016" i="22"/>
  <c r="N1017" i="22"/>
  <c r="N1018" i="22"/>
  <c r="N1019" i="22"/>
  <c r="N1020" i="22"/>
  <c r="N1021" i="22"/>
  <c r="N1022" i="22"/>
  <c r="N1023" i="22"/>
  <c r="N1024" i="22"/>
  <c r="N1025" i="22"/>
  <c r="N1026" i="22"/>
  <c r="N1027" i="22"/>
  <c r="N1028" i="22"/>
  <c r="N1029" i="22"/>
  <c r="N1030" i="22"/>
  <c r="N1031" i="22"/>
  <c r="N1032" i="22"/>
  <c r="N1033" i="22"/>
  <c r="N1034" i="22"/>
  <c r="N1035" i="22"/>
  <c r="N1036" i="22"/>
  <c r="N1037" i="22"/>
  <c r="N1038" i="22"/>
  <c r="N1039" i="22"/>
  <c r="N1040" i="22"/>
  <c r="N1041" i="22"/>
  <c r="N1042" i="22"/>
  <c r="N1043" i="22"/>
  <c r="N1044" i="22"/>
  <c r="N1045" i="22"/>
  <c r="N1046" i="22"/>
  <c r="N1047" i="22"/>
  <c r="N1048" i="22"/>
  <c r="N1049" i="22"/>
  <c r="N1050" i="22"/>
  <c r="N1051" i="22"/>
  <c r="N1052" i="22"/>
  <c r="N1053" i="22"/>
  <c r="N1054" i="22"/>
  <c r="N1055" i="22"/>
  <c r="N1056" i="22"/>
  <c r="N1057" i="22"/>
  <c r="N1058" i="22"/>
  <c r="N1059" i="22"/>
  <c r="N1060" i="22"/>
  <c r="N1061" i="22"/>
  <c r="N1062" i="22"/>
  <c r="N1063" i="22"/>
  <c r="N1064" i="22"/>
  <c r="N1065" i="22"/>
  <c r="N1066" i="22"/>
  <c r="N1067" i="22"/>
  <c r="N1068" i="22"/>
  <c r="N1069" i="22"/>
  <c r="N1070" i="22"/>
  <c r="N1071" i="22"/>
  <c r="N1072" i="22"/>
  <c r="N1073" i="22"/>
  <c r="N1074" i="22"/>
  <c r="N1075" i="22"/>
  <c r="N1076" i="22"/>
  <c r="N1077" i="22"/>
  <c r="N1078" i="22"/>
  <c r="N1079" i="22"/>
  <c r="N1080" i="22"/>
  <c r="N1081" i="22"/>
  <c r="N1082" i="22"/>
  <c r="N1083" i="22"/>
  <c r="N1084" i="22"/>
  <c r="N1085" i="22"/>
  <c r="N1086" i="22"/>
  <c r="N1087" i="22"/>
  <c r="N1088" i="22"/>
  <c r="N1089" i="22"/>
  <c r="N1090" i="22"/>
  <c r="N1091" i="22"/>
  <c r="N1092" i="22"/>
  <c r="N1093" i="22"/>
  <c r="N1094" i="22"/>
  <c r="N1095" i="22"/>
  <c r="N1096" i="22"/>
  <c r="N1097" i="22"/>
  <c r="N1098" i="22"/>
  <c r="N1099" i="22"/>
  <c r="N1100" i="22"/>
  <c r="N1101" i="22"/>
  <c r="N1102" i="22"/>
  <c r="N1103" i="22"/>
  <c r="N1104" i="22"/>
  <c r="N1105" i="22"/>
  <c r="N1106" i="22"/>
  <c r="N1107" i="22"/>
  <c r="N1108" i="22"/>
  <c r="N1109" i="22"/>
  <c r="N1110" i="22"/>
  <c r="N1111" i="22"/>
  <c r="N1112" i="22"/>
  <c r="N1113" i="22"/>
  <c r="N1114" i="22"/>
  <c r="N1115" i="22"/>
  <c r="N1116" i="22"/>
  <c r="N1117" i="22"/>
  <c r="N1118" i="22"/>
  <c r="N1119" i="22"/>
  <c r="N1120" i="22"/>
  <c r="N1121" i="22"/>
  <c r="N1122" i="22"/>
  <c r="N1123" i="22"/>
  <c r="N1124" i="22"/>
  <c r="N1125" i="22"/>
  <c r="N1126" i="22"/>
  <c r="N1127" i="22"/>
  <c r="N1128" i="22"/>
  <c r="N1129" i="22"/>
  <c r="N1130" i="22"/>
  <c r="N1131" i="22"/>
  <c r="N1132" i="22"/>
  <c r="N1133" i="22"/>
  <c r="N1134" i="22"/>
  <c r="N1135" i="22"/>
  <c r="N1136" i="22"/>
  <c r="N1137" i="22"/>
  <c r="N1138" i="22"/>
  <c r="N1139" i="22"/>
  <c r="N1140" i="22"/>
  <c r="N1141" i="22"/>
  <c r="N1142" i="22"/>
  <c r="N1143" i="22"/>
  <c r="N1144" i="22"/>
  <c r="N1145" i="22"/>
  <c r="N1146" i="22"/>
  <c r="N1147" i="22"/>
  <c r="N1148" i="22"/>
  <c r="N1149" i="22"/>
  <c r="N1150" i="22"/>
  <c r="N1151" i="22"/>
  <c r="N1152" i="22"/>
  <c r="N1153" i="22"/>
  <c r="N1154" i="22"/>
  <c r="N1155" i="22"/>
  <c r="N1156" i="22"/>
  <c r="N1157" i="22"/>
  <c r="N1158" i="22"/>
  <c r="N1159" i="22"/>
  <c r="N1160" i="22"/>
  <c r="N1161" i="22"/>
  <c r="N1162" i="22"/>
  <c r="N1163" i="22"/>
  <c r="N1164" i="22"/>
  <c r="N1165" i="22"/>
  <c r="N1166" i="22"/>
  <c r="N1167" i="22"/>
  <c r="N1168" i="22"/>
  <c r="N1169" i="22"/>
  <c r="N1170" i="22"/>
  <c r="N1171" i="22"/>
  <c r="N1172" i="22"/>
  <c r="N1173" i="22"/>
  <c r="N1174" i="22"/>
  <c r="N1175" i="22"/>
  <c r="N1176" i="22"/>
  <c r="N1177" i="22"/>
  <c r="N1178" i="22"/>
  <c r="N1179" i="22"/>
  <c r="N1180" i="22"/>
  <c r="N1181" i="22"/>
  <c r="N1182" i="22"/>
  <c r="N1183" i="22"/>
  <c r="N1184" i="22"/>
  <c r="N1185" i="22"/>
  <c r="N1186" i="22"/>
  <c r="N1187" i="22"/>
  <c r="N1188" i="22"/>
  <c r="N1189" i="22"/>
  <c r="N1190" i="22"/>
  <c r="N1191" i="22"/>
  <c r="N1192" i="22"/>
  <c r="N1193" i="22"/>
  <c r="N1194" i="22"/>
  <c r="N1195" i="22"/>
  <c r="N1196" i="22"/>
  <c r="N1197" i="22"/>
  <c r="N1198" i="22"/>
  <c r="N1199" i="22"/>
  <c r="N1200" i="22"/>
  <c r="N1201" i="22"/>
  <c r="N1202" i="22"/>
  <c r="N1203" i="22"/>
  <c r="N1204" i="22"/>
  <c r="N1205" i="22"/>
  <c r="N1206" i="22"/>
  <c r="N1207" i="22"/>
  <c r="N1208" i="22"/>
  <c r="N1209" i="22"/>
  <c r="N1210" i="22"/>
  <c r="N1211" i="22"/>
  <c r="N1212" i="22"/>
  <c r="N1213" i="22"/>
  <c r="N1214" i="22"/>
  <c r="N1215" i="22"/>
  <c r="N1216" i="22"/>
  <c r="N1217" i="22"/>
  <c r="N1218" i="22"/>
  <c r="N1219" i="22"/>
  <c r="N1220" i="22"/>
  <c r="N1221" i="22"/>
  <c r="N1222" i="22"/>
  <c r="N1223" i="22"/>
  <c r="N1224" i="22"/>
  <c r="N1225" i="22"/>
  <c r="N1226" i="22"/>
  <c r="N1227" i="22"/>
  <c r="N1228" i="22"/>
  <c r="N1229" i="22"/>
  <c r="N1230" i="22"/>
  <c r="N1231" i="22"/>
  <c r="N1232" i="22"/>
  <c r="N1233" i="22"/>
  <c r="N1234" i="22"/>
  <c r="N1235" i="22"/>
  <c r="N1236" i="22"/>
  <c r="N1237" i="22"/>
  <c r="N1238" i="22"/>
  <c r="N1239" i="22"/>
  <c r="N1240" i="22"/>
  <c r="N1241" i="22"/>
  <c r="N1242" i="22"/>
  <c r="N1243" i="22"/>
  <c r="N1244" i="22"/>
  <c r="N1245" i="22"/>
  <c r="N1246" i="22"/>
  <c r="N1247" i="22"/>
  <c r="N1248" i="22"/>
  <c r="N1249" i="22"/>
  <c r="N1250" i="22"/>
  <c r="N1251" i="22"/>
  <c r="N1252" i="22"/>
  <c r="N1253" i="22"/>
  <c r="N1254" i="22"/>
  <c r="N1255" i="22"/>
  <c r="N1256" i="22"/>
  <c r="N1257" i="22"/>
  <c r="N1258" i="22"/>
  <c r="N1259" i="22"/>
  <c r="N1260" i="22"/>
  <c r="N1261" i="22"/>
  <c r="N1262" i="22"/>
  <c r="N1263" i="22"/>
  <c r="N1264" i="22"/>
  <c r="N1265" i="22"/>
  <c r="N1266" i="22"/>
  <c r="N1267" i="22"/>
  <c r="N1268" i="22"/>
  <c r="N1269" i="22"/>
  <c r="N1270" i="22"/>
  <c r="N1271" i="22"/>
  <c r="N1272" i="22"/>
  <c r="N1273" i="22"/>
  <c r="N1274" i="22"/>
  <c r="N1275" i="22"/>
  <c r="N1276" i="22"/>
  <c r="N1277" i="22"/>
  <c r="N1278" i="22"/>
  <c r="N1279" i="22"/>
  <c r="N1280" i="22"/>
  <c r="N1281" i="22"/>
  <c r="N1282" i="22"/>
  <c r="N1283" i="22"/>
  <c r="N1284" i="22"/>
  <c r="N1285" i="22"/>
  <c r="N1286" i="22"/>
  <c r="N1287" i="22"/>
  <c r="N1288" i="22"/>
  <c r="N1289" i="22"/>
  <c r="N1290" i="22"/>
  <c r="N1291" i="22"/>
  <c r="N1292" i="22"/>
  <c r="N1293" i="22"/>
  <c r="N1294" i="22"/>
  <c r="N1295" i="22"/>
  <c r="N1296" i="22"/>
  <c r="N1297" i="22"/>
  <c r="N1298" i="22"/>
  <c r="N1299" i="22"/>
  <c r="N1300" i="22"/>
  <c r="N1301" i="22"/>
  <c r="N1302" i="22"/>
  <c r="N1303" i="22"/>
  <c r="N1304" i="22"/>
  <c r="N1305" i="22"/>
  <c r="N1306" i="22"/>
  <c r="N1307" i="22"/>
  <c r="N1308" i="22"/>
  <c r="N1309" i="22"/>
  <c r="N1310" i="22"/>
  <c r="N1311" i="22"/>
  <c r="N1312" i="22"/>
  <c r="N1313" i="22"/>
  <c r="N1314" i="22"/>
  <c r="N1315" i="22"/>
  <c r="N1316" i="22"/>
  <c r="N1317" i="22"/>
  <c r="N1318" i="22"/>
  <c r="N1319" i="22"/>
  <c r="N1320" i="22"/>
  <c r="N1321" i="22"/>
  <c r="N1322" i="22"/>
  <c r="N1323" i="22"/>
  <c r="N1324" i="22"/>
  <c r="N1325" i="22"/>
  <c r="N1326" i="22"/>
  <c r="N1327" i="22"/>
  <c r="N1328" i="22"/>
  <c r="N1329" i="22"/>
  <c r="N1330" i="22"/>
  <c r="N1331" i="22"/>
  <c r="N1332" i="22"/>
  <c r="N1333" i="22"/>
  <c r="N1334" i="22"/>
  <c r="N1335" i="22"/>
  <c r="N1336" i="22"/>
  <c r="N1337" i="22"/>
  <c r="N1338" i="22"/>
  <c r="N1339" i="22"/>
  <c r="N1340" i="22"/>
  <c r="N1341" i="22"/>
  <c r="N1342" i="22"/>
  <c r="N1343" i="22"/>
  <c r="N1344" i="22"/>
  <c r="N1345" i="22"/>
  <c r="N1346" i="22"/>
  <c r="N1347" i="22"/>
  <c r="N1348" i="22"/>
  <c r="N1349" i="22"/>
  <c r="N1350" i="22"/>
  <c r="N1351" i="22"/>
  <c r="N1352" i="22"/>
  <c r="N1353" i="22"/>
  <c r="N1354" i="22"/>
  <c r="N1355" i="22"/>
  <c r="N1356" i="22"/>
  <c r="N1357" i="22"/>
  <c r="N1358" i="22"/>
  <c r="N1359" i="22"/>
  <c r="N1360" i="22"/>
  <c r="N1361" i="22"/>
  <c r="N1362" i="22"/>
  <c r="N1363" i="22"/>
  <c r="N1364" i="22"/>
  <c r="N1365" i="22"/>
  <c r="N1366" i="22"/>
  <c r="N1367" i="22"/>
  <c r="N1368" i="22"/>
  <c r="N1369" i="22"/>
  <c r="N1370" i="22"/>
  <c r="N1371" i="22"/>
  <c r="N1372" i="22"/>
  <c r="N1373" i="22"/>
  <c r="N1374" i="22"/>
  <c r="N1375" i="22"/>
  <c r="N1376" i="22"/>
  <c r="N1377" i="22"/>
  <c r="N1378" i="22"/>
  <c r="N1379" i="22"/>
  <c r="N1380" i="22"/>
  <c r="N1381" i="22"/>
  <c r="N1382" i="22"/>
  <c r="N1383" i="22"/>
  <c r="N1384" i="22"/>
  <c r="N1385" i="22"/>
  <c r="N1386" i="22"/>
  <c r="N1387" i="22"/>
  <c r="N1388" i="22"/>
  <c r="N1389" i="22"/>
  <c r="N1390" i="22"/>
  <c r="N1391" i="22"/>
  <c r="N1392" i="22"/>
  <c r="N1393" i="22"/>
  <c r="N1394" i="22"/>
  <c r="N1395" i="22"/>
  <c r="N1396" i="22"/>
  <c r="N1397" i="22"/>
  <c r="N1398" i="22"/>
  <c r="N1399" i="22"/>
  <c r="N1400" i="22"/>
  <c r="N1401" i="22"/>
  <c r="N1402" i="22"/>
  <c r="N1403" i="22"/>
  <c r="N1404" i="22"/>
  <c r="N1405" i="22"/>
  <c r="N1406" i="22"/>
  <c r="N1407" i="22"/>
  <c r="N1408" i="22"/>
  <c r="N1409" i="22"/>
  <c r="N1410" i="22"/>
  <c r="N1411" i="22"/>
  <c r="N1412" i="22"/>
  <c r="N1413" i="22"/>
  <c r="N1414" i="22"/>
  <c r="N1415" i="22"/>
  <c r="N1416" i="22"/>
  <c r="N1417" i="22"/>
  <c r="N1418" i="22"/>
  <c r="N1419" i="22"/>
  <c r="N1420" i="22"/>
  <c r="N1421" i="22"/>
  <c r="N1422" i="22"/>
  <c r="N1423" i="22"/>
  <c r="N1424" i="22"/>
  <c r="N1425" i="22"/>
  <c r="N1426" i="22"/>
  <c r="N1427" i="22"/>
  <c r="N1428" i="22"/>
  <c r="N1429" i="22"/>
  <c r="N1430" i="22"/>
  <c r="N1431" i="22"/>
  <c r="N1432" i="22"/>
  <c r="N1433" i="22"/>
  <c r="N1434" i="22"/>
  <c r="N1435" i="22"/>
  <c r="N1436" i="22"/>
  <c r="N1437" i="22"/>
  <c r="N1438" i="22"/>
  <c r="N1439" i="22"/>
  <c r="N1440" i="22"/>
  <c r="N1441" i="22"/>
  <c r="N1442" i="22"/>
  <c r="N1443" i="22"/>
  <c r="N1444" i="22"/>
  <c r="N1445" i="22"/>
  <c r="N1446" i="22"/>
  <c r="N1447" i="22"/>
  <c r="N1448" i="22"/>
  <c r="N1449" i="22"/>
  <c r="N1450" i="22"/>
  <c r="N1451" i="22"/>
  <c r="N1452" i="22"/>
  <c r="N1453" i="22"/>
  <c r="N1454" i="22"/>
  <c r="N1455" i="22"/>
  <c r="N1456" i="22"/>
  <c r="N1457" i="22"/>
  <c r="N1458" i="22"/>
  <c r="N1459" i="22"/>
  <c r="N1460" i="22"/>
  <c r="N1461" i="22"/>
  <c r="N1462" i="22"/>
  <c r="N1463" i="22"/>
  <c r="N1464" i="22"/>
  <c r="N1465" i="22"/>
  <c r="N1466" i="22"/>
  <c r="N1467" i="22"/>
  <c r="N1468" i="22"/>
  <c r="N1469" i="22"/>
  <c r="N1470" i="22"/>
  <c r="N1471" i="22"/>
  <c r="N1472" i="22"/>
  <c r="N1473" i="22"/>
  <c r="N1474" i="22"/>
  <c r="N1475" i="22"/>
  <c r="N1476" i="22"/>
  <c r="N1477" i="22"/>
  <c r="N1478" i="22"/>
  <c r="N1479" i="22"/>
  <c r="N1480" i="22"/>
  <c r="N1481" i="22"/>
  <c r="N1482" i="22"/>
  <c r="N1483" i="22"/>
  <c r="N1484" i="22"/>
  <c r="N1485" i="22"/>
  <c r="N1486" i="22"/>
  <c r="N1487" i="22"/>
  <c r="N1488" i="22"/>
  <c r="N1489" i="22"/>
  <c r="N1490" i="22"/>
  <c r="N1491" i="22"/>
  <c r="N1492" i="22"/>
  <c r="N1493" i="22"/>
  <c r="N1494" i="22"/>
  <c r="N1495" i="22"/>
  <c r="N1496" i="22"/>
  <c r="N1497" i="22"/>
  <c r="N1498" i="22"/>
  <c r="N1499" i="22"/>
  <c r="N1500" i="22"/>
  <c r="N1501" i="22"/>
  <c r="N1502" i="22"/>
  <c r="N1503" i="22"/>
  <c r="N1504" i="22"/>
  <c r="N1505" i="22"/>
  <c r="N1506" i="22"/>
  <c r="N1507" i="22"/>
  <c r="N1508" i="22"/>
  <c r="N1509" i="22"/>
  <c r="N1510" i="22"/>
  <c r="N1511" i="22"/>
  <c r="N1512" i="22"/>
  <c r="N1513" i="22"/>
  <c r="N1514" i="22"/>
  <c r="N1515" i="22"/>
  <c r="N1516" i="22"/>
  <c r="N1517" i="22"/>
  <c r="N1518" i="22"/>
  <c r="N1519" i="22"/>
  <c r="N1520" i="22"/>
  <c r="N1521" i="22"/>
  <c r="N1522" i="22"/>
  <c r="N1523" i="22"/>
  <c r="N1524" i="22"/>
  <c r="N1525" i="22"/>
  <c r="N1526" i="22"/>
  <c r="N1527" i="22"/>
  <c r="N1528" i="22"/>
  <c r="N1529" i="22"/>
  <c r="N1530" i="22"/>
  <c r="N1531" i="22"/>
  <c r="N1532" i="22"/>
  <c r="N1533" i="22"/>
  <c r="N1534" i="22"/>
  <c r="N1535" i="22"/>
  <c r="N1536" i="22"/>
  <c r="N1537" i="22"/>
  <c r="N1538" i="22"/>
  <c r="N1539" i="22"/>
  <c r="N1540" i="22"/>
  <c r="N1541" i="22"/>
  <c r="N1542" i="22"/>
  <c r="N1543" i="22"/>
  <c r="N1544" i="22"/>
  <c r="N1545" i="22"/>
  <c r="N1546" i="22"/>
  <c r="N1547" i="22"/>
  <c r="N1548" i="22"/>
  <c r="N1549" i="22"/>
  <c r="N1550" i="22"/>
  <c r="N1551" i="22"/>
  <c r="N1552" i="22"/>
  <c r="N1553" i="22"/>
  <c r="N1554" i="22"/>
  <c r="N1555" i="22"/>
  <c r="N1556" i="22"/>
  <c r="N1557" i="22"/>
  <c r="N1558" i="22"/>
  <c r="N1559" i="22"/>
  <c r="N1560" i="22"/>
  <c r="N1561" i="22"/>
  <c r="N1562" i="22"/>
  <c r="N1563" i="22"/>
  <c r="N1564" i="22"/>
  <c r="N1565" i="22"/>
  <c r="N1566" i="22"/>
  <c r="N1567" i="22"/>
  <c r="N1568" i="22"/>
  <c r="N1569" i="22"/>
  <c r="N1570" i="22"/>
  <c r="N1571" i="22"/>
  <c r="N1572" i="22"/>
  <c r="N1573" i="22"/>
  <c r="N1574" i="22"/>
  <c r="N1575" i="22"/>
  <c r="N1576" i="22"/>
  <c r="N1577" i="22"/>
  <c r="N1578" i="22"/>
  <c r="N1579" i="22"/>
  <c r="N1580" i="22"/>
  <c r="N1581" i="22"/>
  <c r="N1582" i="22"/>
  <c r="N1583" i="22"/>
  <c r="N1584" i="22"/>
  <c r="N1585" i="22"/>
  <c r="N1586" i="22"/>
  <c r="N1587" i="22"/>
  <c r="N1588" i="22"/>
  <c r="N1589" i="22"/>
  <c r="N1590" i="22"/>
  <c r="N1591" i="22"/>
  <c r="N1592" i="22"/>
  <c r="N1593" i="22"/>
  <c r="N1594" i="22"/>
  <c r="N1595" i="22"/>
  <c r="N1596" i="22"/>
  <c r="N1597" i="22"/>
  <c r="N1598" i="22"/>
  <c r="N1599" i="22"/>
  <c r="N1600" i="22"/>
  <c r="N1601" i="22"/>
  <c r="N1602" i="22"/>
  <c r="N1603" i="22"/>
  <c r="N1604" i="22"/>
  <c r="N1605" i="22"/>
  <c r="N1606" i="22"/>
  <c r="N1607" i="22"/>
  <c r="N1608" i="22"/>
  <c r="N1609" i="22"/>
  <c r="N1610" i="22"/>
  <c r="N1611" i="22"/>
  <c r="N1612" i="22"/>
  <c r="N1613" i="22"/>
  <c r="N1614" i="22"/>
  <c r="N1615" i="22"/>
  <c r="N1616" i="22"/>
  <c r="N1617" i="22"/>
  <c r="N1618" i="22"/>
  <c r="N1619" i="22"/>
  <c r="N1620" i="22"/>
  <c r="N1621" i="22"/>
  <c r="N1622" i="22"/>
  <c r="N1623" i="22"/>
  <c r="N1624" i="22"/>
  <c r="N1625" i="22"/>
  <c r="N1626" i="22"/>
  <c r="N1627" i="22"/>
  <c r="N1628" i="22"/>
  <c r="N1629" i="22"/>
  <c r="N1630" i="22"/>
  <c r="N1631" i="22"/>
  <c r="N1632" i="22"/>
  <c r="N1633" i="22"/>
  <c r="N1634" i="22"/>
  <c r="N1635" i="22"/>
  <c r="N1636" i="22"/>
  <c r="N1637" i="22"/>
  <c r="N1638" i="22"/>
  <c r="N1639" i="22"/>
  <c r="N1640" i="22"/>
  <c r="N1641" i="22"/>
  <c r="N1642" i="22"/>
  <c r="N1643" i="22"/>
  <c r="N1644" i="22"/>
  <c r="N1645" i="22"/>
  <c r="N1646" i="22"/>
  <c r="N1647" i="22"/>
  <c r="N1648" i="22"/>
  <c r="N1649" i="22"/>
  <c r="N1650" i="22"/>
  <c r="N1651" i="22"/>
  <c r="N1652" i="22"/>
  <c r="N1653" i="22"/>
  <c r="N1654" i="22"/>
  <c r="N1655" i="22"/>
  <c r="N1656" i="22"/>
  <c r="N1657" i="22"/>
  <c r="N1658" i="22"/>
  <c r="N1659" i="22"/>
  <c r="N1660" i="22"/>
  <c r="N1661" i="22"/>
  <c r="N1662" i="22"/>
  <c r="N1663" i="22"/>
  <c r="N1664" i="22"/>
  <c r="N1665" i="22"/>
  <c r="N1666" i="22"/>
  <c r="N1667" i="22"/>
  <c r="N1668" i="22"/>
  <c r="N1669" i="22"/>
  <c r="N1670" i="22"/>
  <c r="N1671" i="22"/>
  <c r="N1672" i="22"/>
  <c r="N1673" i="22"/>
  <c r="N1674" i="22"/>
  <c r="N1675" i="22"/>
  <c r="N1676" i="22"/>
  <c r="N1677" i="22"/>
  <c r="N1678" i="22"/>
  <c r="N1679" i="22"/>
  <c r="N1680" i="22"/>
  <c r="N1681" i="22"/>
  <c r="N1682" i="22"/>
  <c r="N1683" i="22"/>
  <c r="N1684" i="22"/>
  <c r="N1685" i="22"/>
  <c r="N1686" i="22"/>
  <c r="N1687" i="22"/>
  <c r="N1688" i="22"/>
  <c r="N1689" i="22"/>
  <c r="N1690" i="22"/>
  <c r="N1691" i="22"/>
  <c r="N1692" i="22"/>
  <c r="N1693" i="22"/>
  <c r="N1694" i="22"/>
  <c r="N1695" i="22"/>
  <c r="N1696" i="22"/>
  <c r="N1697" i="22"/>
  <c r="N1698" i="22"/>
  <c r="N1699" i="22"/>
  <c r="N1700" i="22"/>
  <c r="N1701" i="22"/>
  <c r="N1702" i="22"/>
  <c r="N1703" i="22"/>
  <c r="N1704" i="22"/>
  <c r="N1705" i="22"/>
  <c r="N1706" i="22"/>
  <c r="N1707" i="22"/>
  <c r="N1708" i="22"/>
  <c r="N1709" i="22"/>
  <c r="N1710" i="22"/>
  <c r="N1711" i="22"/>
  <c r="N1712" i="22"/>
  <c r="N1713" i="22"/>
  <c r="N1714" i="22"/>
  <c r="N1715" i="22"/>
  <c r="N1716" i="22"/>
  <c r="N1717" i="22"/>
  <c r="N1718" i="22"/>
  <c r="N1719" i="22"/>
  <c r="N1720" i="22"/>
  <c r="N1721" i="22"/>
  <c r="N1722" i="22"/>
  <c r="N1723" i="22"/>
  <c r="N1724" i="22"/>
  <c r="N1725" i="22"/>
  <c r="N1726" i="22"/>
  <c r="N1727" i="22"/>
  <c r="N1728" i="22"/>
  <c r="N1729" i="22"/>
  <c r="N1730" i="22"/>
  <c r="N1731" i="22"/>
  <c r="N1732" i="22"/>
  <c r="N1733" i="22"/>
  <c r="N1734" i="22"/>
  <c r="N1735" i="22"/>
  <c r="N1736" i="22"/>
  <c r="N1737" i="22"/>
  <c r="N1738" i="22"/>
  <c r="N1739" i="22"/>
  <c r="N1740" i="22"/>
  <c r="N1741" i="22"/>
  <c r="N1742" i="22"/>
  <c r="N1743" i="22"/>
  <c r="N1744" i="22"/>
  <c r="N1745" i="22"/>
  <c r="N1746" i="22"/>
  <c r="N1747" i="22"/>
  <c r="N1748" i="22"/>
  <c r="N1749" i="22"/>
  <c r="N1750" i="22"/>
  <c r="N1751" i="22"/>
  <c r="N1752" i="22"/>
  <c r="N1753" i="22"/>
  <c r="N1754" i="22"/>
  <c r="N1755" i="22"/>
  <c r="N1756" i="22"/>
  <c r="N1757" i="22"/>
  <c r="N1758" i="22"/>
  <c r="N1759" i="22"/>
  <c r="N1760" i="22"/>
  <c r="N1761" i="22"/>
  <c r="N1762" i="22"/>
  <c r="N1763" i="22"/>
  <c r="N1764" i="22"/>
  <c r="N1765" i="22"/>
  <c r="N1766" i="22"/>
  <c r="N1767" i="22"/>
  <c r="N1768" i="22"/>
  <c r="N1769" i="22"/>
  <c r="N1770" i="22"/>
  <c r="N1771" i="22"/>
  <c r="N1772" i="22"/>
  <c r="N1773" i="22"/>
  <c r="N1774" i="22"/>
  <c r="N1775" i="22"/>
  <c r="N1776" i="22"/>
  <c r="N1777" i="22"/>
  <c r="N1778" i="22"/>
  <c r="N1779" i="22"/>
  <c r="N1780" i="22"/>
  <c r="N1781" i="22"/>
  <c r="N1782" i="22"/>
  <c r="N1783" i="22"/>
  <c r="N1784" i="22"/>
  <c r="N1785" i="22"/>
  <c r="N1786" i="22"/>
  <c r="N1787" i="22"/>
  <c r="N1788" i="22"/>
  <c r="N1789" i="22"/>
  <c r="N1790" i="22"/>
  <c r="N1791" i="22"/>
  <c r="N1792" i="22"/>
  <c r="N1793" i="22"/>
  <c r="N1794" i="22"/>
  <c r="N1795" i="22"/>
  <c r="N1796" i="22"/>
  <c r="N1797" i="22"/>
  <c r="N1798" i="22"/>
  <c r="N1799" i="22"/>
  <c r="N1800" i="22"/>
  <c r="N1801" i="22"/>
  <c r="N1802" i="22"/>
  <c r="N1803" i="22"/>
  <c r="N1804" i="22"/>
  <c r="N1805" i="22"/>
  <c r="N1806" i="22"/>
  <c r="N1807" i="22"/>
  <c r="N1808" i="22"/>
  <c r="N1809" i="22"/>
  <c r="N1810" i="22"/>
  <c r="N1811" i="22"/>
  <c r="N1812" i="22"/>
  <c r="N1813" i="22"/>
  <c r="N1814" i="22"/>
  <c r="N1815" i="22"/>
  <c r="N1816" i="22"/>
  <c r="N1817" i="22"/>
  <c r="N1818" i="22"/>
  <c r="N1819" i="22"/>
  <c r="N1820" i="22"/>
  <c r="N1821" i="22"/>
  <c r="N1822" i="22"/>
  <c r="N1823" i="22"/>
  <c r="N1824" i="22"/>
  <c r="N1825" i="22"/>
  <c r="N1826" i="22"/>
  <c r="N1827" i="22"/>
  <c r="N1828" i="22"/>
  <c r="N1829" i="22"/>
  <c r="N1830" i="22"/>
  <c r="N1831" i="22"/>
  <c r="N1832" i="22"/>
  <c r="N1833" i="22"/>
  <c r="N1834" i="22"/>
  <c r="N1835" i="22"/>
  <c r="N1836" i="22"/>
  <c r="N1837" i="22"/>
  <c r="N1838" i="22"/>
  <c r="N1839" i="22"/>
  <c r="N1840" i="22"/>
  <c r="N1841" i="22"/>
  <c r="N1842" i="22"/>
  <c r="N1843" i="22"/>
  <c r="N1844" i="22"/>
  <c r="N1845" i="22"/>
  <c r="N1846" i="22"/>
  <c r="N1847" i="22"/>
  <c r="N1848" i="22"/>
  <c r="N1849" i="22"/>
  <c r="N1850" i="22"/>
  <c r="N1851" i="22"/>
  <c r="N1852" i="22"/>
  <c r="N1853" i="22"/>
  <c r="N1854" i="22"/>
  <c r="N1855" i="22"/>
  <c r="N1856" i="22"/>
  <c r="N1857" i="22"/>
  <c r="N1858" i="22"/>
  <c r="N1859" i="22"/>
  <c r="N1860" i="22"/>
  <c r="N1861" i="22"/>
  <c r="N1862" i="22"/>
  <c r="N1863" i="22"/>
  <c r="N1864" i="22"/>
  <c r="N1865" i="22"/>
  <c r="N1866" i="22"/>
  <c r="N1867" i="22"/>
  <c r="N1868" i="22"/>
  <c r="N1869" i="22"/>
  <c r="N1870" i="22"/>
  <c r="N1871" i="22"/>
  <c r="N1872" i="22"/>
  <c r="N1873" i="22"/>
  <c r="N1874" i="22"/>
  <c r="N1875" i="22"/>
  <c r="N1876" i="22"/>
  <c r="N1877" i="22"/>
  <c r="N1878" i="22"/>
  <c r="N1879" i="22"/>
  <c r="N1880" i="22"/>
  <c r="N1881" i="22"/>
  <c r="N1882" i="22"/>
  <c r="N1883" i="22"/>
  <c r="N1884" i="22"/>
  <c r="N1885" i="22"/>
  <c r="N1886" i="22"/>
  <c r="N1887" i="22"/>
  <c r="N1888" i="22"/>
  <c r="N1889" i="22"/>
  <c r="N1890" i="22"/>
  <c r="N1891" i="22"/>
  <c r="N1892" i="22"/>
  <c r="N1893" i="22"/>
  <c r="N1894" i="22"/>
  <c r="N1895" i="22"/>
  <c r="N1896" i="22"/>
  <c r="N1897" i="22"/>
  <c r="N1898" i="22"/>
  <c r="N1899" i="22"/>
  <c r="N1900" i="22"/>
  <c r="N1901" i="22"/>
  <c r="N1902" i="22"/>
  <c r="N1903" i="22"/>
  <c r="N1904" i="22"/>
  <c r="N1905" i="22"/>
  <c r="N1906" i="22"/>
  <c r="N1907" i="22"/>
  <c r="N1908" i="22"/>
  <c r="N1909" i="22"/>
  <c r="N1910" i="22"/>
  <c r="N1911" i="22"/>
  <c r="N1912" i="22"/>
  <c r="N1913" i="22"/>
  <c r="N1914" i="22"/>
  <c r="N1915" i="22"/>
  <c r="N1916" i="22"/>
  <c r="N1917" i="22"/>
  <c r="N1918" i="22"/>
  <c r="N1919" i="22"/>
  <c r="N1920" i="22"/>
  <c r="N1921" i="22"/>
  <c r="N1922" i="22"/>
  <c r="N1923" i="22"/>
  <c r="N1924" i="22"/>
  <c r="N1925" i="22"/>
  <c r="N1926" i="22"/>
  <c r="N1927" i="22"/>
  <c r="N1928" i="22"/>
  <c r="N1929" i="22"/>
  <c r="N1930" i="22"/>
  <c r="N1931" i="22"/>
  <c r="N1932" i="22"/>
  <c r="N1933" i="22"/>
  <c r="N1934" i="22"/>
  <c r="N1935" i="22"/>
  <c r="N1936" i="22"/>
  <c r="N1937" i="22"/>
  <c r="N1938" i="22"/>
  <c r="N1939" i="22"/>
  <c r="N1940" i="22"/>
  <c r="N1941" i="22"/>
  <c r="N1942" i="22"/>
  <c r="N1943" i="22"/>
  <c r="N1944" i="22"/>
  <c r="N1945" i="22"/>
  <c r="N1946" i="22"/>
  <c r="N1947" i="22"/>
  <c r="N1948" i="22"/>
  <c r="N1949" i="22"/>
  <c r="N1950" i="22"/>
  <c r="N1951" i="22"/>
  <c r="N1952" i="22"/>
  <c r="N1953" i="22"/>
  <c r="N1954" i="22"/>
  <c r="N1955" i="22"/>
  <c r="N1956" i="22"/>
  <c r="N1957" i="22"/>
  <c r="N1958" i="22"/>
  <c r="N1959" i="22"/>
  <c r="N1960" i="22"/>
  <c r="N1961" i="22"/>
  <c r="N1962" i="22"/>
  <c r="N1963" i="22"/>
  <c r="N1964" i="22"/>
  <c r="N1965" i="22"/>
  <c r="N1966" i="22"/>
  <c r="N1967" i="22"/>
  <c r="N1968" i="22"/>
  <c r="N1969" i="22"/>
  <c r="N1970" i="22"/>
  <c r="N1971" i="22"/>
  <c r="N1972" i="22"/>
  <c r="N1973" i="22"/>
  <c r="N1974" i="22"/>
  <c r="N1975" i="22"/>
  <c r="N1976" i="22"/>
  <c r="N1977" i="22"/>
  <c r="N1978" i="22"/>
  <c r="N1979" i="22"/>
  <c r="N1980" i="22"/>
  <c r="N1981" i="22"/>
  <c r="N1982" i="22"/>
  <c r="N1983" i="22"/>
  <c r="N1984" i="22"/>
  <c r="N1985" i="22"/>
  <c r="N1986" i="22"/>
  <c r="N1987" i="22"/>
  <c r="N1988" i="22"/>
  <c r="N1989" i="22"/>
  <c r="N1990" i="22"/>
  <c r="N1991" i="22"/>
  <c r="N1992" i="22"/>
  <c r="N1993" i="22"/>
  <c r="N1994" i="22"/>
  <c r="N1995" i="22"/>
  <c r="N1996" i="22"/>
  <c r="N1997" i="22"/>
  <c r="N1998" i="22"/>
  <c r="N1999" i="22"/>
  <c r="N2000" i="22"/>
  <c r="N2001" i="22"/>
  <c r="N2002" i="22"/>
  <c r="N2003" i="22"/>
  <c r="N2004" i="22"/>
  <c r="N2005" i="22"/>
  <c r="N2006" i="22"/>
  <c r="N2007" i="22"/>
  <c r="N2008" i="22"/>
  <c r="N2009" i="22"/>
  <c r="N2010" i="22"/>
  <c r="N2011" i="22"/>
  <c r="N2012" i="22"/>
  <c r="N2013" i="22"/>
  <c r="N2014" i="22"/>
  <c r="N2015" i="22"/>
  <c r="N2016" i="22"/>
  <c r="N2017" i="22"/>
  <c r="N2018" i="22"/>
  <c r="N2019" i="22"/>
  <c r="N2020" i="22"/>
  <c r="N2021" i="22"/>
  <c r="N2022" i="22"/>
  <c r="N2023" i="22"/>
  <c r="N2024" i="22"/>
  <c r="N2025" i="22"/>
  <c r="N2026" i="22"/>
  <c r="N2027" i="22"/>
  <c r="N2028" i="22"/>
  <c r="N2029" i="22"/>
  <c r="N2030" i="22"/>
  <c r="N2031" i="22"/>
  <c r="N2032" i="22"/>
  <c r="N2033" i="22"/>
  <c r="N2034" i="22"/>
  <c r="N2035" i="22"/>
  <c r="N2036" i="22"/>
  <c r="N2037" i="22"/>
  <c r="N2038" i="22"/>
  <c r="N2039" i="22"/>
  <c r="N2040" i="22"/>
  <c r="N2041" i="22"/>
  <c r="N2042" i="22"/>
  <c r="N2043" i="22"/>
  <c r="N2044" i="22"/>
  <c r="N2045" i="22"/>
  <c r="N2046" i="22"/>
  <c r="N2047" i="22"/>
  <c r="N2048" i="22"/>
  <c r="N2049" i="22"/>
  <c r="N2050" i="22"/>
  <c r="N2051" i="22"/>
  <c r="N2052" i="22"/>
  <c r="N2053" i="22"/>
  <c r="N2054" i="22"/>
  <c r="N2055" i="22"/>
  <c r="N2056" i="22"/>
  <c r="N2057" i="22"/>
  <c r="N2058" i="22"/>
  <c r="N2059" i="22"/>
  <c r="N2060" i="22"/>
  <c r="N2061" i="22"/>
  <c r="N2062" i="22"/>
  <c r="N2063" i="22"/>
  <c r="N2064" i="22"/>
  <c r="N2065" i="22"/>
  <c r="N2066" i="22"/>
  <c r="N2067" i="22"/>
  <c r="N2068" i="22"/>
  <c r="N2069" i="22"/>
  <c r="N2070" i="22"/>
  <c r="N2071" i="22"/>
  <c r="N2072" i="22"/>
  <c r="N2073" i="22"/>
  <c r="N2074" i="22"/>
  <c r="N2075" i="22"/>
  <c r="N2076" i="22"/>
  <c r="N2077" i="22"/>
  <c r="N2078" i="22"/>
  <c r="N2079" i="22"/>
  <c r="N2080" i="22"/>
  <c r="N2081" i="22"/>
  <c r="N2082" i="22"/>
  <c r="N2083" i="22"/>
  <c r="N2084" i="22"/>
  <c r="N2085" i="22"/>
  <c r="N2086" i="22"/>
  <c r="N2087" i="22"/>
  <c r="N2088" i="22"/>
  <c r="N2089" i="22"/>
  <c r="N2090" i="22"/>
  <c r="N2091" i="22"/>
  <c r="N2092" i="22"/>
  <c r="N2093" i="22"/>
  <c r="N2094" i="22"/>
  <c r="N2095" i="22"/>
  <c r="N2096" i="22"/>
  <c r="N2097" i="22"/>
  <c r="N2098" i="22"/>
  <c r="N2099" i="22"/>
  <c r="N2100" i="22"/>
  <c r="N2101" i="22"/>
  <c r="N2102" i="22"/>
  <c r="N2103" i="22"/>
  <c r="N2104" i="22"/>
  <c r="N2105" i="22"/>
  <c r="N2106" i="22"/>
  <c r="N2107" i="22"/>
  <c r="N2108" i="22"/>
  <c r="N2109" i="22"/>
  <c r="N2110" i="22"/>
  <c r="N2111" i="22"/>
  <c r="N2112" i="22"/>
  <c r="N2113" i="22"/>
  <c r="N2114" i="22"/>
  <c r="N2115" i="22"/>
  <c r="N2116" i="22"/>
  <c r="N2117" i="22"/>
  <c r="N2118" i="22"/>
  <c r="N2119" i="22"/>
  <c r="N2120" i="22"/>
  <c r="N2121" i="22"/>
  <c r="N2122" i="22"/>
  <c r="N2123" i="22"/>
  <c r="N2124" i="22"/>
  <c r="N2125" i="22"/>
  <c r="N2126" i="22"/>
  <c r="N2127" i="22"/>
  <c r="N2128" i="22"/>
  <c r="N2129" i="22"/>
  <c r="N2130" i="22"/>
  <c r="N2131" i="22"/>
  <c r="N2132" i="22"/>
  <c r="N2133" i="22"/>
  <c r="N2134" i="22"/>
  <c r="N2135" i="22"/>
  <c r="N2136" i="22"/>
  <c r="N2137" i="22"/>
  <c r="N2138" i="22"/>
  <c r="N2139" i="22"/>
  <c r="N2140" i="22"/>
  <c r="N2141" i="22"/>
  <c r="N2142" i="22"/>
  <c r="N2143" i="22"/>
  <c r="N2144" i="22"/>
  <c r="N2145" i="22"/>
  <c r="N2146" i="22"/>
  <c r="N2147" i="22"/>
  <c r="N2148" i="22"/>
  <c r="N2149" i="22"/>
  <c r="N2150" i="22"/>
  <c r="N2151" i="22"/>
  <c r="N2152" i="22"/>
  <c r="N2153" i="22"/>
  <c r="N2154" i="22"/>
  <c r="N2155" i="22"/>
  <c r="N2156" i="22"/>
  <c r="N2157" i="22"/>
  <c r="N2158" i="22"/>
  <c r="N2159" i="22"/>
  <c r="N2160" i="22"/>
  <c r="N2161" i="22"/>
  <c r="N2162" i="22"/>
  <c r="N2163" i="22"/>
  <c r="N2164" i="22"/>
  <c r="N2165" i="22"/>
  <c r="N2166" i="22"/>
  <c r="N2167" i="22"/>
  <c r="N2168" i="22"/>
  <c r="N2169" i="22"/>
  <c r="N2170" i="22"/>
  <c r="N2171" i="22"/>
  <c r="N2172" i="22"/>
  <c r="N2173" i="22"/>
  <c r="N2174" i="22"/>
  <c r="N2175" i="22"/>
  <c r="N2176" i="22"/>
  <c r="N2177" i="22"/>
  <c r="N2178" i="22"/>
  <c r="N2179" i="22"/>
  <c r="N2180" i="22"/>
  <c r="N2181" i="22"/>
  <c r="N2182" i="22"/>
  <c r="N2183" i="22"/>
  <c r="N2184" i="22"/>
  <c r="N2185" i="22"/>
  <c r="N2186" i="22"/>
  <c r="N2187" i="22"/>
  <c r="N2188" i="22"/>
  <c r="N2189" i="22"/>
  <c r="N2190" i="22"/>
  <c r="N2191" i="22"/>
  <c r="N2192" i="22"/>
  <c r="N2193" i="22"/>
  <c r="N2194" i="22"/>
  <c r="N2195" i="22"/>
  <c r="N2196" i="22"/>
  <c r="N2197" i="22"/>
  <c r="N2198" i="22"/>
  <c r="N2199" i="22"/>
  <c r="N2200" i="22"/>
  <c r="N2201" i="22"/>
  <c r="N2202" i="22"/>
  <c r="N2203" i="22"/>
  <c r="N2204" i="22"/>
  <c r="N2205" i="22"/>
  <c r="N2206" i="22"/>
  <c r="N2207" i="22"/>
  <c r="N2208" i="22"/>
  <c r="N2209" i="22"/>
  <c r="N2210" i="22"/>
  <c r="N2211" i="22"/>
  <c r="N2212" i="22"/>
  <c r="N2213" i="22"/>
  <c r="N2214" i="22"/>
  <c r="N2215" i="22"/>
  <c r="N2216" i="22"/>
  <c r="N2217" i="22"/>
  <c r="N2218" i="22"/>
  <c r="N2219" i="22"/>
  <c r="N2220" i="22"/>
  <c r="N2221" i="22"/>
  <c r="N2222" i="22"/>
  <c r="N2223" i="22"/>
  <c r="N2224" i="22"/>
  <c r="N2225" i="22"/>
  <c r="N2226" i="22"/>
  <c r="N2227" i="22"/>
  <c r="N2228" i="22"/>
  <c r="N2229" i="22"/>
  <c r="N2230" i="22"/>
  <c r="N2231" i="22"/>
  <c r="N2232" i="22"/>
  <c r="N2233" i="22"/>
  <c r="N2234" i="22"/>
  <c r="N2235" i="22"/>
  <c r="N2236" i="22"/>
  <c r="N2237" i="22"/>
  <c r="N2238" i="22"/>
  <c r="N2239" i="22"/>
  <c r="N2240" i="22"/>
  <c r="N2241" i="22"/>
  <c r="N2242" i="22"/>
  <c r="N2243" i="22"/>
  <c r="N2244" i="22"/>
  <c r="N2245" i="22"/>
  <c r="N2246" i="22"/>
  <c r="N2247" i="22"/>
  <c r="N2248" i="22"/>
  <c r="N2249" i="22"/>
  <c r="N2250" i="22"/>
  <c r="N2251" i="22"/>
  <c r="N2252" i="22"/>
  <c r="N2253" i="22"/>
  <c r="N2254" i="22"/>
  <c r="N2255" i="22"/>
  <c r="N2256" i="22"/>
  <c r="N2257" i="22"/>
  <c r="N2258" i="22"/>
  <c r="N2259" i="22"/>
  <c r="N2260" i="22"/>
  <c r="N2261" i="22"/>
  <c r="N2262" i="22"/>
  <c r="N2263" i="22"/>
  <c r="N2264" i="22"/>
  <c r="N2265" i="22"/>
  <c r="N2266" i="22"/>
  <c r="N2267" i="22"/>
  <c r="N2268" i="22"/>
  <c r="N2269" i="22"/>
  <c r="N2270" i="22"/>
  <c r="N2271" i="22"/>
  <c r="N2272" i="22"/>
  <c r="N2273" i="22"/>
  <c r="N2274" i="22"/>
  <c r="N2275" i="22"/>
  <c r="N2276" i="22"/>
  <c r="N2277" i="22"/>
  <c r="N2278" i="22"/>
  <c r="N2279" i="22"/>
  <c r="N2280" i="22"/>
  <c r="N2281" i="22"/>
  <c r="N2282" i="22"/>
  <c r="N2283" i="22"/>
  <c r="N2284" i="22"/>
  <c r="N2285" i="22"/>
  <c r="N2286" i="22"/>
  <c r="N2287" i="22"/>
  <c r="N2288" i="22"/>
  <c r="N2289" i="22"/>
  <c r="N2290" i="22"/>
  <c r="N2291" i="22"/>
  <c r="N2292" i="22"/>
  <c r="N2293" i="22"/>
  <c r="N2294" i="22"/>
  <c r="N2295" i="22"/>
  <c r="N2296" i="22"/>
  <c r="N2297" i="22"/>
  <c r="N2298" i="22"/>
  <c r="N2299" i="22"/>
  <c r="N2300" i="22"/>
  <c r="N2301" i="22"/>
  <c r="N2302" i="22"/>
  <c r="N2303" i="22"/>
  <c r="N2304" i="22"/>
  <c r="N2305" i="22"/>
  <c r="N2306" i="22"/>
  <c r="N2307" i="22"/>
  <c r="N2308" i="22"/>
  <c r="N2309" i="22"/>
  <c r="N2310" i="22"/>
  <c r="N2311" i="22"/>
  <c r="N2312" i="22"/>
  <c r="N2313" i="22"/>
  <c r="N2314" i="22"/>
  <c r="N2315" i="22"/>
  <c r="N2316" i="22"/>
  <c r="N2317" i="22"/>
  <c r="N2318" i="22"/>
  <c r="N2319" i="22"/>
  <c r="N2320" i="22"/>
  <c r="N2321" i="22"/>
  <c r="N2322" i="22"/>
  <c r="N2323" i="22"/>
  <c r="N2324" i="22"/>
  <c r="N2325" i="22"/>
  <c r="N2326" i="22"/>
  <c r="N2327" i="22"/>
  <c r="N2328" i="22"/>
  <c r="N2329" i="22"/>
  <c r="N2330" i="22"/>
  <c r="N2331" i="22"/>
  <c r="N2332" i="22"/>
  <c r="N2333" i="22"/>
  <c r="N2334" i="22"/>
  <c r="N2335" i="22"/>
  <c r="N2336" i="22"/>
  <c r="N2337" i="22"/>
  <c r="N2338" i="22"/>
  <c r="N2339" i="22"/>
  <c r="N2340" i="22"/>
  <c r="N2341" i="22"/>
  <c r="N2342" i="22"/>
  <c r="N2343" i="22"/>
  <c r="N2344" i="22"/>
  <c r="N2345" i="22"/>
  <c r="N2346" i="22"/>
  <c r="N2347" i="22"/>
  <c r="N2348" i="22"/>
  <c r="N2349" i="22"/>
  <c r="N2350" i="22"/>
  <c r="N2351" i="22"/>
  <c r="N2352" i="22"/>
  <c r="N2353" i="22"/>
  <c r="N2354" i="22"/>
  <c r="N2355" i="22"/>
  <c r="N2356" i="22"/>
  <c r="N2357" i="22"/>
  <c r="N2358" i="22"/>
  <c r="N2359" i="22"/>
  <c r="N2360" i="22"/>
  <c r="N2361" i="22"/>
  <c r="N2362" i="22"/>
  <c r="N2363" i="22"/>
  <c r="N2364" i="22"/>
  <c r="N2365" i="22"/>
  <c r="N2366" i="22"/>
  <c r="N2367" i="22"/>
  <c r="N2368" i="22"/>
  <c r="N2369" i="22"/>
  <c r="N2370" i="22"/>
  <c r="N2371" i="22"/>
  <c r="N2372" i="22"/>
  <c r="N2373" i="22"/>
  <c r="N2374" i="22"/>
  <c r="N2375" i="22"/>
  <c r="N2376" i="22"/>
  <c r="N2377" i="22"/>
  <c r="N2378" i="22"/>
  <c r="N2379" i="22"/>
  <c r="N2380" i="22"/>
  <c r="N2381" i="22"/>
  <c r="N2382" i="22"/>
  <c r="N2383" i="22"/>
  <c r="N2384" i="22"/>
  <c r="N2385" i="22"/>
  <c r="N2386" i="22"/>
  <c r="N2387" i="22"/>
  <c r="N2388" i="22"/>
  <c r="N2389" i="22"/>
  <c r="N2390" i="22"/>
  <c r="N2391" i="22"/>
  <c r="N2392" i="22"/>
  <c r="N2393" i="22"/>
  <c r="N2394" i="22"/>
  <c r="N2395" i="22"/>
  <c r="N2396" i="22"/>
  <c r="N2397" i="22"/>
  <c r="N2398" i="22"/>
  <c r="N2399" i="22"/>
  <c r="N2400" i="22"/>
  <c r="N2401" i="22"/>
  <c r="N2402" i="22"/>
  <c r="N2403" i="22"/>
  <c r="N2404" i="22"/>
  <c r="N2405" i="22"/>
  <c r="N2406" i="22"/>
  <c r="N2407" i="22"/>
  <c r="N2408" i="22"/>
  <c r="N2409" i="22"/>
  <c r="N2410" i="22"/>
  <c r="N2411" i="22"/>
  <c r="N2412" i="22"/>
  <c r="N2413" i="22"/>
  <c r="N2414" i="22"/>
  <c r="N2415" i="22"/>
  <c r="N2416" i="22"/>
  <c r="N2417" i="22"/>
  <c r="N2418" i="22"/>
  <c r="N2419" i="22"/>
  <c r="N2420" i="22"/>
  <c r="N2421" i="22"/>
  <c r="N2422" i="22"/>
  <c r="N2423" i="22"/>
  <c r="N2424" i="22"/>
  <c r="N2425" i="22"/>
  <c r="N2426" i="22"/>
  <c r="N2427" i="22"/>
  <c r="N2428" i="22"/>
  <c r="N2429" i="22"/>
  <c r="N2430" i="22"/>
  <c r="N2431" i="22"/>
  <c r="N2432" i="22"/>
  <c r="N2433" i="22"/>
  <c r="N2434" i="22"/>
  <c r="N2435" i="22"/>
  <c r="N2436" i="22"/>
  <c r="N2437" i="22"/>
  <c r="N2438" i="22"/>
  <c r="N2439" i="22"/>
  <c r="N2440" i="22"/>
  <c r="N2441" i="22"/>
  <c r="N2442" i="22"/>
  <c r="N2443" i="22"/>
  <c r="N2444" i="22"/>
  <c r="N2445" i="22"/>
  <c r="N2446" i="22"/>
  <c r="N2447" i="22"/>
  <c r="N2448" i="22"/>
  <c r="N2449" i="22"/>
  <c r="O385" i="22" s="1"/>
  <c r="N2450" i="22"/>
  <c r="N2451" i="22"/>
  <c r="N2452" i="22"/>
  <c r="N2453" i="22"/>
  <c r="N2454" i="22"/>
  <c r="N2455" i="22"/>
  <c r="N2456" i="22"/>
  <c r="N2457" i="22"/>
  <c r="N2458" i="22"/>
  <c r="N2459" i="22"/>
  <c r="N2460" i="22"/>
  <c r="N2461" i="22"/>
  <c r="N2462" i="22"/>
  <c r="N2463" i="22"/>
  <c r="N2464" i="22"/>
  <c r="N2465" i="22"/>
  <c r="N2466" i="22"/>
  <c r="N2467" i="22"/>
  <c r="N2468" i="22"/>
  <c r="N2469" i="22"/>
  <c r="N2470" i="22"/>
  <c r="N2471" i="22"/>
  <c r="N2472" i="22"/>
  <c r="N2473" i="22"/>
  <c r="N2474" i="22"/>
  <c r="N2475" i="22"/>
  <c r="N2476" i="22"/>
  <c r="N2477" i="22"/>
  <c r="N2478" i="22"/>
  <c r="N2479" i="22"/>
  <c r="N2480" i="22"/>
  <c r="N2481" i="22"/>
  <c r="N2482" i="22"/>
  <c r="N2483" i="22"/>
  <c r="N2484" i="22"/>
  <c r="N2485" i="22"/>
  <c r="N2486" i="22"/>
  <c r="N2487" i="22"/>
  <c r="N2488" i="22"/>
  <c r="N2489" i="22"/>
  <c r="N2490" i="22"/>
  <c r="N2491" i="22"/>
  <c r="N2492" i="22"/>
  <c r="N2493" i="22"/>
  <c r="N2494" i="22"/>
  <c r="N2495" i="22"/>
  <c r="N2496" i="22"/>
  <c r="N2497" i="22"/>
  <c r="N2498" i="22"/>
  <c r="N2499" i="22"/>
  <c r="N2500" i="22"/>
  <c r="N2501" i="22"/>
  <c r="N2502" i="22"/>
  <c r="N2503" i="22"/>
  <c r="N2504" i="22"/>
  <c r="N2505" i="22"/>
  <c r="N2506" i="22"/>
  <c r="N2507" i="22"/>
  <c r="N2508" i="22"/>
  <c r="N2509" i="22"/>
  <c r="N2510" i="22"/>
  <c r="N2511" i="22"/>
  <c r="N2512" i="22"/>
  <c r="N2513" i="22"/>
  <c r="N2514" i="22"/>
  <c r="N2515" i="22"/>
  <c r="N2516" i="22"/>
  <c r="N2517" i="22"/>
  <c r="N2518" i="22"/>
  <c r="N2519" i="22"/>
  <c r="N2520" i="22"/>
  <c r="N2521" i="22"/>
  <c r="N2522" i="22"/>
  <c r="N2523" i="22"/>
  <c r="N2524" i="22"/>
  <c r="N2525" i="22"/>
  <c r="N2526" i="22"/>
  <c r="N2527" i="22"/>
  <c r="N2528" i="22"/>
  <c r="N2529" i="22"/>
  <c r="N2530" i="22"/>
  <c r="N2531" i="22"/>
  <c r="N2532" i="22"/>
  <c r="N2533" i="22"/>
  <c r="N2534" i="22"/>
  <c r="N2535" i="22"/>
  <c r="N2536" i="22"/>
  <c r="N2537" i="22"/>
  <c r="N2538" i="22"/>
  <c r="N2539" i="22"/>
  <c r="N2540" i="22"/>
  <c r="N2541" i="22"/>
  <c r="N2542" i="22"/>
  <c r="N2543" i="22"/>
  <c r="N2544" i="22"/>
  <c r="N2545" i="22"/>
  <c r="N2546" i="22"/>
  <c r="N2547" i="22"/>
  <c r="N2548" i="22"/>
  <c r="N2549" i="22"/>
  <c r="N2550" i="22"/>
  <c r="N2551" i="22"/>
  <c r="N2552" i="22"/>
  <c r="N2553" i="22"/>
  <c r="N2554" i="22"/>
  <c r="N2555" i="22"/>
  <c r="N2556" i="22"/>
  <c r="N2557" i="22"/>
  <c r="O383" i="22" s="1"/>
  <c r="N2558" i="22"/>
  <c r="N2559" i="22"/>
  <c r="N2560" i="22"/>
  <c r="N2561" i="22"/>
  <c r="N2562" i="22"/>
  <c r="N2563" i="22"/>
  <c r="N2564" i="22"/>
  <c r="N2565" i="22"/>
  <c r="N2566" i="22"/>
  <c r="N2567" i="22"/>
  <c r="N2568" i="22"/>
  <c r="N2569" i="22"/>
  <c r="N2570" i="22"/>
  <c r="N2571" i="22"/>
  <c r="N2572" i="22"/>
  <c r="N2573" i="22"/>
  <c r="N2574" i="22"/>
  <c r="N2575" i="22"/>
  <c r="N2576" i="22"/>
  <c r="N2577" i="22"/>
  <c r="N2578" i="22"/>
  <c r="N2579" i="22"/>
  <c r="N2580" i="22"/>
  <c r="N2581" i="22"/>
  <c r="N2582" i="22"/>
  <c r="N2583" i="22"/>
  <c r="N2584" i="22"/>
  <c r="N2585" i="22"/>
  <c r="N2586" i="22"/>
  <c r="N2587" i="22"/>
  <c r="N2588" i="22"/>
  <c r="N2589" i="22"/>
  <c r="N2590" i="22"/>
  <c r="N2591" i="22"/>
  <c r="N2592" i="22"/>
  <c r="N2593" i="22"/>
  <c r="N2594" i="22"/>
  <c r="N2595" i="22"/>
  <c r="N2596" i="22"/>
  <c r="N2597" i="22"/>
  <c r="N2598" i="22"/>
  <c r="N2599" i="22"/>
  <c r="N2600" i="22"/>
  <c r="N2601" i="22"/>
  <c r="N2602" i="22"/>
  <c r="N2603" i="22"/>
  <c r="N2604" i="22"/>
  <c r="N2605" i="22"/>
  <c r="O366" i="22" s="1"/>
  <c r="N2606" i="22"/>
  <c r="N2607" i="22"/>
  <c r="N2608" i="22"/>
  <c r="N2609" i="22"/>
  <c r="N2610" i="22"/>
  <c r="N2611" i="22"/>
  <c r="N2612" i="22"/>
  <c r="N2613" i="22"/>
  <c r="N2614" i="22"/>
  <c r="N2615" i="22"/>
  <c r="N2616" i="22"/>
  <c r="N2617" i="22"/>
  <c r="O358" i="22" s="1"/>
  <c r="N2618" i="22"/>
  <c r="N2619" i="22"/>
  <c r="N2620" i="22"/>
  <c r="N2621" i="22"/>
  <c r="N2622" i="22"/>
  <c r="N2623" i="22"/>
  <c r="N2624" i="22"/>
  <c r="N2625" i="22"/>
  <c r="N2626" i="22"/>
  <c r="N2627" i="22"/>
  <c r="N2628" i="22"/>
  <c r="N2629" i="22"/>
  <c r="N2630" i="22"/>
  <c r="N2631" i="22"/>
  <c r="N2632" i="22"/>
  <c r="N2633" i="22"/>
  <c r="N2634" i="22"/>
  <c r="N2635" i="22"/>
  <c r="N2636" i="22"/>
  <c r="N2637" i="22"/>
  <c r="N2638" i="22"/>
  <c r="N2639" i="22"/>
  <c r="N2640" i="22"/>
  <c r="N2641" i="22"/>
  <c r="O372" i="22" s="1"/>
  <c r="N2642" i="22"/>
  <c r="N2643" i="22"/>
  <c r="N2644" i="22"/>
  <c r="N2645" i="22"/>
  <c r="N2646" i="22"/>
  <c r="N2647" i="22"/>
  <c r="N2648" i="22"/>
  <c r="N2649" i="22"/>
  <c r="N2650" i="22"/>
  <c r="N2651" i="22"/>
  <c r="N2652" i="22"/>
  <c r="N2653" i="22"/>
  <c r="N2654" i="22"/>
  <c r="N2655" i="22"/>
  <c r="N2656" i="22"/>
  <c r="N2657" i="22"/>
  <c r="N2658" i="22"/>
  <c r="N2659" i="22"/>
  <c r="N2660" i="22"/>
  <c r="N2661" i="22"/>
  <c r="N2662" i="22"/>
  <c r="N2663" i="22"/>
  <c r="N2664" i="22"/>
  <c r="N2665" i="22"/>
  <c r="O348" i="22" s="1"/>
  <c r="N2666" i="22"/>
  <c r="N2667" i="22"/>
  <c r="N2668" i="22"/>
  <c r="N2669" i="22"/>
  <c r="N2670" i="22"/>
  <c r="N2671" i="22"/>
  <c r="N2672" i="22"/>
  <c r="N2673" i="22"/>
  <c r="N2674" i="22"/>
  <c r="N2675" i="22"/>
  <c r="N2676" i="22"/>
  <c r="N2677" i="22"/>
  <c r="O288" i="22" s="1"/>
  <c r="N2678" i="22"/>
  <c r="N2679" i="22"/>
  <c r="N2680" i="22"/>
  <c r="N2681" i="22"/>
  <c r="N2682" i="22"/>
  <c r="N2683" i="22"/>
  <c r="N2684" i="22"/>
  <c r="N2685" i="22"/>
  <c r="N2686" i="22"/>
  <c r="N2687" i="22"/>
  <c r="N2688" i="22"/>
  <c r="N2689" i="22"/>
  <c r="N2690" i="22"/>
  <c r="N2691" i="22"/>
  <c r="N2692" i="22"/>
  <c r="N2693" i="22"/>
  <c r="N2694" i="22"/>
  <c r="N2695" i="22"/>
  <c r="N2696" i="22"/>
  <c r="N2697" i="22"/>
  <c r="N2698" i="22"/>
  <c r="N2699" i="22"/>
  <c r="N2700" i="22"/>
  <c r="N2701" i="22"/>
  <c r="N2702" i="22"/>
  <c r="N2703" i="22"/>
  <c r="N2704" i="22"/>
  <c r="N2705" i="22"/>
  <c r="N2706" i="22"/>
  <c r="N2707" i="22"/>
  <c r="N2708" i="22"/>
  <c r="N2709" i="22"/>
  <c r="N2710" i="22"/>
  <c r="N2711" i="22"/>
  <c r="N2712" i="22"/>
  <c r="N2713" i="22"/>
  <c r="N2714" i="22"/>
  <c r="N2715" i="22"/>
  <c r="N2716" i="22"/>
  <c r="N2717" i="22"/>
  <c r="N2718" i="22"/>
  <c r="N2719" i="22"/>
  <c r="N2720" i="22"/>
  <c r="N2721" i="22"/>
  <c r="N2722" i="22"/>
  <c r="N2723" i="22"/>
  <c r="N2724" i="22"/>
  <c r="N2725" i="22"/>
  <c r="N2726" i="22"/>
  <c r="N2727" i="22"/>
  <c r="N2728" i="22"/>
  <c r="N2729" i="22"/>
  <c r="N2730" i="22"/>
  <c r="N2731" i="22"/>
  <c r="N2732" i="22"/>
  <c r="N2733" i="22"/>
  <c r="N2734" i="22"/>
  <c r="N2735" i="22"/>
  <c r="N2736" i="22"/>
  <c r="N2737" i="22"/>
  <c r="N2738" i="22"/>
  <c r="N2739" i="22"/>
  <c r="N2740" i="22"/>
  <c r="N2741" i="22"/>
  <c r="N2742" i="22"/>
  <c r="N2743" i="22"/>
  <c r="N2744" i="22"/>
  <c r="N2745" i="22"/>
  <c r="N2746" i="22"/>
  <c r="N2747" i="22"/>
  <c r="N2748" i="22"/>
  <c r="N2749" i="22"/>
  <c r="N2750" i="22"/>
  <c r="N2751" i="22"/>
  <c r="N2752" i="22"/>
  <c r="N2753" i="22"/>
  <c r="N2754" i="22"/>
  <c r="N2755" i="22"/>
  <c r="N2756" i="22"/>
  <c r="N2757" i="22"/>
  <c r="N2758" i="22"/>
  <c r="N2759" i="22"/>
  <c r="N2760" i="22"/>
  <c r="N2761" i="22"/>
  <c r="N2762" i="22"/>
  <c r="N2763" i="22"/>
  <c r="N2764" i="22"/>
  <c r="N2765" i="22"/>
  <c r="N2766" i="22"/>
  <c r="N2767" i="22"/>
  <c r="N2768" i="22"/>
  <c r="N2769" i="22"/>
  <c r="N2770" i="22"/>
  <c r="N2771" i="22"/>
  <c r="N2772" i="22"/>
  <c r="N2773" i="22"/>
  <c r="O332" i="22" s="1"/>
  <c r="N2774" i="22"/>
  <c r="N2775" i="22"/>
  <c r="N2776" i="22"/>
  <c r="N2777" i="22"/>
  <c r="N2778" i="22"/>
  <c r="N2779" i="22"/>
  <c r="N2780" i="22"/>
  <c r="N2781" i="22"/>
  <c r="N2782" i="22"/>
  <c r="N2783" i="22"/>
  <c r="N2784" i="22"/>
  <c r="N2785" i="22"/>
  <c r="N2786" i="22"/>
  <c r="N2787" i="22"/>
  <c r="N2788" i="22"/>
  <c r="N2789" i="22"/>
  <c r="N2790" i="22"/>
  <c r="N2791" i="22"/>
  <c r="N2792" i="22"/>
  <c r="N2793" i="22"/>
  <c r="N2794" i="22"/>
  <c r="N2795" i="22"/>
  <c r="N2796" i="22"/>
  <c r="N2797" i="22"/>
  <c r="N2798" i="22"/>
  <c r="N2799" i="22"/>
  <c r="N2800" i="22"/>
  <c r="N2801" i="22"/>
  <c r="N2802" i="22"/>
  <c r="N2803" i="22"/>
  <c r="N2804" i="22"/>
  <c r="N2805" i="22"/>
  <c r="N2806" i="22"/>
  <c r="N2807" i="22"/>
  <c r="N2808" i="22"/>
  <c r="N2809" i="22"/>
  <c r="N2810" i="22"/>
  <c r="N2811" i="22"/>
  <c r="N2812" i="22"/>
  <c r="N2813" i="22"/>
  <c r="N2814" i="22"/>
  <c r="N2815" i="22"/>
  <c r="N2816" i="22"/>
  <c r="N2817" i="22"/>
  <c r="N2818" i="22"/>
  <c r="N2819" i="22"/>
  <c r="N2820" i="22"/>
  <c r="N2821" i="22"/>
  <c r="N2822" i="22"/>
  <c r="N2823" i="22"/>
  <c r="N2824" i="22"/>
  <c r="N2825" i="22"/>
  <c r="N2826" i="22"/>
  <c r="N2827" i="22"/>
  <c r="N2828" i="22"/>
  <c r="N2829" i="22"/>
  <c r="N2830" i="22"/>
  <c r="N2831" i="22"/>
  <c r="N2832" i="22"/>
  <c r="N2833" i="22"/>
  <c r="O270" i="22" s="1"/>
  <c r="N2834" i="22"/>
  <c r="N2835" i="22"/>
  <c r="N2836" i="22"/>
  <c r="N2837" i="22"/>
  <c r="N2838" i="22"/>
  <c r="N2839" i="22"/>
  <c r="N2840" i="22"/>
  <c r="N2841" i="22"/>
  <c r="N2842" i="22"/>
  <c r="N2843" i="22"/>
  <c r="N2844" i="22"/>
  <c r="N2845" i="22"/>
  <c r="N2846" i="22"/>
  <c r="N2847" i="22"/>
  <c r="N2848" i="22"/>
  <c r="N2849" i="22"/>
  <c r="N2850" i="22"/>
  <c r="N2851" i="22"/>
  <c r="N2852" i="22"/>
  <c r="N2853" i="22"/>
  <c r="N2854" i="22"/>
  <c r="N2855" i="22"/>
  <c r="N2856" i="22"/>
  <c r="N2857" i="22"/>
  <c r="N2858" i="22"/>
  <c r="N2859" i="22"/>
  <c r="N2860" i="22"/>
  <c r="N2861" i="22"/>
  <c r="N2862" i="22"/>
  <c r="N2863" i="22"/>
  <c r="N2864" i="22"/>
  <c r="N2865" i="22"/>
  <c r="N2866" i="22"/>
  <c r="N2867" i="22"/>
  <c r="N2868" i="22"/>
  <c r="N2869" i="22"/>
  <c r="N2870" i="22"/>
  <c r="N2871" i="22"/>
  <c r="N2872" i="22"/>
  <c r="N2873" i="22"/>
  <c r="N2874" i="22"/>
  <c r="N2875" i="22"/>
  <c r="N2876" i="22"/>
  <c r="N2877" i="22"/>
  <c r="N2878" i="22"/>
  <c r="N2879" i="22"/>
  <c r="N2880" i="22"/>
  <c r="N2881" i="22"/>
  <c r="N2882" i="22"/>
  <c r="N2883" i="22"/>
  <c r="N2884" i="22"/>
  <c r="N2885" i="22"/>
  <c r="N2886" i="22"/>
  <c r="N2887" i="22"/>
  <c r="N2888" i="22"/>
  <c r="N2889" i="22"/>
  <c r="N2890" i="22"/>
  <c r="N2891" i="22"/>
  <c r="N2892" i="22"/>
  <c r="N2893" i="22"/>
  <c r="N2894" i="22"/>
  <c r="N2895" i="22"/>
  <c r="N2896" i="22"/>
  <c r="N2897" i="22"/>
  <c r="N2898" i="22"/>
  <c r="N2899" i="22"/>
  <c r="N2900" i="22"/>
  <c r="N2901" i="22"/>
  <c r="N2902" i="22"/>
  <c r="N2903" i="22"/>
  <c r="N2904" i="22"/>
  <c r="N2905" i="22"/>
  <c r="O350" i="22" s="1"/>
  <c r="N2906" i="22"/>
  <c r="N2907" i="22"/>
  <c r="N2908" i="22"/>
  <c r="N2909" i="22"/>
  <c r="N2910" i="22"/>
  <c r="N2911" i="22"/>
  <c r="N2912" i="22"/>
  <c r="N2913" i="22"/>
  <c r="N2914" i="22"/>
  <c r="N2915" i="22"/>
  <c r="N2916" i="22"/>
  <c r="N2917" i="22"/>
  <c r="N2918" i="22"/>
  <c r="N2919" i="22"/>
  <c r="N2920" i="22"/>
  <c r="N2921" i="22"/>
  <c r="N2922" i="22"/>
  <c r="N2923" i="22"/>
  <c r="N2924" i="22"/>
  <c r="N2925" i="22"/>
  <c r="N2926" i="22"/>
  <c r="N2927" i="22"/>
  <c r="N2928" i="22"/>
  <c r="N2929" i="22"/>
  <c r="N2930" i="22"/>
  <c r="N2931" i="22"/>
  <c r="N2932" i="22"/>
  <c r="N2933" i="22"/>
  <c r="N2934" i="22"/>
  <c r="N2935" i="22"/>
  <c r="N2936" i="22"/>
  <c r="N2937" i="22"/>
  <c r="N2938" i="22"/>
  <c r="N2939" i="22"/>
  <c r="N2940" i="22"/>
  <c r="N2941" i="22"/>
  <c r="N2942" i="22"/>
  <c r="N2943" i="22"/>
  <c r="N2944" i="22"/>
  <c r="N2945" i="22"/>
  <c r="N2946" i="22"/>
  <c r="N2947" i="22"/>
  <c r="N2948" i="22"/>
  <c r="N2949" i="22"/>
  <c r="N2950" i="22"/>
  <c r="N2951" i="22"/>
  <c r="N2952" i="22"/>
  <c r="N2953" i="22"/>
  <c r="N2954" i="22"/>
  <c r="N2955" i="22"/>
  <c r="N2956" i="22"/>
  <c r="N2957" i="22"/>
  <c r="N2958" i="22"/>
  <c r="N2959" i="22"/>
  <c r="N2960" i="22"/>
  <c r="N2961" i="22"/>
  <c r="N2962" i="22"/>
  <c r="N2963" i="22"/>
  <c r="N2964" i="22"/>
  <c r="N2965" i="22"/>
  <c r="O304" i="22" s="1"/>
  <c r="N2966" i="22"/>
  <c r="N2967" i="22"/>
  <c r="N2968" i="22"/>
  <c r="N2969" i="22"/>
  <c r="N2970" i="22"/>
  <c r="N2971" i="22"/>
  <c r="N2972" i="22"/>
  <c r="N2973" i="22"/>
  <c r="N2974" i="22"/>
  <c r="N2975" i="22"/>
  <c r="N2976" i="22"/>
  <c r="N2977" i="22"/>
  <c r="N2978" i="22"/>
  <c r="N2979" i="22"/>
  <c r="N2980" i="22"/>
  <c r="N2981" i="22"/>
  <c r="N2982" i="22"/>
  <c r="N2983" i="22"/>
  <c r="N2984" i="22"/>
  <c r="N2985" i="22"/>
  <c r="N2986" i="22"/>
  <c r="N2987" i="22"/>
  <c r="N2988" i="22"/>
  <c r="N2989" i="22"/>
  <c r="N2990" i="22"/>
  <c r="N2991" i="22"/>
  <c r="N2992" i="22"/>
  <c r="N2993" i="22"/>
  <c r="N2994" i="22"/>
  <c r="N2995" i="22"/>
  <c r="N2996" i="22"/>
  <c r="N2997" i="22"/>
  <c r="N2998" i="22"/>
  <c r="N2999" i="22"/>
  <c r="N3000" i="22"/>
  <c r="N3001" i="22"/>
  <c r="N3002" i="22"/>
  <c r="N3003" i="22"/>
  <c r="N3004" i="22"/>
  <c r="N3005" i="22"/>
  <c r="N3006" i="22"/>
  <c r="N3007" i="22"/>
  <c r="N3008" i="22"/>
  <c r="N3009" i="22"/>
  <c r="N3010" i="22"/>
  <c r="N3011" i="22"/>
  <c r="N3012" i="22"/>
  <c r="N3013" i="22"/>
  <c r="O276" i="22" s="1"/>
  <c r="N3014" i="22"/>
  <c r="N3015" i="22"/>
  <c r="N3016" i="22"/>
  <c r="N3017" i="22"/>
  <c r="N3018" i="22"/>
  <c r="N3019" i="22"/>
  <c r="N3020" i="22"/>
  <c r="N3021" i="22"/>
  <c r="N3022" i="22"/>
  <c r="N3023" i="22"/>
  <c r="N3024" i="22"/>
  <c r="N3025" i="22"/>
  <c r="N3026" i="22"/>
  <c r="N3027" i="22"/>
  <c r="N3028" i="22"/>
  <c r="N3029" i="22"/>
  <c r="N3030" i="22"/>
  <c r="N3031" i="22"/>
  <c r="N3032" i="22"/>
  <c r="N3033" i="22"/>
  <c r="N3034" i="22"/>
  <c r="N3035" i="22"/>
  <c r="N3036" i="22"/>
  <c r="N3037" i="22"/>
  <c r="O264" i="22" s="1"/>
  <c r="N3038" i="22"/>
  <c r="N3039" i="22"/>
  <c r="N3040" i="22"/>
  <c r="N3041" i="22"/>
  <c r="N3042" i="22"/>
  <c r="N3043" i="22"/>
  <c r="N3044" i="22"/>
  <c r="N3045" i="22"/>
  <c r="N3046" i="22"/>
  <c r="N3047" i="22"/>
  <c r="N3048" i="22"/>
  <c r="N3049" i="22"/>
  <c r="N3050" i="22"/>
  <c r="N3051" i="22"/>
  <c r="N3052" i="22"/>
  <c r="N3053" i="22"/>
  <c r="N3054" i="22"/>
  <c r="N3055" i="22"/>
  <c r="N3056" i="22"/>
  <c r="N3057" i="22"/>
  <c r="N3058" i="22"/>
  <c r="N3059" i="22"/>
  <c r="N3060" i="22"/>
  <c r="N3061" i="22"/>
  <c r="N3062" i="22"/>
  <c r="N3063" i="22"/>
  <c r="N3064" i="22"/>
  <c r="N3065" i="22"/>
  <c r="N3066" i="22"/>
  <c r="N3067" i="22"/>
  <c r="N3068" i="22"/>
  <c r="N3069" i="22"/>
  <c r="N3070" i="22"/>
  <c r="N3071" i="22"/>
  <c r="N3072" i="22"/>
  <c r="N3073" i="22"/>
  <c r="N3074" i="22"/>
  <c r="N3075" i="22"/>
  <c r="N3076" i="22"/>
  <c r="N3077" i="22"/>
  <c r="N3078" i="22"/>
  <c r="N3079" i="22"/>
  <c r="N3080" i="22"/>
  <c r="N3081" i="22"/>
  <c r="N3082" i="22"/>
  <c r="N3083" i="22"/>
  <c r="N3084" i="22"/>
  <c r="N3085" i="22"/>
  <c r="N3086" i="22"/>
  <c r="N3087" i="22"/>
  <c r="N3088" i="22"/>
  <c r="N3089" i="22"/>
  <c r="N3090" i="22"/>
  <c r="N3091" i="22"/>
  <c r="N3092" i="22"/>
  <c r="N3093" i="22"/>
  <c r="N3094" i="22"/>
  <c r="N3095" i="22"/>
  <c r="N3096" i="22"/>
  <c r="N3097" i="22"/>
  <c r="N3098" i="22"/>
  <c r="N3099" i="22"/>
  <c r="N3100" i="22"/>
  <c r="N3101" i="22"/>
  <c r="N3102" i="22"/>
  <c r="N3103" i="22"/>
  <c r="N3104" i="22"/>
  <c r="N3105" i="22"/>
  <c r="N3106" i="22"/>
  <c r="N3107" i="22"/>
  <c r="N3108" i="22"/>
  <c r="N3109" i="22"/>
  <c r="N3110" i="22"/>
  <c r="N3111" i="22"/>
  <c r="N3112" i="22"/>
  <c r="N3113" i="22"/>
  <c r="N3114" i="22"/>
  <c r="N3115" i="22"/>
  <c r="N3116" i="22"/>
  <c r="N3117" i="22"/>
  <c r="N3118" i="22"/>
  <c r="N3119" i="22"/>
  <c r="N3120" i="22"/>
  <c r="N3121" i="22"/>
  <c r="N3122" i="22"/>
  <c r="N3123" i="22"/>
  <c r="N3124" i="22"/>
  <c r="N3125" i="22"/>
  <c r="N3126" i="22"/>
  <c r="N3127" i="22"/>
  <c r="N3128" i="22"/>
  <c r="N3129" i="22"/>
  <c r="N3130" i="22"/>
  <c r="N3131" i="22"/>
  <c r="N3132" i="22"/>
  <c r="N3133" i="22"/>
  <c r="N3134" i="22"/>
  <c r="N3135" i="22"/>
  <c r="N3136" i="22"/>
  <c r="N3137" i="22"/>
  <c r="N3138" i="22"/>
  <c r="N3139" i="22"/>
  <c r="N3140" i="22"/>
  <c r="N3141" i="22"/>
  <c r="N3142" i="22"/>
  <c r="N3143" i="22"/>
  <c r="N3144" i="22"/>
  <c r="N3145" i="22"/>
  <c r="N3146" i="22"/>
  <c r="N3147" i="22"/>
  <c r="N3148" i="22"/>
  <c r="N3149" i="22"/>
  <c r="N3150" i="22"/>
  <c r="N3151" i="22"/>
  <c r="N3152" i="22"/>
  <c r="N3153" i="22"/>
  <c r="N3154" i="22"/>
  <c r="N3155" i="22"/>
  <c r="N3156" i="22"/>
  <c r="N3157" i="22"/>
  <c r="N3158" i="22"/>
  <c r="N3159" i="22"/>
  <c r="N3160" i="22"/>
  <c r="N3161" i="22"/>
  <c r="N3162" i="22"/>
  <c r="N3163" i="22"/>
  <c r="N3164" i="22"/>
  <c r="N3165" i="22"/>
  <c r="N3166" i="22"/>
  <c r="N3167" i="22"/>
  <c r="N3168" i="22"/>
  <c r="N3169" i="22"/>
  <c r="N3170" i="22"/>
  <c r="N3171" i="22"/>
  <c r="N3172" i="22"/>
  <c r="N3173" i="22"/>
  <c r="N3174" i="22"/>
  <c r="N3175" i="22"/>
  <c r="N3176" i="22"/>
  <c r="N3177" i="22"/>
  <c r="N3178" i="22"/>
  <c r="N3179" i="22"/>
  <c r="N3180" i="22"/>
  <c r="N3181" i="22"/>
  <c r="N3182" i="22"/>
  <c r="N3183" i="22"/>
  <c r="N3184" i="22"/>
  <c r="N3185" i="22"/>
  <c r="N3186" i="22"/>
  <c r="N3187" i="22"/>
  <c r="N3188" i="22"/>
  <c r="N3189" i="22"/>
  <c r="N3190" i="22"/>
  <c r="N3191" i="22"/>
  <c r="N3192" i="22"/>
  <c r="N3193" i="22"/>
  <c r="N3194" i="22"/>
  <c r="N3195" i="22"/>
  <c r="N3196" i="22"/>
  <c r="N3197" i="22"/>
  <c r="N3198" i="22"/>
  <c r="N3199" i="22"/>
  <c r="N3200" i="22"/>
  <c r="N3201" i="22"/>
  <c r="N3202" i="22"/>
  <c r="N3203" i="22"/>
  <c r="N3204" i="22"/>
  <c r="N3205" i="22"/>
  <c r="N3206" i="22"/>
  <c r="N3207" i="22"/>
  <c r="N3208" i="22"/>
  <c r="N3209" i="22"/>
  <c r="N3210" i="22"/>
  <c r="N3211" i="22"/>
  <c r="N3212" i="22"/>
  <c r="N3213" i="22"/>
  <c r="N3214" i="22"/>
  <c r="N3215" i="22"/>
  <c r="N3216" i="22"/>
  <c r="N3217" i="22"/>
  <c r="N3218" i="22"/>
  <c r="N3219" i="22"/>
  <c r="N3220" i="22"/>
  <c r="N3221" i="22"/>
  <c r="N3222" i="22"/>
  <c r="N3223" i="22"/>
  <c r="N3224" i="22"/>
  <c r="N3225" i="22"/>
  <c r="N3226" i="22"/>
  <c r="N3227" i="22"/>
  <c r="N3228" i="22"/>
  <c r="N3229" i="22"/>
  <c r="N3230" i="22"/>
  <c r="N3231" i="22"/>
  <c r="N3232" i="22"/>
  <c r="N3233" i="22"/>
  <c r="N3234" i="22"/>
  <c r="N3235" i="22"/>
  <c r="N3236" i="22"/>
  <c r="N3237" i="22"/>
  <c r="N3238" i="22"/>
  <c r="N3239" i="22"/>
  <c r="N3240" i="22"/>
  <c r="N3241" i="22"/>
  <c r="N3242" i="22"/>
  <c r="N3243" i="22"/>
  <c r="N3244" i="22"/>
  <c r="N3245" i="22"/>
  <c r="N3246" i="22"/>
  <c r="N3247" i="22"/>
  <c r="N3248" i="22"/>
  <c r="N3249" i="22"/>
  <c r="N3250" i="22"/>
  <c r="N3251" i="22"/>
  <c r="N3252" i="22"/>
  <c r="N3253" i="22"/>
  <c r="N3254" i="22"/>
  <c r="N3255" i="22"/>
  <c r="N3256" i="22"/>
  <c r="N3257" i="22"/>
  <c r="N3258" i="22"/>
  <c r="N3259" i="22"/>
  <c r="N3260" i="22"/>
  <c r="N3261" i="22"/>
  <c r="N3262" i="22"/>
  <c r="N3263" i="22"/>
  <c r="N3264" i="22"/>
  <c r="N3265" i="22"/>
  <c r="O246" i="22" s="1"/>
  <c r="N3266" i="22"/>
  <c r="N3267" i="22"/>
  <c r="N3268" i="22"/>
  <c r="N3269" i="22"/>
  <c r="N3270" i="22"/>
  <c r="N3271" i="22"/>
  <c r="N3272" i="22"/>
  <c r="N3273" i="22"/>
  <c r="N3274" i="22"/>
  <c r="N3275" i="22"/>
  <c r="N3276" i="22"/>
  <c r="N3277" i="22"/>
  <c r="N3278" i="22"/>
  <c r="N3279" i="22"/>
  <c r="N3280" i="22"/>
  <c r="N3281" i="22"/>
  <c r="N3282" i="22"/>
  <c r="N3283" i="22"/>
  <c r="N3284" i="22"/>
  <c r="N3285" i="22"/>
  <c r="N3286" i="22"/>
  <c r="N3287" i="22"/>
  <c r="N3288" i="22"/>
  <c r="N3289" i="22"/>
  <c r="N3290" i="22"/>
  <c r="N3291" i="22"/>
  <c r="N3292" i="22"/>
  <c r="N3293" i="22"/>
  <c r="N3294" i="22"/>
  <c r="N3295" i="22"/>
  <c r="N3296" i="22"/>
  <c r="N3297" i="22"/>
  <c r="N3298" i="22"/>
  <c r="N3299" i="22"/>
  <c r="N3300" i="22"/>
  <c r="N3301" i="22"/>
  <c r="N3302" i="22"/>
  <c r="N3303" i="22"/>
  <c r="N3304" i="22"/>
  <c r="N3305" i="22"/>
  <c r="N3306" i="22"/>
  <c r="N3307" i="22"/>
  <c r="N3308" i="22"/>
  <c r="N3309" i="22"/>
  <c r="N3310" i="22"/>
  <c r="N3311" i="22"/>
  <c r="N3312" i="22"/>
  <c r="N3313" i="22"/>
  <c r="N3314" i="22"/>
  <c r="N3315" i="22"/>
  <c r="N3316" i="22"/>
  <c r="N3317" i="22"/>
  <c r="N3318" i="22"/>
  <c r="N3319" i="22"/>
  <c r="N3320" i="22"/>
  <c r="N3321" i="22"/>
  <c r="N3322" i="22"/>
  <c r="N3323" i="22"/>
  <c r="N3324" i="22"/>
  <c r="N3325" i="22"/>
  <c r="O308" i="22" s="1"/>
  <c r="N3326" i="22"/>
  <c r="N3327" i="22"/>
  <c r="N3328" i="22"/>
  <c r="N3329" i="22"/>
  <c r="N3330" i="22"/>
  <c r="N3331" i="22"/>
  <c r="N3332" i="22"/>
  <c r="N3333" i="22"/>
  <c r="N3334" i="22"/>
  <c r="N3335" i="22"/>
  <c r="N3336" i="22"/>
  <c r="N3337" i="22"/>
  <c r="N3338" i="22"/>
  <c r="N3339" i="22"/>
  <c r="N3340" i="22"/>
  <c r="N3341" i="22"/>
  <c r="N3342" i="22"/>
  <c r="N3343" i="22"/>
  <c r="N3344" i="22"/>
  <c r="N3345" i="22"/>
  <c r="N3346" i="22"/>
  <c r="N3347" i="22"/>
  <c r="N3348" i="22"/>
  <c r="N3349" i="22"/>
  <c r="N3350" i="22"/>
  <c r="N3351" i="22"/>
  <c r="N3352" i="22"/>
  <c r="N3353" i="22"/>
  <c r="N3354" i="22"/>
  <c r="N3355" i="22"/>
  <c r="N3356" i="22"/>
  <c r="N3357" i="22"/>
  <c r="N3358" i="22"/>
  <c r="N3359" i="22"/>
  <c r="N3360" i="22"/>
  <c r="N3361" i="22"/>
  <c r="N3362" i="22"/>
  <c r="N3363" i="22"/>
  <c r="N3364" i="22"/>
  <c r="N3365" i="22"/>
  <c r="N3366" i="22"/>
  <c r="N3367" i="22"/>
  <c r="M3367" i="22"/>
  <c r="L3367" i="22"/>
  <c r="K3367" i="22"/>
  <c r="F3367" i="22"/>
  <c r="A3367" i="22"/>
  <c r="M3366" i="22"/>
  <c r="L3366" i="22"/>
  <c r="K3366" i="22"/>
  <c r="F3366" i="22"/>
  <c r="A3366" i="22"/>
  <c r="M3365" i="22"/>
  <c r="L3365" i="22"/>
  <c r="K3365" i="22"/>
  <c r="F3365" i="22"/>
  <c r="A3365" i="22"/>
  <c r="M3364" i="22"/>
  <c r="L3364" i="22"/>
  <c r="K3364" i="22"/>
  <c r="F3364" i="22"/>
  <c r="A3364" i="22"/>
  <c r="M3363" i="22"/>
  <c r="L3363" i="22"/>
  <c r="K3363" i="22"/>
  <c r="F3363" i="22"/>
  <c r="A3363" i="22"/>
  <c r="M3362" i="22"/>
  <c r="L3362" i="22"/>
  <c r="K3362" i="22"/>
  <c r="F3362" i="22"/>
  <c r="A3362" i="22"/>
  <c r="M3361" i="22"/>
  <c r="L3361" i="22"/>
  <c r="K3361" i="22"/>
  <c r="F3361" i="22"/>
  <c r="A3361" i="22"/>
  <c r="M3360" i="22"/>
  <c r="L3360" i="22"/>
  <c r="K3360" i="22"/>
  <c r="F3360" i="22"/>
  <c r="A3360" i="22"/>
  <c r="M3359" i="22"/>
  <c r="L3359" i="22"/>
  <c r="K3359" i="22"/>
  <c r="F3359" i="22"/>
  <c r="A3359" i="22"/>
  <c r="M3358" i="22"/>
  <c r="L3358" i="22"/>
  <c r="K3358" i="22"/>
  <c r="F3358" i="22"/>
  <c r="A3358" i="22"/>
  <c r="M3357" i="22"/>
  <c r="L3357" i="22"/>
  <c r="K3357" i="22"/>
  <c r="F3357" i="22"/>
  <c r="A3357" i="22"/>
  <c r="M3356" i="22"/>
  <c r="L3356" i="22"/>
  <c r="K3356" i="22"/>
  <c r="F3356" i="22"/>
  <c r="A3356" i="22"/>
  <c r="M3355" i="22"/>
  <c r="L3355" i="22"/>
  <c r="K3355" i="22"/>
  <c r="F3355" i="22"/>
  <c r="A3355" i="22"/>
  <c r="M3354" i="22"/>
  <c r="L3354" i="22"/>
  <c r="K3354" i="22"/>
  <c r="F3354" i="22"/>
  <c r="A3354" i="22"/>
  <c r="M3353" i="22"/>
  <c r="L3353" i="22"/>
  <c r="K3353" i="22"/>
  <c r="F3353" i="22"/>
  <c r="A3353" i="22"/>
  <c r="M3352" i="22"/>
  <c r="L3352" i="22"/>
  <c r="K3352" i="22"/>
  <c r="F3352" i="22"/>
  <c r="A3352" i="22"/>
  <c r="M3351" i="22"/>
  <c r="L3351" i="22"/>
  <c r="K3351" i="22"/>
  <c r="F3351" i="22"/>
  <c r="A3351" i="22"/>
  <c r="M3350" i="22"/>
  <c r="L3350" i="22"/>
  <c r="K3350" i="22"/>
  <c r="F3350" i="22"/>
  <c r="A3350" i="22"/>
  <c r="M3349" i="22"/>
  <c r="L3349" i="22"/>
  <c r="K3349" i="22"/>
  <c r="F3349" i="22"/>
  <c r="A3349" i="22"/>
  <c r="M3348" i="22"/>
  <c r="L3348" i="22"/>
  <c r="K3348" i="22"/>
  <c r="F3348" i="22"/>
  <c r="A3348" i="22"/>
  <c r="M3347" i="22"/>
  <c r="L3347" i="22"/>
  <c r="K3347" i="22"/>
  <c r="F3347" i="22"/>
  <c r="A3347" i="22"/>
  <c r="M3346" i="22"/>
  <c r="L3346" i="22"/>
  <c r="K3346" i="22"/>
  <c r="F3346" i="22"/>
  <c r="A3346" i="22"/>
  <c r="M3345" i="22"/>
  <c r="L3345" i="22"/>
  <c r="K3345" i="22"/>
  <c r="F3345" i="22"/>
  <c r="A3345" i="22"/>
  <c r="M3344" i="22"/>
  <c r="L3344" i="22"/>
  <c r="K3344" i="22"/>
  <c r="F3344" i="22"/>
  <c r="A3344" i="22"/>
  <c r="M3343" i="22"/>
  <c r="L3343" i="22"/>
  <c r="K3343" i="22"/>
  <c r="F3343" i="22"/>
  <c r="A3343" i="22"/>
  <c r="M3342" i="22"/>
  <c r="L3342" i="22"/>
  <c r="K3342" i="22"/>
  <c r="F3342" i="22"/>
  <c r="A3342" i="22"/>
  <c r="M3341" i="22"/>
  <c r="L3341" i="22"/>
  <c r="K3341" i="22"/>
  <c r="F3341" i="22"/>
  <c r="A3341" i="22"/>
  <c r="M3340" i="22"/>
  <c r="L3340" i="22"/>
  <c r="K3340" i="22"/>
  <c r="F3340" i="22"/>
  <c r="A3340" i="22"/>
  <c r="M3339" i="22"/>
  <c r="L3339" i="22"/>
  <c r="K3339" i="22"/>
  <c r="F3339" i="22"/>
  <c r="A3339" i="22"/>
  <c r="M3338" i="22"/>
  <c r="L3338" i="22"/>
  <c r="K3338" i="22"/>
  <c r="F3338" i="22"/>
  <c r="A3338" i="22"/>
  <c r="M3337" i="22"/>
  <c r="L3337" i="22"/>
  <c r="K3337" i="22"/>
  <c r="F3337" i="22"/>
  <c r="A3337" i="22"/>
  <c r="M3336" i="22"/>
  <c r="L3336" i="22"/>
  <c r="K3336" i="22"/>
  <c r="F3336" i="22"/>
  <c r="A3336" i="22"/>
  <c r="M3335" i="22"/>
  <c r="L3335" i="22"/>
  <c r="K3335" i="22"/>
  <c r="F3335" i="22"/>
  <c r="A3335" i="22"/>
  <c r="M3334" i="22"/>
  <c r="L3334" i="22"/>
  <c r="K3334" i="22"/>
  <c r="F3334" i="22"/>
  <c r="A3334" i="22"/>
  <c r="M3333" i="22"/>
  <c r="L3333" i="22"/>
  <c r="K3333" i="22"/>
  <c r="F3333" i="22"/>
  <c r="A3333" i="22"/>
  <c r="M3332" i="22"/>
  <c r="L3332" i="22"/>
  <c r="K3332" i="22"/>
  <c r="F3332" i="22"/>
  <c r="A3332" i="22"/>
  <c r="M3331" i="22"/>
  <c r="L3331" i="22"/>
  <c r="K3331" i="22"/>
  <c r="F3331" i="22"/>
  <c r="A3331" i="22"/>
  <c r="M3330" i="22"/>
  <c r="L3330" i="22"/>
  <c r="K3330" i="22"/>
  <c r="F3330" i="22"/>
  <c r="A3330" i="22"/>
  <c r="M3329" i="22"/>
  <c r="L3329" i="22"/>
  <c r="K3329" i="22"/>
  <c r="F3329" i="22"/>
  <c r="A3329" i="22"/>
  <c r="M3328" i="22"/>
  <c r="L3328" i="22"/>
  <c r="K3328" i="22"/>
  <c r="F3328" i="22"/>
  <c r="A3328" i="22"/>
  <c r="M3327" i="22"/>
  <c r="L3327" i="22"/>
  <c r="K3327" i="22"/>
  <c r="F3327" i="22"/>
  <c r="A3327" i="22"/>
  <c r="M3326" i="22"/>
  <c r="L3326" i="22"/>
  <c r="K3326" i="22"/>
  <c r="F3326" i="22"/>
  <c r="A3326" i="22"/>
  <c r="M3325" i="22"/>
  <c r="L3325" i="22"/>
  <c r="K3325" i="22"/>
  <c r="F3325" i="22"/>
  <c r="A3325" i="22"/>
  <c r="M3324" i="22"/>
  <c r="L3324" i="22"/>
  <c r="K3324" i="22"/>
  <c r="F3324" i="22"/>
  <c r="A3324" i="22"/>
  <c r="M3323" i="22"/>
  <c r="L3323" i="22"/>
  <c r="K3323" i="22"/>
  <c r="F3323" i="22"/>
  <c r="A3323" i="22"/>
  <c r="M3322" i="22"/>
  <c r="L3322" i="22"/>
  <c r="K3322" i="22"/>
  <c r="F3322" i="22"/>
  <c r="A3322" i="22"/>
  <c r="M3321" i="22"/>
  <c r="L3321" i="22"/>
  <c r="K3321" i="22"/>
  <c r="F3321" i="22"/>
  <c r="A3321" i="22"/>
  <c r="M3320" i="22"/>
  <c r="L3320" i="22"/>
  <c r="K3320" i="22"/>
  <c r="F3320" i="22"/>
  <c r="A3320" i="22"/>
  <c r="M3319" i="22"/>
  <c r="L3319" i="22"/>
  <c r="K3319" i="22"/>
  <c r="F3319" i="22"/>
  <c r="A3319" i="22"/>
  <c r="M3318" i="22"/>
  <c r="L3318" i="22"/>
  <c r="K3318" i="22"/>
  <c r="F3318" i="22"/>
  <c r="A3318" i="22"/>
  <c r="M3317" i="22"/>
  <c r="L3317" i="22"/>
  <c r="K3317" i="22"/>
  <c r="F3317" i="22"/>
  <c r="A3317" i="22"/>
  <c r="M3316" i="22"/>
  <c r="L3316" i="22"/>
  <c r="K3316" i="22"/>
  <c r="F3316" i="22"/>
  <c r="A3316" i="22"/>
  <c r="M3315" i="22"/>
  <c r="L3315" i="22"/>
  <c r="K3315" i="22"/>
  <c r="F3315" i="22"/>
  <c r="A3315" i="22"/>
  <c r="M3314" i="22"/>
  <c r="L3314" i="22"/>
  <c r="K3314" i="22"/>
  <c r="F3314" i="22"/>
  <c r="A3314" i="22"/>
  <c r="M3313" i="22"/>
  <c r="L3313" i="22"/>
  <c r="K3313" i="22"/>
  <c r="F3313" i="22"/>
  <c r="A3313" i="22"/>
  <c r="M3312" i="22"/>
  <c r="L3312" i="22"/>
  <c r="K3312" i="22"/>
  <c r="F3312" i="22"/>
  <c r="A3312" i="22"/>
  <c r="M3311" i="22"/>
  <c r="L3311" i="22"/>
  <c r="K3311" i="22"/>
  <c r="F3311" i="22"/>
  <c r="A3311" i="22"/>
  <c r="M3310" i="22"/>
  <c r="L3310" i="22"/>
  <c r="K3310" i="22"/>
  <c r="F3310" i="22"/>
  <c r="A3310" i="22"/>
  <c r="M3309" i="22"/>
  <c r="L3309" i="22"/>
  <c r="K3309" i="22"/>
  <c r="F3309" i="22"/>
  <c r="A3309" i="22"/>
  <c r="M3308" i="22"/>
  <c r="L3308" i="22"/>
  <c r="K3308" i="22"/>
  <c r="F3308" i="22"/>
  <c r="A3308" i="22"/>
  <c r="M3307" i="22"/>
  <c r="L3307" i="22"/>
  <c r="K3307" i="22"/>
  <c r="F3307" i="22"/>
  <c r="A3307" i="22"/>
  <c r="M3306" i="22"/>
  <c r="L3306" i="22"/>
  <c r="K3306" i="22"/>
  <c r="F3306" i="22"/>
  <c r="A3306" i="22"/>
  <c r="M3305" i="22"/>
  <c r="L3305" i="22"/>
  <c r="K3305" i="22"/>
  <c r="F3305" i="22"/>
  <c r="A3305" i="22"/>
  <c r="M3304" i="22"/>
  <c r="L3304" i="22"/>
  <c r="K3304" i="22"/>
  <c r="F3304" i="22"/>
  <c r="A3304" i="22"/>
  <c r="M3303" i="22"/>
  <c r="L3303" i="22"/>
  <c r="K3303" i="22"/>
  <c r="F3303" i="22"/>
  <c r="A3303" i="22"/>
  <c r="M3302" i="22"/>
  <c r="L3302" i="22"/>
  <c r="K3302" i="22"/>
  <c r="F3302" i="22"/>
  <c r="A3302" i="22"/>
  <c r="M3301" i="22"/>
  <c r="L3301" i="22"/>
  <c r="K3301" i="22"/>
  <c r="F3301" i="22"/>
  <c r="A3301" i="22"/>
  <c r="M3300" i="22"/>
  <c r="L3300" i="22"/>
  <c r="K3300" i="22"/>
  <c r="F3300" i="22"/>
  <c r="A3300" i="22"/>
  <c r="M3299" i="22"/>
  <c r="L3299" i="22"/>
  <c r="K3299" i="22"/>
  <c r="F3299" i="22"/>
  <c r="A3299" i="22"/>
  <c r="M3298" i="22"/>
  <c r="L3298" i="22"/>
  <c r="K3298" i="22"/>
  <c r="F3298" i="22"/>
  <c r="A3298" i="22"/>
  <c r="M3297" i="22"/>
  <c r="L3297" i="22"/>
  <c r="K3297" i="22"/>
  <c r="F3297" i="22"/>
  <c r="A3297" i="22"/>
  <c r="M3296" i="22"/>
  <c r="L3296" i="22"/>
  <c r="K3296" i="22"/>
  <c r="F3296" i="22"/>
  <c r="A3296" i="22"/>
  <c r="M3295" i="22"/>
  <c r="L3295" i="22"/>
  <c r="K3295" i="22"/>
  <c r="F3295" i="22"/>
  <c r="A3295" i="22"/>
  <c r="M3294" i="22"/>
  <c r="L3294" i="22"/>
  <c r="K3294" i="22"/>
  <c r="F3294" i="22"/>
  <c r="A3294" i="22"/>
  <c r="M3293" i="22"/>
  <c r="L3293" i="22"/>
  <c r="K3293" i="22"/>
  <c r="F3293" i="22"/>
  <c r="A3293" i="22"/>
  <c r="M3292" i="22"/>
  <c r="L3292" i="22"/>
  <c r="K3292" i="22"/>
  <c r="F3292" i="22"/>
  <c r="A3292" i="22"/>
  <c r="M3291" i="22"/>
  <c r="L3291" i="22"/>
  <c r="K3291" i="22"/>
  <c r="F3291" i="22"/>
  <c r="A3291" i="22"/>
  <c r="M3290" i="22"/>
  <c r="L3290" i="22"/>
  <c r="K3290" i="22"/>
  <c r="F3290" i="22"/>
  <c r="A3290" i="22"/>
  <c r="M3289" i="22"/>
  <c r="L3289" i="22"/>
  <c r="K3289" i="22"/>
  <c r="F3289" i="22"/>
  <c r="A3289" i="22"/>
  <c r="M3288" i="22"/>
  <c r="L3288" i="22"/>
  <c r="K3288" i="22"/>
  <c r="F3288" i="22"/>
  <c r="A3288" i="22"/>
  <c r="M3287" i="22"/>
  <c r="L3287" i="22"/>
  <c r="K3287" i="22"/>
  <c r="F3287" i="22"/>
  <c r="A3287" i="22"/>
  <c r="M3286" i="22"/>
  <c r="L3286" i="22"/>
  <c r="K3286" i="22"/>
  <c r="F3286" i="22"/>
  <c r="A3286" i="22"/>
  <c r="M3285" i="22"/>
  <c r="L3285" i="22"/>
  <c r="K3285" i="22"/>
  <c r="F3285" i="22"/>
  <c r="A3285" i="22"/>
  <c r="M3284" i="22"/>
  <c r="L3284" i="22"/>
  <c r="K3284" i="22"/>
  <c r="F3284" i="22"/>
  <c r="A3284" i="22"/>
  <c r="M3283" i="22"/>
  <c r="L3283" i="22"/>
  <c r="K3283" i="22"/>
  <c r="F3283" i="22"/>
  <c r="A3283" i="22"/>
  <c r="M3282" i="22"/>
  <c r="L3282" i="22"/>
  <c r="K3282" i="22"/>
  <c r="F3282" i="22"/>
  <c r="A3282" i="22"/>
  <c r="M3281" i="22"/>
  <c r="L3281" i="22"/>
  <c r="K3281" i="22"/>
  <c r="F3281" i="22"/>
  <c r="A3281" i="22"/>
  <c r="M3280" i="22"/>
  <c r="L3280" i="22"/>
  <c r="K3280" i="22"/>
  <c r="F3280" i="22"/>
  <c r="A3280" i="22"/>
  <c r="M3279" i="22"/>
  <c r="L3279" i="22"/>
  <c r="K3279" i="22"/>
  <c r="F3279" i="22"/>
  <c r="A3279" i="22"/>
  <c r="M3278" i="22"/>
  <c r="L3278" i="22"/>
  <c r="K3278" i="22"/>
  <c r="F3278" i="22"/>
  <c r="A3278" i="22"/>
  <c r="M3277" i="22"/>
  <c r="L3277" i="22"/>
  <c r="K3277" i="22"/>
  <c r="F3277" i="22"/>
  <c r="A3277" i="22"/>
  <c r="M3276" i="22"/>
  <c r="L3276" i="22"/>
  <c r="K3276" i="22"/>
  <c r="F3276" i="22"/>
  <c r="A3276" i="22"/>
  <c r="M3275" i="22"/>
  <c r="L3275" i="22"/>
  <c r="K3275" i="22"/>
  <c r="F3275" i="22"/>
  <c r="A3275" i="22"/>
  <c r="M3274" i="22"/>
  <c r="L3274" i="22"/>
  <c r="K3274" i="22"/>
  <c r="F3274" i="22"/>
  <c r="A3274" i="22"/>
  <c r="M3273" i="22"/>
  <c r="L3273" i="22"/>
  <c r="K3273" i="22"/>
  <c r="F3273" i="22"/>
  <c r="A3273" i="22"/>
  <c r="M3272" i="22"/>
  <c r="L3272" i="22"/>
  <c r="K3272" i="22"/>
  <c r="F3272" i="22"/>
  <c r="A3272" i="22"/>
  <c r="M3271" i="22"/>
  <c r="L3271" i="22"/>
  <c r="K3271" i="22"/>
  <c r="F3271" i="22"/>
  <c r="A3271" i="22"/>
  <c r="M3270" i="22"/>
  <c r="L3270" i="22"/>
  <c r="K3270" i="22"/>
  <c r="F3270" i="22"/>
  <c r="A3270" i="22"/>
  <c r="M3269" i="22"/>
  <c r="L3269" i="22"/>
  <c r="K3269" i="22"/>
  <c r="F3269" i="22"/>
  <c r="A3269" i="22"/>
  <c r="M3268" i="22"/>
  <c r="L3268" i="22"/>
  <c r="K3268" i="22"/>
  <c r="F3268" i="22"/>
  <c r="A3268" i="22"/>
  <c r="M3267" i="22"/>
  <c r="L3267" i="22"/>
  <c r="K3267" i="22"/>
  <c r="F3267" i="22"/>
  <c r="A3267" i="22"/>
  <c r="M3266" i="22"/>
  <c r="L3266" i="22"/>
  <c r="K3266" i="22"/>
  <c r="F3266" i="22"/>
  <c r="A3266" i="22"/>
  <c r="M3265" i="22"/>
  <c r="L3265" i="22"/>
  <c r="K3265" i="22"/>
  <c r="F3265" i="22"/>
  <c r="A3265" i="22"/>
  <c r="M3264" i="22"/>
  <c r="L3264" i="22"/>
  <c r="K3264" i="22"/>
  <c r="F3264" i="22"/>
  <c r="A3264" i="22"/>
  <c r="M3263" i="22"/>
  <c r="L3263" i="22"/>
  <c r="K3263" i="22"/>
  <c r="F3263" i="22"/>
  <c r="A3263" i="22"/>
  <c r="M3262" i="22"/>
  <c r="L3262" i="22"/>
  <c r="K3262" i="22"/>
  <c r="F3262" i="22"/>
  <c r="A3262" i="22"/>
  <c r="M3261" i="22"/>
  <c r="L3261" i="22"/>
  <c r="K3261" i="22"/>
  <c r="F3261" i="22"/>
  <c r="A3261" i="22"/>
  <c r="M3260" i="22"/>
  <c r="L3260" i="22"/>
  <c r="K3260" i="22"/>
  <c r="F3260" i="22"/>
  <c r="A3260" i="22"/>
  <c r="M3259" i="22"/>
  <c r="L3259" i="22"/>
  <c r="K3259" i="22"/>
  <c r="F3259" i="22"/>
  <c r="A3259" i="22"/>
  <c r="M3258" i="22"/>
  <c r="L3258" i="22"/>
  <c r="K3258" i="22"/>
  <c r="F3258" i="22"/>
  <c r="A3258" i="22"/>
  <c r="M3257" i="22"/>
  <c r="L3257" i="22"/>
  <c r="K3257" i="22"/>
  <c r="F3257" i="22"/>
  <c r="A3257" i="22"/>
  <c r="M3256" i="22"/>
  <c r="L3256" i="22"/>
  <c r="K3256" i="22"/>
  <c r="F3256" i="22"/>
  <c r="A3256" i="22"/>
  <c r="M3255" i="22"/>
  <c r="L3255" i="22"/>
  <c r="K3255" i="22"/>
  <c r="F3255" i="22"/>
  <c r="A3255" i="22"/>
  <c r="M3254" i="22"/>
  <c r="L3254" i="22"/>
  <c r="K3254" i="22"/>
  <c r="F3254" i="22"/>
  <c r="A3254" i="22"/>
  <c r="M3253" i="22"/>
  <c r="L3253" i="22"/>
  <c r="K3253" i="22"/>
  <c r="F3253" i="22"/>
  <c r="A3253" i="22"/>
  <c r="M3252" i="22"/>
  <c r="L3252" i="22"/>
  <c r="K3252" i="22"/>
  <c r="F3252" i="22"/>
  <c r="A3252" i="22"/>
  <c r="M3251" i="22"/>
  <c r="L3251" i="22"/>
  <c r="K3251" i="22"/>
  <c r="F3251" i="22"/>
  <c r="A3251" i="22"/>
  <c r="M3250" i="22"/>
  <c r="L3250" i="22"/>
  <c r="K3250" i="22"/>
  <c r="F3250" i="22"/>
  <c r="A3250" i="22"/>
  <c r="M3249" i="22"/>
  <c r="L3249" i="22"/>
  <c r="K3249" i="22"/>
  <c r="F3249" i="22"/>
  <c r="A3249" i="22"/>
  <c r="M3248" i="22"/>
  <c r="L3248" i="22"/>
  <c r="K3248" i="22"/>
  <c r="F3248" i="22"/>
  <c r="A3248" i="22"/>
  <c r="M3247" i="22"/>
  <c r="L3247" i="22"/>
  <c r="K3247" i="22"/>
  <c r="F3247" i="22"/>
  <c r="A3247" i="22"/>
  <c r="M3246" i="22"/>
  <c r="L3246" i="22"/>
  <c r="K3246" i="22"/>
  <c r="F3246" i="22"/>
  <c r="A3246" i="22"/>
  <c r="M3245" i="22"/>
  <c r="L3245" i="22"/>
  <c r="K3245" i="22"/>
  <c r="F3245" i="22"/>
  <c r="A3245" i="22"/>
  <c r="M3244" i="22"/>
  <c r="L3244" i="22"/>
  <c r="K3244" i="22"/>
  <c r="F3244" i="22"/>
  <c r="A3244" i="22"/>
  <c r="M3243" i="22"/>
  <c r="L3243" i="22"/>
  <c r="K3243" i="22"/>
  <c r="F3243" i="22"/>
  <c r="A3243" i="22"/>
  <c r="M3242" i="22"/>
  <c r="L3242" i="22"/>
  <c r="K3242" i="22"/>
  <c r="F3242" i="22"/>
  <c r="A3242" i="22"/>
  <c r="M3241" i="22"/>
  <c r="L3241" i="22"/>
  <c r="K3241" i="22"/>
  <c r="F3241" i="22"/>
  <c r="A3241" i="22"/>
  <c r="M3240" i="22"/>
  <c r="L3240" i="22"/>
  <c r="K3240" i="22"/>
  <c r="F3240" i="22"/>
  <c r="A3240" i="22"/>
  <c r="M3239" i="22"/>
  <c r="L3239" i="22"/>
  <c r="K3239" i="22"/>
  <c r="F3239" i="22"/>
  <c r="A3239" i="22"/>
  <c r="M3238" i="22"/>
  <c r="L3238" i="22"/>
  <c r="K3238" i="22"/>
  <c r="F3238" i="22"/>
  <c r="A3238" i="22"/>
  <c r="M3237" i="22"/>
  <c r="L3237" i="22"/>
  <c r="K3237" i="22"/>
  <c r="F3237" i="22"/>
  <c r="A3237" i="22"/>
  <c r="M3236" i="22"/>
  <c r="L3236" i="22"/>
  <c r="K3236" i="22"/>
  <c r="F3236" i="22"/>
  <c r="A3236" i="22"/>
  <c r="M3235" i="22"/>
  <c r="L3235" i="22"/>
  <c r="K3235" i="22"/>
  <c r="F3235" i="22"/>
  <c r="A3235" i="22"/>
  <c r="M3234" i="22"/>
  <c r="L3234" i="22"/>
  <c r="K3234" i="22"/>
  <c r="F3234" i="22"/>
  <c r="A3234" i="22"/>
  <c r="M3233" i="22"/>
  <c r="L3233" i="22"/>
  <c r="K3233" i="22"/>
  <c r="F3233" i="22"/>
  <c r="A3233" i="22"/>
  <c r="M3232" i="22"/>
  <c r="L3232" i="22"/>
  <c r="K3232" i="22"/>
  <c r="F3232" i="22"/>
  <c r="A3232" i="22"/>
  <c r="M3231" i="22"/>
  <c r="L3231" i="22"/>
  <c r="K3231" i="22"/>
  <c r="F3231" i="22"/>
  <c r="A3231" i="22"/>
  <c r="M3230" i="22"/>
  <c r="L3230" i="22"/>
  <c r="K3230" i="22"/>
  <c r="F3230" i="22"/>
  <c r="A3230" i="22"/>
  <c r="M3229" i="22"/>
  <c r="L3229" i="22"/>
  <c r="K3229" i="22"/>
  <c r="F3229" i="22"/>
  <c r="A3229" i="22"/>
  <c r="M3228" i="22"/>
  <c r="L3228" i="22"/>
  <c r="K3228" i="22"/>
  <c r="F3228" i="22"/>
  <c r="A3228" i="22"/>
  <c r="M3227" i="22"/>
  <c r="L3227" i="22"/>
  <c r="K3227" i="22"/>
  <c r="F3227" i="22"/>
  <c r="A3227" i="22"/>
  <c r="M3226" i="22"/>
  <c r="L3226" i="22"/>
  <c r="K3226" i="22"/>
  <c r="F3226" i="22"/>
  <c r="A3226" i="22"/>
  <c r="M3225" i="22"/>
  <c r="L3225" i="22"/>
  <c r="K3225" i="22"/>
  <c r="F3225" i="22"/>
  <c r="A3225" i="22"/>
  <c r="M3224" i="22"/>
  <c r="L3224" i="22"/>
  <c r="K3224" i="22"/>
  <c r="F3224" i="22"/>
  <c r="A3224" i="22"/>
  <c r="M3223" i="22"/>
  <c r="L3223" i="22"/>
  <c r="K3223" i="22"/>
  <c r="F3223" i="22"/>
  <c r="A3223" i="22"/>
  <c r="M3222" i="22"/>
  <c r="L3222" i="22"/>
  <c r="K3222" i="22"/>
  <c r="F3222" i="22"/>
  <c r="A3222" i="22"/>
  <c r="M3221" i="22"/>
  <c r="L3221" i="22"/>
  <c r="K3221" i="22"/>
  <c r="F3221" i="22"/>
  <c r="A3221" i="22"/>
  <c r="M3220" i="22"/>
  <c r="L3220" i="22"/>
  <c r="K3220" i="22"/>
  <c r="F3220" i="22"/>
  <c r="A3220" i="22"/>
  <c r="M3219" i="22"/>
  <c r="L3219" i="22"/>
  <c r="K3219" i="22"/>
  <c r="F3219" i="22"/>
  <c r="A3219" i="22"/>
  <c r="M3218" i="22"/>
  <c r="L3218" i="22"/>
  <c r="K3218" i="22"/>
  <c r="F3218" i="22"/>
  <c r="A3218" i="22"/>
  <c r="M3217" i="22"/>
  <c r="L3217" i="22"/>
  <c r="K3217" i="22"/>
  <c r="F3217" i="22"/>
  <c r="A3217" i="22"/>
  <c r="M3216" i="22"/>
  <c r="L3216" i="22"/>
  <c r="K3216" i="22"/>
  <c r="F3216" i="22"/>
  <c r="A3216" i="22"/>
  <c r="M3215" i="22"/>
  <c r="L3215" i="22"/>
  <c r="K3215" i="22"/>
  <c r="F3215" i="22"/>
  <c r="A3215" i="22"/>
  <c r="M3214" i="22"/>
  <c r="L3214" i="22"/>
  <c r="K3214" i="22"/>
  <c r="F3214" i="22"/>
  <c r="A3214" i="22"/>
  <c r="M3213" i="22"/>
  <c r="L3213" i="22"/>
  <c r="K3213" i="22"/>
  <c r="F3213" i="22"/>
  <c r="A3213" i="22"/>
  <c r="M3212" i="22"/>
  <c r="L3212" i="22"/>
  <c r="K3212" i="22"/>
  <c r="F3212" i="22"/>
  <c r="A3212" i="22"/>
  <c r="M3211" i="22"/>
  <c r="L3211" i="22"/>
  <c r="K3211" i="22"/>
  <c r="F3211" i="22"/>
  <c r="A3211" i="22"/>
  <c r="M3210" i="22"/>
  <c r="L3210" i="22"/>
  <c r="K3210" i="22"/>
  <c r="F3210" i="22"/>
  <c r="A3210" i="22"/>
  <c r="M3209" i="22"/>
  <c r="L3209" i="22"/>
  <c r="K3209" i="22"/>
  <c r="F3209" i="22"/>
  <c r="A3209" i="22"/>
  <c r="M3208" i="22"/>
  <c r="L3208" i="22"/>
  <c r="K3208" i="22"/>
  <c r="F3208" i="22"/>
  <c r="A3208" i="22"/>
  <c r="M3207" i="22"/>
  <c r="L3207" i="22"/>
  <c r="K3207" i="22"/>
  <c r="F3207" i="22"/>
  <c r="A3207" i="22"/>
  <c r="M3206" i="22"/>
  <c r="L3206" i="22"/>
  <c r="K3206" i="22"/>
  <c r="F3206" i="22"/>
  <c r="A3206" i="22"/>
  <c r="M3205" i="22"/>
  <c r="L3205" i="22"/>
  <c r="K3205" i="22"/>
  <c r="F3205" i="22"/>
  <c r="A3205" i="22"/>
  <c r="M3204" i="22"/>
  <c r="L3204" i="22"/>
  <c r="K3204" i="22"/>
  <c r="F3204" i="22"/>
  <c r="A3204" i="22"/>
  <c r="M3203" i="22"/>
  <c r="L3203" i="22"/>
  <c r="K3203" i="22"/>
  <c r="F3203" i="22"/>
  <c r="A3203" i="22"/>
  <c r="M3202" i="22"/>
  <c r="L3202" i="22"/>
  <c r="K3202" i="22"/>
  <c r="F3202" i="22"/>
  <c r="A3202" i="22"/>
  <c r="M3201" i="22"/>
  <c r="L3201" i="22"/>
  <c r="K3201" i="22"/>
  <c r="F3201" i="22"/>
  <c r="A3201" i="22"/>
  <c r="M3200" i="22"/>
  <c r="L3200" i="22"/>
  <c r="K3200" i="22"/>
  <c r="F3200" i="22"/>
  <c r="A3200" i="22"/>
  <c r="M3199" i="22"/>
  <c r="L3199" i="22"/>
  <c r="K3199" i="22"/>
  <c r="F3199" i="22"/>
  <c r="A3199" i="22"/>
  <c r="M3198" i="22"/>
  <c r="L3198" i="22"/>
  <c r="K3198" i="22"/>
  <c r="F3198" i="22"/>
  <c r="A3198" i="22"/>
  <c r="M3197" i="22"/>
  <c r="L3197" i="22"/>
  <c r="K3197" i="22"/>
  <c r="F3197" i="22"/>
  <c r="A3197" i="22"/>
  <c r="M3196" i="22"/>
  <c r="L3196" i="22"/>
  <c r="K3196" i="22"/>
  <c r="F3196" i="22"/>
  <c r="A3196" i="22"/>
  <c r="M3195" i="22"/>
  <c r="L3195" i="22"/>
  <c r="K3195" i="22"/>
  <c r="F3195" i="22"/>
  <c r="A3195" i="22"/>
  <c r="M3194" i="22"/>
  <c r="L3194" i="22"/>
  <c r="K3194" i="22"/>
  <c r="F3194" i="22"/>
  <c r="A3194" i="22"/>
  <c r="M3193" i="22"/>
  <c r="L3193" i="22"/>
  <c r="K3193" i="22"/>
  <c r="F3193" i="22"/>
  <c r="A3193" i="22"/>
  <c r="M3192" i="22"/>
  <c r="L3192" i="22"/>
  <c r="K3192" i="22"/>
  <c r="F3192" i="22"/>
  <c r="A3192" i="22"/>
  <c r="M3191" i="22"/>
  <c r="L3191" i="22"/>
  <c r="K3191" i="22"/>
  <c r="F3191" i="22"/>
  <c r="A3191" i="22"/>
  <c r="M3190" i="22"/>
  <c r="L3190" i="22"/>
  <c r="K3190" i="22"/>
  <c r="F3190" i="22"/>
  <c r="A3190" i="22"/>
  <c r="M3189" i="22"/>
  <c r="L3189" i="22"/>
  <c r="K3189" i="22"/>
  <c r="F3189" i="22"/>
  <c r="A3189" i="22"/>
  <c r="M3188" i="22"/>
  <c r="L3188" i="22"/>
  <c r="K3188" i="22"/>
  <c r="F3188" i="22"/>
  <c r="A3188" i="22"/>
  <c r="M3187" i="22"/>
  <c r="L3187" i="22"/>
  <c r="K3187" i="22"/>
  <c r="F3187" i="22"/>
  <c r="A3187" i="22"/>
  <c r="M3186" i="22"/>
  <c r="L3186" i="22"/>
  <c r="K3186" i="22"/>
  <c r="F3186" i="22"/>
  <c r="A3186" i="22"/>
  <c r="M3185" i="22"/>
  <c r="L3185" i="22"/>
  <c r="K3185" i="22"/>
  <c r="F3185" i="22"/>
  <c r="A3185" i="22"/>
  <c r="M3184" i="22"/>
  <c r="L3184" i="22"/>
  <c r="K3184" i="22"/>
  <c r="F3184" i="22"/>
  <c r="A3184" i="22"/>
  <c r="M3183" i="22"/>
  <c r="L3183" i="22"/>
  <c r="K3183" i="22"/>
  <c r="F3183" i="22"/>
  <c r="A3183" i="22"/>
  <c r="M3182" i="22"/>
  <c r="L3182" i="22"/>
  <c r="K3182" i="22"/>
  <c r="F3182" i="22"/>
  <c r="A3182" i="22"/>
  <c r="M3181" i="22"/>
  <c r="L3181" i="22"/>
  <c r="K3181" i="22"/>
  <c r="F3181" i="22"/>
  <c r="A3181" i="22"/>
  <c r="M3180" i="22"/>
  <c r="L3180" i="22"/>
  <c r="K3180" i="22"/>
  <c r="F3180" i="22"/>
  <c r="A3180" i="22"/>
  <c r="M3179" i="22"/>
  <c r="L3179" i="22"/>
  <c r="K3179" i="22"/>
  <c r="F3179" i="22"/>
  <c r="A3179" i="22"/>
  <c r="M3178" i="22"/>
  <c r="L3178" i="22"/>
  <c r="K3178" i="22"/>
  <c r="F3178" i="22"/>
  <c r="A3178" i="22"/>
  <c r="M3177" i="22"/>
  <c r="L3177" i="22"/>
  <c r="K3177" i="22"/>
  <c r="F3177" i="22"/>
  <c r="A3177" i="22"/>
  <c r="M3176" i="22"/>
  <c r="L3176" i="22"/>
  <c r="K3176" i="22"/>
  <c r="F3176" i="22"/>
  <c r="A3176" i="22"/>
  <c r="M3175" i="22"/>
  <c r="L3175" i="22"/>
  <c r="K3175" i="22"/>
  <c r="F3175" i="22"/>
  <c r="A3175" i="22"/>
  <c r="M3174" i="22"/>
  <c r="L3174" i="22"/>
  <c r="K3174" i="22"/>
  <c r="F3174" i="22"/>
  <c r="A3174" i="22"/>
  <c r="M3173" i="22"/>
  <c r="L3173" i="22"/>
  <c r="K3173" i="22"/>
  <c r="F3173" i="22"/>
  <c r="A3173" i="22"/>
  <c r="M3172" i="22"/>
  <c r="L3172" i="22"/>
  <c r="K3172" i="22"/>
  <c r="F3172" i="22"/>
  <c r="A3172" i="22"/>
  <c r="M3171" i="22"/>
  <c r="L3171" i="22"/>
  <c r="K3171" i="22"/>
  <c r="F3171" i="22"/>
  <c r="A3171" i="22"/>
  <c r="M3170" i="22"/>
  <c r="L3170" i="22"/>
  <c r="K3170" i="22"/>
  <c r="F3170" i="22"/>
  <c r="A3170" i="22"/>
  <c r="M3169" i="22"/>
  <c r="L3169" i="22"/>
  <c r="K3169" i="22"/>
  <c r="F3169" i="22"/>
  <c r="A3169" i="22"/>
  <c r="M3168" i="22"/>
  <c r="L3168" i="22"/>
  <c r="K3168" i="22"/>
  <c r="F3168" i="22"/>
  <c r="A3168" i="22"/>
  <c r="M3167" i="22"/>
  <c r="L3167" i="22"/>
  <c r="K3167" i="22"/>
  <c r="F3167" i="22"/>
  <c r="A3167" i="22"/>
  <c r="M3166" i="22"/>
  <c r="L3166" i="22"/>
  <c r="K3166" i="22"/>
  <c r="F3166" i="22"/>
  <c r="A3166" i="22"/>
  <c r="M3165" i="22"/>
  <c r="L3165" i="22"/>
  <c r="K3165" i="22"/>
  <c r="F3165" i="22"/>
  <c r="A3165" i="22"/>
  <c r="M3164" i="22"/>
  <c r="L3164" i="22"/>
  <c r="K3164" i="22"/>
  <c r="F3164" i="22"/>
  <c r="A3164" i="22"/>
  <c r="M3163" i="22"/>
  <c r="L3163" i="22"/>
  <c r="K3163" i="22"/>
  <c r="F3163" i="22"/>
  <c r="A3163" i="22"/>
  <c r="M3162" i="22"/>
  <c r="L3162" i="22"/>
  <c r="K3162" i="22"/>
  <c r="F3162" i="22"/>
  <c r="A3162" i="22"/>
  <c r="M3161" i="22"/>
  <c r="L3161" i="22"/>
  <c r="K3161" i="22"/>
  <c r="F3161" i="22"/>
  <c r="A3161" i="22"/>
  <c r="M3160" i="22"/>
  <c r="L3160" i="22"/>
  <c r="K3160" i="22"/>
  <c r="F3160" i="22"/>
  <c r="A3160" i="22"/>
  <c r="M3159" i="22"/>
  <c r="L3159" i="22"/>
  <c r="K3159" i="22"/>
  <c r="F3159" i="22"/>
  <c r="A3159" i="22"/>
  <c r="M3158" i="22"/>
  <c r="L3158" i="22"/>
  <c r="K3158" i="22"/>
  <c r="F3158" i="22"/>
  <c r="A3158" i="22"/>
  <c r="M3157" i="22"/>
  <c r="L3157" i="22"/>
  <c r="K3157" i="22"/>
  <c r="F3157" i="22"/>
  <c r="A3157" i="22"/>
  <c r="M3156" i="22"/>
  <c r="L3156" i="22"/>
  <c r="K3156" i="22"/>
  <c r="F3156" i="22"/>
  <c r="A3156" i="22"/>
  <c r="M3155" i="22"/>
  <c r="L3155" i="22"/>
  <c r="K3155" i="22"/>
  <c r="F3155" i="22"/>
  <c r="A3155" i="22"/>
  <c r="M3154" i="22"/>
  <c r="L3154" i="22"/>
  <c r="K3154" i="22"/>
  <c r="F3154" i="22"/>
  <c r="A3154" i="22"/>
  <c r="M3153" i="22"/>
  <c r="L3153" i="22"/>
  <c r="K3153" i="22"/>
  <c r="F3153" i="22"/>
  <c r="A3153" i="22"/>
  <c r="M3152" i="22"/>
  <c r="L3152" i="22"/>
  <c r="K3152" i="22"/>
  <c r="F3152" i="22"/>
  <c r="A3152" i="22"/>
  <c r="M3151" i="22"/>
  <c r="L3151" i="22"/>
  <c r="K3151" i="22"/>
  <c r="F3151" i="22"/>
  <c r="A3151" i="22"/>
  <c r="M3150" i="22"/>
  <c r="L3150" i="22"/>
  <c r="K3150" i="22"/>
  <c r="F3150" i="22"/>
  <c r="A3150" i="22"/>
  <c r="M3149" i="22"/>
  <c r="L3149" i="22"/>
  <c r="K3149" i="22"/>
  <c r="F3149" i="22"/>
  <c r="A3149" i="22"/>
  <c r="M3148" i="22"/>
  <c r="L3148" i="22"/>
  <c r="K3148" i="22"/>
  <c r="F3148" i="22"/>
  <c r="A3148" i="22"/>
  <c r="M3147" i="22"/>
  <c r="L3147" i="22"/>
  <c r="K3147" i="22"/>
  <c r="F3147" i="22"/>
  <c r="A3147" i="22"/>
  <c r="M3146" i="22"/>
  <c r="L3146" i="22"/>
  <c r="K3146" i="22"/>
  <c r="F3146" i="22"/>
  <c r="A3146" i="22"/>
  <c r="M3145" i="22"/>
  <c r="L3145" i="22"/>
  <c r="K3145" i="22"/>
  <c r="F3145" i="22"/>
  <c r="A3145" i="22"/>
  <c r="M3144" i="22"/>
  <c r="L3144" i="22"/>
  <c r="K3144" i="22"/>
  <c r="F3144" i="22"/>
  <c r="A3144" i="22"/>
  <c r="M3143" i="22"/>
  <c r="L3143" i="22"/>
  <c r="K3143" i="22"/>
  <c r="F3143" i="22"/>
  <c r="A3143" i="22"/>
  <c r="M3142" i="22"/>
  <c r="L3142" i="22"/>
  <c r="K3142" i="22"/>
  <c r="F3142" i="22"/>
  <c r="A3142" i="22"/>
  <c r="M3141" i="22"/>
  <c r="L3141" i="22"/>
  <c r="K3141" i="22"/>
  <c r="F3141" i="22"/>
  <c r="A3141" i="22"/>
  <c r="M3140" i="22"/>
  <c r="L3140" i="22"/>
  <c r="K3140" i="22"/>
  <c r="F3140" i="22"/>
  <c r="A3140" i="22"/>
  <c r="M3139" i="22"/>
  <c r="L3139" i="22"/>
  <c r="K3139" i="22"/>
  <c r="F3139" i="22"/>
  <c r="A3139" i="22"/>
  <c r="M3138" i="22"/>
  <c r="L3138" i="22"/>
  <c r="K3138" i="22"/>
  <c r="F3138" i="22"/>
  <c r="A3138" i="22"/>
  <c r="M3137" i="22"/>
  <c r="L3137" i="22"/>
  <c r="K3137" i="22"/>
  <c r="F3137" i="22"/>
  <c r="A3137" i="22"/>
  <c r="M3136" i="22"/>
  <c r="L3136" i="22"/>
  <c r="K3136" i="22"/>
  <c r="F3136" i="22"/>
  <c r="A3136" i="22"/>
  <c r="M3135" i="22"/>
  <c r="L3135" i="22"/>
  <c r="K3135" i="22"/>
  <c r="F3135" i="22"/>
  <c r="A3135" i="22"/>
  <c r="M3134" i="22"/>
  <c r="L3134" i="22"/>
  <c r="K3134" i="22"/>
  <c r="F3134" i="22"/>
  <c r="A3134" i="22"/>
  <c r="M3133" i="22"/>
  <c r="L3133" i="22"/>
  <c r="K3133" i="22"/>
  <c r="F3133" i="22"/>
  <c r="A3133" i="22"/>
  <c r="M3132" i="22"/>
  <c r="L3132" i="22"/>
  <c r="K3132" i="22"/>
  <c r="F3132" i="22"/>
  <c r="A3132" i="22"/>
  <c r="M3131" i="22"/>
  <c r="L3131" i="22"/>
  <c r="K3131" i="22"/>
  <c r="F3131" i="22"/>
  <c r="A3131" i="22"/>
  <c r="M3130" i="22"/>
  <c r="L3130" i="22"/>
  <c r="K3130" i="22"/>
  <c r="F3130" i="22"/>
  <c r="A3130" i="22"/>
  <c r="M3129" i="22"/>
  <c r="L3129" i="22"/>
  <c r="K3129" i="22"/>
  <c r="F3129" i="22"/>
  <c r="A3129" i="22"/>
  <c r="M3128" i="22"/>
  <c r="L3128" i="22"/>
  <c r="K3128" i="22"/>
  <c r="F3128" i="22"/>
  <c r="A3128" i="22"/>
  <c r="M3127" i="22"/>
  <c r="L3127" i="22"/>
  <c r="K3127" i="22"/>
  <c r="F3127" i="22"/>
  <c r="A3127" i="22"/>
  <c r="M3126" i="22"/>
  <c r="L3126" i="22"/>
  <c r="K3126" i="22"/>
  <c r="F3126" i="22"/>
  <c r="A3126" i="22"/>
  <c r="M3125" i="22"/>
  <c r="L3125" i="22"/>
  <c r="K3125" i="22"/>
  <c r="F3125" i="22"/>
  <c r="A3125" i="22"/>
  <c r="M3124" i="22"/>
  <c r="L3124" i="22"/>
  <c r="K3124" i="22"/>
  <c r="F3124" i="22"/>
  <c r="A3124" i="22"/>
  <c r="M3123" i="22"/>
  <c r="L3123" i="22"/>
  <c r="K3123" i="22"/>
  <c r="F3123" i="22"/>
  <c r="A3123" i="22"/>
  <c r="M3122" i="22"/>
  <c r="L3122" i="22"/>
  <c r="K3122" i="22"/>
  <c r="F3122" i="22"/>
  <c r="A3122" i="22"/>
  <c r="M3121" i="22"/>
  <c r="L3121" i="22"/>
  <c r="K3121" i="22"/>
  <c r="F3121" i="22"/>
  <c r="A3121" i="22"/>
  <c r="M3120" i="22"/>
  <c r="L3120" i="22"/>
  <c r="K3120" i="22"/>
  <c r="F3120" i="22"/>
  <c r="A3120" i="22"/>
  <c r="M3119" i="22"/>
  <c r="L3119" i="22"/>
  <c r="K3119" i="22"/>
  <c r="F3119" i="22"/>
  <c r="A3119" i="22"/>
  <c r="M3118" i="22"/>
  <c r="L3118" i="22"/>
  <c r="K3118" i="22"/>
  <c r="F3118" i="22"/>
  <c r="A3118" i="22"/>
  <c r="M3117" i="22"/>
  <c r="L3117" i="22"/>
  <c r="K3117" i="22"/>
  <c r="F3117" i="22"/>
  <c r="A3117" i="22"/>
  <c r="M3116" i="22"/>
  <c r="L3116" i="22"/>
  <c r="K3116" i="22"/>
  <c r="F3116" i="22"/>
  <c r="A3116" i="22"/>
  <c r="M3115" i="22"/>
  <c r="L3115" i="22"/>
  <c r="K3115" i="22"/>
  <c r="F3115" i="22"/>
  <c r="A3115" i="22"/>
  <c r="M3114" i="22"/>
  <c r="L3114" i="22"/>
  <c r="K3114" i="22"/>
  <c r="F3114" i="22"/>
  <c r="A3114" i="22"/>
  <c r="M3113" i="22"/>
  <c r="L3113" i="22"/>
  <c r="K3113" i="22"/>
  <c r="F3113" i="22"/>
  <c r="A3113" i="22"/>
  <c r="M3112" i="22"/>
  <c r="L3112" i="22"/>
  <c r="K3112" i="22"/>
  <c r="F3112" i="22"/>
  <c r="A3112" i="22"/>
  <c r="M3111" i="22"/>
  <c r="L3111" i="22"/>
  <c r="K3111" i="22"/>
  <c r="F3111" i="22"/>
  <c r="A3111" i="22"/>
  <c r="M3110" i="22"/>
  <c r="L3110" i="22"/>
  <c r="K3110" i="22"/>
  <c r="F3110" i="22"/>
  <c r="A3110" i="22"/>
  <c r="M3109" i="22"/>
  <c r="L3109" i="22"/>
  <c r="K3109" i="22"/>
  <c r="F3109" i="22"/>
  <c r="A3109" i="22"/>
  <c r="M3108" i="22"/>
  <c r="L3108" i="22"/>
  <c r="K3108" i="22"/>
  <c r="F3108" i="22"/>
  <c r="A3108" i="22"/>
  <c r="M3107" i="22"/>
  <c r="L3107" i="22"/>
  <c r="K3107" i="22"/>
  <c r="F3107" i="22"/>
  <c r="A3107" i="22"/>
  <c r="M3106" i="22"/>
  <c r="L3106" i="22"/>
  <c r="K3106" i="22"/>
  <c r="F3106" i="22"/>
  <c r="A3106" i="22"/>
  <c r="M3105" i="22"/>
  <c r="L3105" i="22"/>
  <c r="K3105" i="22"/>
  <c r="F3105" i="22"/>
  <c r="A3105" i="22"/>
  <c r="M3104" i="22"/>
  <c r="L3104" i="22"/>
  <c r="K3104" i="22"/>
  <c r="F3104" i="22"/>
  <c r="A3104" i="22"/>
  <c r="M3103" i="22"/>
  <c r="L3103" i="22"/>
  <c r="K3103" i="22"/>
  <c r="F3103" i="22"/>
  <c r="A3103" i="22"/>
  <c r="M3102" i="22"/>
  <c r="L3102" i="22"/>
  <c r="K3102" i="22"/>
  <c r="F3102" i="22"/>
  <c r="A3102" i="22"/>
  <c r="M3101" i="22"/>
  <c r="L3101" i="22"/>
  <c r="K3101" i="22"/>
  <c r="F3101" i="22"/>
  <c r="A3101" i="22"/>
  <c r="M3100" i="22"/>
  <c r="L3100" i="22"/>
  <c r="K3100" i="22"/>
  <c r="F3100" i="22"/>
  <c r="A3100" i="22"/>
  <c r="M3099" i="22"/>
  <c r="L3099" i="22"/>
  <c r="K3099" i="22"/>
  <c r="F3099" i="22"/>
  <c r="A3099" i="22"/>
  <c r="M3098" i="22"/>
  <c r="L3098" i="22"/>
  <c r="K3098" i="22"/>
  <c r="F3098" i="22"/>
  <c r="A3098" i="22"/>
  <c r="M3097" i="22"/>
  <c r="L3097" i="22"/>
  <c r="K3097" i="22"/>
  <c r="F3097" i="22"/>
  <c r="A3097" i="22"/>
  <c r="M3096" i="22"/>
  <c r="L3096" i="22"/>
  <c r="K3096" i="22"/>
  <c r="F3096" i="22"/>
  <c r="A3096" i="22"/>
  <c r="M3095" i="22"/>
  <c r="L3095" i="22"/>
  <c r="K3095" i="22"/>
  <c r="F3095" i="22"/>
  <c r="A3095" i="22"/>
  <c r="M3094" i="22"/>
  <c r="L3094" i="22"/>
  <c r="K3094" i="22"/>
  <c r="F3094" i="22"/>
  <c r="A3094" i="22"/>
  <c r="M3093" i="22"/>
  <c r="L3093" i="22"/>
  <c r="K3093" i="22"/>
  <c r="F3093" i="22"/>
  <c r="A3093" i="22"/>
  <c r="M3092" i="22"/>
  <c r="L3092" i="22"/>
  <c r="K3092" i="22"/>
  <c r="F3092" i="22"/>
  <c r="A3092" i="22"/>
  <c r="M3091" i="22"/>
  <c r="L3091" i="22"/>
  <c r="K3091" i="22"/>
  <c r="F3091" i="22"/>
  <c r="A3091" i="22"/>
  <c r="M3090" i="22"/>
  <c r="L3090" i="22"/>
  <c r="K3090" i="22"/>
  <c r="F3090" i="22"/>
  <c r="A3090" i="22"/>
  <c r="M3089" i="22"/>
  <c r="L3089" i="22"/>
  <c r="K3089" i="22"/>
  <c r="F3089" i="22"/>
  <c r="A3089" i="22"/>
  <c r="M3088" i="22"/>
  <c r="L3088" i="22"/>
  <c r="K3088" i="22"/>
  <c r="F3088" i="22"/>
  <c r="A3088" i="22"/>
  <c r="M3087" i="22"/>
  <c r="L3087" i="22"/>
  <c r="K3087" i="22"/>
  <c r="F3087" i="22"/>
  <c r="A3087" i="22"/>
  <c r="M3086" i="22"/>
  <c r="L3086" i="22"/>
  <c r="K3086" i="22"/>
  <c r="F3086" i="22"/>
  <c r="A3086" i="22"/>
  <c r="M3085" i="22"/>
  <c r="L3085" i="22"/>
  <c r="K3085" i="22"/>
  <c r="F3085" i="22"/>
  <c r="A3085" i="22"/>
  <c r="M3084" i="22"/>
  <c r="L3084" i="22"/>
  <c r="K3084" i="22"/>
  <c r="F3084" i="22"/>
  <c r="A3084" i="22"/>
  <c r="M3083" i="22"/>
  <c r="L3083" i="22"/>
  <c r="K3083" i="22"/>
  <c r="F3083" i="22"/>
  <c r="A3083" i="22"/>
  <c r="M3082" i="22"/>
  <c r="L3082" i="22"/>
  <c r="K3082" i="22"/>
  <c r="F3082" i="22"/>
  <c r="A3082" i="22"/>
  <c r="M3081" i="22"/>
  <c r="L3081" i="22"/>
  <c r="K3081" i="22"/>
  <c r="F3081" i="22"/>
  <c r="A3081" i="22"/>
  <c r="M3080" i="22"/>
  <c r="L3080" i="22"/>
  <c r="K3080" i="22"/>
  <c r="F3080" i="22"/>
  <c r="A3080" i="22"/>
  <c r="M3079" i="22"/>
  <c r="L3079" i="22"/>
  <c r="K3079" i="22"/>
  <c r="F3079" i="22"/>
  <c r="A3079" i="22"/>
  <c r="M3078" i="22"/>
  <c r="L3078" i="22"/>
  <c r="K3078" i="22"/>
  <c r="F3078" i="22"/>
  <c r="A3078" i="22"/>
  <c r="M3077" i="22"/>
  <c r="L3077" i="22"/>
  <c r="K3077" i="22"/>
  <c r="F3077" i="22"/>
  <c r="A3077" i="22"/>
  <c r="M3076" i="22"/>
  <c r="L3076" i="22"/>
  <c r="K3076" i="22"/>
  <c r="F3076" i="22"/>
  <c r="A3076" i="22"/>
  <c r="M3075" i="22"/>
  <c r="L3075" i="22"/>
  <c r="K3075" i="22"/>
  <c r="F3075" i="22"/>
  <c r="A3075" i="22"/>
  <c r="M3074" i="22"/>
  <c r="L3074" i="22"/>
  <c r="K3074" i="22"/>
  <c r="F3074" i="22"/>
  <c r="A3074" i="22"/>
  <c r="M3073" i="22"/>
  <c r="L3073" i="22"/>
  <c r="K3073" i="22"/>
  <c r="F3073" i="22"/>
  <c r="A3073" i="22"/>
  <c r="M3072" i="22"/>
  <c r="L3072" i="22"/>
  <c r="K3072" i="22"/>
  <c r="F3072" i="22"/>
  <c r="A3072" i="22"/>
  <c r="M3071" i="22"/>
  <c r="L3071" i="22"/>
  <c r="K3071" i="22"/>
  <c r="F3071" i="22"/>
  <c r="A3071" i="22"/>
  <c r="M3070" i="22"/>
  <c r="L3070" i="22"/>
  <c r="K3070" i="22"/>
  <c r="F3070" i="22"/>
  <c r="A3070" i="22"/>
  <c r="M3069" i="22"/>
  <c r="L3069" i="22"/>
  <c r="K3069" i="22"/>
  <c r="F3069" i="22"/>
  <c r="A3069" i="22"/>
  <c r="M3068" i="22"/>
  <c r="L3068" i="22"/>
  <c r="K3068" i="22"/>
  <c r="F3068" i="22"/>
  <c r="A3068" i="22"/>
  <c r="M3067" i="22"/>
  <c r="L3067" i="22"/>
  <c r="K3067" i="22"/>
  <c r="F3067" i="22"/>
  <c r="A3067" i="22"/>
  <c r="M3066" i="22"/>
  <c r="L3066" i="22"/>
  <c r="K3066" i="22"/>
  <c r="F3066" i="22"/>
  <c r="A3066" i="22"/>
  <c r="M3065" i="22"/>
  <c r="L3065" i="22"/>
  <c r="K3065" i="22"/>
  <c r="F3065" i="22"/>
  <c r="A3065" i="22"/>
  <c r="M3064" i="22"/>
  <c r="L3064" i="22"/>
  <c r="K3064" i="22"/>
  <c r="F3064" i="22"/>
  <c r="A3064" i="22"/>
  <c r="M3063" i="22"/>
  <c r="L3063" i="22"/>
  <c r="K3063" i="22"/>
  <c r="F3063" i="22"/>
  <c r="A3063" i="22"/>
  <c r="M3062" i="22"/>
  <c r="L3062" i="22"/>
  <c r="K3062" i="22"/>
  <c r="F3062" i="22"/>
  <c r="A3062" i="22"/>
  <c r="M3061" i="22"/>
  <c r="L3061" i="22"/>
  <c r="K3061" i="22"/>
  <c r="F3061" i="22"/>
  <c r="A3061" i="22"/>
  <c r="M3060" i="22"/>
  <c r="L3060" i="22"/>
  <c r="K3060" i="22"/>
  <c r="F3060" i="22"/>
  <c r="A3060" i="22"/>
  <c r="M3059" i="22"/>
  <c r="L3059" i="22"/>
  <c r="K3059" i="22"/>
  <c r="F3059" i="22"/>
  <c r="A3059" i="22"/>
  <c r="M3058" i="22"/>
  <c r="L3058" i="22"/>
  <c r="K3058" i="22"/>
  <c r="F3058" i="22"/>
  <c r="A3058" i="22"/>
  <c r="M3057" i="22"/>
  <c r="L3057" i="22"/>
  <c r="K3057" i="22"/>
  <c r="F3057" i="22"/>
  <c r="A3057" i="22"/>
  <c r="M3056" i="22"/>
  <c r="L3056" i="22"/>
  <c r="K3056" i="22"/>
  <c r="F3056" i="22"/>
  <c r="A3056" i="22"/>
  <c r="M3055" i="22"/>
  <c r="L3055" i="22"/>
  <c r="K3055" i="22"/>
  <c r="F3055" i="22"/>
  <c r="A3055" i="22"/>
  <c r="M3054" i="22"/>
  <c r="L3054" i="22"/>
  <c r="K3054" i="22"/>
  <c r="F3054" i="22"/>
  <c r="A3054" i="22"/>
  <c r="M3053" i="22"/>
  <c r="L3053" i="22"/>
  <c r="K3053" i="22"/>
  <c r="F3053" i="22"/>
  <c r="A3053" i="22"/>
  <c r="M3052" i="22"/>
  <c r="L3052" i="22"/>
  <c r="K3052" i="22"/>
  <c r="F3052" i="22"/>
  <c r="A3052" i="22"/>
  <c r="M3051" i="22"/>
  <c r="L3051" i="22"/>
  <c r="K3051" i="22"/>
  <c r="F3051" i="22"/>
  <c r="A3051" i="22"/>
  <c r="M3050" i="22"/>
  <c r="L3050" i="22"/>
  <c r="K3050" i="22"/>
  <c r="F3050" i="22"/>
  <c r="A3050" i="22"/>
  <c r="M3049" i="22"/>
  <c r="L3049" i="22"/>
  <c r="K3049" i="22"/>
  <c r="F3049" i="22"/>
  <c r="A3049" i="22"/>
  <c r="M3048" i="22"/>
  <c r="L3048" i="22"/>
  <c r="K3048" i="22"/>
  <c r="F3048" i="22"/>
  <c r="A3048" i="22"/>
  <c r="M3047" i="22"/>
  <c r="L3047" i="22"/>
  <c r="K3047" i="22"/>
  <c r="F3047" i="22"/>
  <c r="A3047" i="22"/>
  <c r="M3046" i="22"/>
  <c r="L3046" i="22"/>
  <c r="K3046" i="22"/>
  <c r="F3046" i="22"/>
  <c r="A3046" i="22"/>
  <c r="M3045" i="22"/>
  <c r="L3045" i="22"/>
  <c r="K3045" i="22"/>
  <c r="F3045" i="22"/>
  <c r="A3045" i="22"/>
  <c r="M3044" i="22"/>
  <c r="L3044" i="22"/>
  <c r="K3044" i="22"/>
  <c r="F3044" i="22"/>
  <c r="A3044" i="22"/>
  <c r="M3043" i="22"/>
  <c r="L3043" i="22"/>
  <c r="K3043" i="22"/>
  <c r="F3043" i="22"/>
  <c r="A3043" i="22"/>
  <c r="M3042" i="22"/>
  <c r="L3042" i="22"/>
  <c r="K3042" i="22"/>
  <c r="F3042" i="22"/>
  <c r="A3042" i="22"/>
  <c r="M3041" i="22"/>
  <c r="L3041" i="22"/>
  <c r="K3041" i="22"/>
  <c r="F3041" i="22"/>
  <c r="A3041" i="22"/>
  <c r="M3040" i="22"/>
  <c r="L3040" i="22"/>
  <c r="K3040" i="22"/>
  <c r="F3040" i="22"/>
  <c r="A3040" i="22"/>
  <c r="M3039" i="22"/>
  <c r="L3039" i="22"/>
  <c r="K3039" i="22"/>
  <c r="F3039" i="22"/>
  <c r="A3039" i="22"/>
  <c r="M3038" i="22"/>
  <c r="L3038" i="22"/>
  <c r="K3038" i="22"/>
  <c r="F3038" i="22"/>
  <c r="A3038" i="22"/>
  <c r="M3037" i="22"/>
  <c r="L3037" i="22"/>
  <c r="K3037" i="22"/>
  <c r="F3037" i="22"/>
  <c r="A3037" i="22"/>
  <c r="M3036" i="22"/>
  <c r="L3036" i="22"/>
  <c r="K3036" i="22"/>
  <c r="F3036" i="22"/>
  <c r="A3036" i="22"/>
  <c r="M3035" i="22"/>
  <c r="L3035" i="22"/>
  <c r="K3035" i="22"/>
  <c r="F3035" i="22"/>
  <c r="A3035" i="22"/>
  <c r="M3034" i="22"/>
  <c r="L3034" i="22"/>
  <c r="K3034" i="22"/>
  <c r="F3034" i="22"/>
  <c r="A3034" i="22"/>
  <c r="M3033" i="22"/>
  <c r="L3033" i="22"/>
  <c r="K3033" i="22"/>
  <c r="F3033" i="22"/>
  <c r="A3033" i="22"/>
  <c r="M3032" i="22"/>
  <c r="L3032" i="22"/>
  <c r="K3032" i="22"/>
  <c r="F3032" i="22"/>
  <c r="A3032" i="22"/>
  <c r="M3031" i="22"/>
  <c r="L3031" i="22"/>
  <c r="K3031" i="22"/>
  <c r="F3031" i="22"/>
  <c r="A3031" i="22"/>
  <c r="M3030" i="22"/>
  <c r="L3030" i="22"/>
  <c r="K3030" i="22"/>
  <c r="F3030" i="22"/>
  <c r="A3030" i="22"/>
  <c r="M3029" i="22"/>
  <c r="L3029" i="22"/>
  <c r="K3029" i="22"/>
  <c r="F3029" i="22"/>
  <c r="A3029" i="22"/>
  <c r="M3028" i="22"/>
  <c r="L3028" i="22"/>
  <c r="K3028" i="22"/>
  <c r="F3028" i="22"/>
  <c r="A3028" i="22"/>
  <c r="M3027" i="22"/>
  <c r="L3027" i="22"/>
  <c r="K3027" i="22"/>
  <c r="F3027" i="22"/>
  <c r="A3027" i="22"/>
  <c r="M3026" i="22"/>
  <c r="L3026" i="22"/>
  <c r="K3026" i="22"/>
  <c r="F3026" i="22"/>
  <c r="A3026" i="22"/>
  <c r="M3025" i="22"/>
  <c r="L3025" i="22"/>
  <c r="K3025" i="22"/>
  <c r="F3025" i="22"/>
  <c r="A3025" i="22"/>
  <c r="M3024" i="22"/>
  <c r="L3024" i="22"/>
  <c r="K3024" i="22"/>
  <c r="F3024" i="22"/>
  <c r="A3024" i="22"/>
  <c r="M3023" i="22"/>
  <c r="L3023" i="22"/>
  <c r="K3023" i="22"/>
  <c r="F3023" i="22"/>
  <c r="A3023" i="22"/>
  <c r="M3022" i="22"/>
  <c r="L3022" i="22"/>
  <c r="K3022" i="22"/>
  <c r="F3022" i="22"/>
  <c r="A3022" i="22"/>
  <c r="M3021" i="22"/>
  <c r="L3021" i="22"/>
  <c r="K3021" i="22"/>
  <c r="F3021" i="22"/>
  <c r="A3021" i="22"/>
  <c r="M3020" i="22"/>
  <c r="L3020" i="22"/>
  <c r="K3020" i="22"/>
  <c r="F3020" i="22"/>
  <c r="A3020" i="22"/>
  <c r="M3019" i="22"/>
  <c r="L3019" i="22"/>
  <c r="K3019" i="22"/>
  <c r="F3019" i="22"/>
  <c r="A3019" i="22"/>
  <c r="M3018" i="22"/>
  <c r="L3018" i="22"/>
  <c r="K3018" i="22"/>
  <c r="F3018" i="22"/>
  <c r="A3018" i="22"/>
  <c r="M3017" i="22"/>
  <c r="L3017" i="22"/>
  <c r="K3017" i="22"/>
  <c r="F3017" i="22"/>
  <c r="A3017" i="22"/>
  <c r="M3016" i="22"/>
  <c r="L3016" i="22"/>
  <c r="K3016" i="22"/>
  <c r="F3016" i="22"/>
  <c r="A3016" i="22"/>
  <c r="M3015" i="22"/>
  <c r="L3015" i="22"/>
  <c r="K3015" i="22"/>
  <c r="F3015" i="22"/>
  <c r="A3015" i="22"/>
  <c r="M3014" i="22"/>
  <c r="L3014" i="22"/>
  <c r="K3014" i="22"/>
  <c r="F3014" i="22"/>
  <c r="A3014" i="22"/>
  <c r="M3013" i="22"/>
  <c r="L3013" i="22"/>
  <c r="K3013" i="22"/>
  <c r="F3013" i="22"/>
  <c r="A3013" i="22"/>
  <c r="M3012" i="22"/>
  <c r="L3012" i="22"/>
  <c r="K3012" i="22"/>
  <c r="F3012" i="22"/>
  <c r="A3012" i="22"/>
  <c r="M3011" i="22"/>
  <c r="L3011" i="22"/>
  <c r="K3011" i="22"/>
  <c r="F3011" i="22"/>
  <c r="A3011" i="22"/>
  <c r="M3010" i="22"/>
  <c r="L3010" i="22"/>
  <c r="K3010" i="22"/>
  <c r="F3010" i="22"/>
  <c r="A3010" i="22"/>
  <c r="M3009" i="22"/>
  <c r="L3009" i="22"/>
  <c r="K3009" i="22"/>
  <c r="F3009" i="22"/>
  <c r="A3009" i="22"/>
  <c r="M3008" i="22"/>
  <c r="L3008" i="22"/>
  <c r="K3008" i="22"/>
  <c r="F3008" i="22"/>
  <c r="A3008" i="22"/>
  <c r="M3007" i="22"/>
  <c r="L3007" i="22"/>
  <c r="K3007" i="22"/>
  <c r="F3007" i="22"/>
  <c r="A3007" i="22"/>
  <c r="M3006" i="22"/>
  <c r="L3006" i="22"/>
  <c r="K3006" i="22"/>
  <c r="F3006" i="22"/>
  <c r="A3006" i="22"/>
  <c r="M3005" i="22"/>
  <c r="L3005" i="22"/>
  <c r="K3005" i="22"/>
  <c r="F3005" i="22"/>
  <c r="A3005" i="22"/>
  <c r="M3004" i="22"/>
  <c r="L3004" i="22"/>
  <c r="K3004" i="22"/>
  <c r="F3004" i="22"/>
  <c r="A3004" i="22"/>
  <c r="M3003" i="22"/>
  <c r="L3003" i="22"/>
  <c r="K3003" i="22"/>
  <c r="F3003" i="22"/>
  <c r="A3003" i="22"/>
  <c r="M3002" i="22"/>
  <c r="L3002" i="22"/>
  <c r="K3002" i="22"/>
  <c r="F3002" i="22"/>
  <c r="A3002" i="22"/>
  <c r="M3001" i="22"/>
  <c r="L3001" i="22"/>
  <c r="K3001" i="22"/>
  <c r="F3001" i="22"/>
  <c r="A3001" i="22"/>
  <c r="M3000" i="22"/>
  <c r="L3000" i="22"/>
  <c r="K3000" i="22"/>
  <c r="F3000" i="22"/>
  <c r="A3000" i="22"/>
  <c r="M2999" i="22"/>
  <c r="L2999" i="22"/>
  <c r="K2999" i="22"/>
  <c r="F2999" i="22"/>
  <c r="A2999" i="22"/>
  <c r="M2998" i="22"/>
  <c r="L2998" i="22"/>
  <c r="K2998" i="22"/>
  <c r="F2998" i="22"/>
  <c r="A2998" i="22"/>
  <c r="M2997" i="22"/>
  <c r="L2997" i="22"/>
  <c r="K2997" i="22"/>
  <c r="F2997" i="22"/>
  <c r="A2997" i="22"/>
  <c r="M2996" i="22"/>
  <c r="L2996" i="22"/>
  <c r="K2996" i="22"/>
  <c r="F2996" i="22"/>
  <c r="A2996" i="22"/>
  <c r="M2995" i="22"/>
  <c r="L2995" i="22"/>
  <c r="K2995" i="22"/>
  <c r="F2995" i="22"/>
  <c r="A2995" i="22"/>
  <c r="M2994" i="22"/>
  <c r="L2994" i="22"/>
  <c r="K2994" i="22"/>
  <c r="F2994" i="22"/>
  <c r="A2994" i="22"/>
  <c r="M2993" i="22"/>
  <c r="L2993" i="22"/>
  <c r="K2993" i="22"/>
  <c r="F2993" i="22"/>
  <c r="A2993" i="22"/>
  <c r="M2992" i="22"/>
  <c r="L2992" i="22"/>
  <c r="K2992" i="22"/>
  <c r="F2992" i="22"/>
  <c r="A2992" i="22"/>
  <c r="M2991" i="22"/>
  <c r="L2991" i="22"/>
  <c r="K2991" i="22"/>
  <c r="F2991" i="22"/>
  <c r="A2991" i="22"/>
  <c r="M2990" i="22"/>
  <c r="L2990" i="22"/>
  <c r="K2990" i="22"/>
  <c r="F2990" i="22"/>
  <c r="A2990" i="22"/>
  <c r="M2989" i="22"/>
  <c r="L2989" i="22"/>
  <c r="K2989" i="22"/>
  <c r="F2989" i="22"/>
  <c r="A2989" i="22"/>
  <c r="M2988" i="22"/>
  <c r="L2988" i="22"/>
  <c r="K2988" i="22"/>
  <c r="F2988" i="22"/>
  <c r="A2988" i="22"/>
  <c r="M2987" i="22"/>
  <c r="L2987" i="22"/>
  <c r="K2987" i="22"/>
  <c r="F2987" i="22"/>
  <c r="A2987" i="22"/>
  <c r="M2986" i="22"/>
  <c r="L2986" i="22"/>
  <c r="K2986" i="22"/>
  <c r="F2986" i="22"/>
  <c r="A2986" i="22"/>
  <c r="M2985" i="22"/>
  <c r="L2985" i="22"/>
  <c r="K2985" i="22"/>
  <c r="F2985" i="22"/>
  <c r="A2985" i="22"/>
  <c r="M2984" i="22"/>
  <c r="L2984" i="22"/>
  <c r="K2984" i="22"/>
  <c r="F2984" i="22"/>
  <c r="A2984" i="22"/>
  <c r="M2983" i="22"/>
  <c r="L2983" i="22"/>
  <c r="K2983" i="22"/>
  <c r="F2983" i="22"/>
  <c r="A2983" i="22"/>
  <c r="M2982" i="22"/>
  <c r="L2982" i="22"/>
  <c r="K2982" i="22"/>
  <c r="F2982" i="22"/>
  <c r="A2982" i="22"/>
  <c r="M2981" i="22"/>
  <c r="L2981" i="22"/>
  <c r="K2981" i="22"/>
  <c r="F2981" i="22"/>
  <c r="A2981" i="22"/>
  <c r="M2980" i="22"/>
  <c r="L2980" i="22"/>
  <c r="K2980" i="22"/>
  <c r="F2980" i="22"/>
  <c r="A2980" i="22"/>
  <c r="M2979" i="22"/>
  <c r="L2979" i="22"/>
  <c r="K2979" i="22"/>
  <c r="F2979" i="22"/>
  <c r="A2979" i="22"/>
  <c r="M2978" i="22"/>
  <c r="L2978" i="22"/>
  <c r="K2978" i="22"/>
  <c r="F2978" i="22"/>
  <c r="A2978" i="22"/>
  <c r="M2977" i="22"/>
  <c r="L2977" i="22"/>
  <c r="K2977" i="22"/>
  <c r="F2977" i="22"/>
  <c r="A2977" i="22"/>
  <c r="M2976" i="22"/>
  <c r="L2976" i="22"/>
  <c r="K2976" i="22"/>
  <c r="F2976" i="22"/>
  <c r="A2976" i="22"/>
  <c r="M2975" i="22"/>
  <c r="L2975" i="22"/>
  <c r="K2975" i="22"/>
  <c r="F2975" i="22"/>
  <c r="A2975" i="22"/>
  <c r="M2974" i="22"/>
  <c r="L2974" i="22"/>
  <c r="K2974" i="22"/>
  <c r="F2974" i="22"/>
  <c r="A2974" i="22"/>
  <c r="M2973" i="22"/>
  <c r="L2973" i="22"/>
  <c r="K2973" i="22"/>
  <c r="F2973" i="22"/>
  <c r="A2973" i="22"/>
  <c r="M2972" i="22"/>
  <c r="L2972" i="22"/>
  <c r="K2972" i="22"/>
  <c r="F2972" i="22"/>
  <c r="A2972" i="22"/>
  <c r="M2971" i="22"/>
  <c r="L2971" i="22"/>
  <c r="K2971" i="22"/>
  <c r="F2971" i="22"/>
  <c r="A2971" i="22"/>
  <c r="M2970" i="22"/>
  <c r="L2970" i="22"/>
  <c r="K2970" i="22"/>
  <c r="F2970" i="22"/>
  <c r="A2970" i="22"/>
  <c r="M2969" i="22"/>
  <c r="L2969" i="22"/>
  <c r="K2969" i="22"/>
  <c r="F2969" i="22"/>
  <c r="A2969" i="22"/>
  <c r="M2968" i="22"/>
  <c r="L2968" i="22"/>
  <c r="K2968" i="22"/>
  <c r="F2968" i="22"/>
  <c r="A2968" i="22"/>
  <c r="M2967" i="22"/>
  <c r="L2967" i="22"/>
  <c r="K2967" i="22"/>
  <c r="F2967" i="22"/>
  <c r="A2967" i="22"/>
  <c r="M2966" i="22"/>
  <c r="L2966" i="22"/>
  <c r="K2966" i="22"/>
  <c r="F2966" i="22"/>
  <c r="A2966" i="22"/>
  <c r="M2965" i="22"/>
  <c r="L2965" i="22"/>
  <c r="K2965" i="22"/>
  <c r="F2965" i="22"/>
  <c r="A2965" i="22"/>
  <c r="M2964" i="22"/>
  <c r="L2964" i="22"/>
  <c r="K2964" i="22"/>
  <c r="F2964" i="22"/>
  <c r="A2964" i="22"/>
  <c r="M2963" i="22"/>
  <c r="L2963" i="22"/>
  <c r="K2963" i="22"/>
  <c r="F2963" i="22"/>
  <c r="A2963" i="22"/>
  <c r="M2962" i="22"/>
  <c r="L2962" i="22"/>
  <c r="K2962" i="22"/>
  <c r="F2962" i="22"/>
  <c r="A2962" i="22"/>
  <c r="M2961" i="22"/>
  <c r="L2961" i="22"/>
  <c r="K2961" i="22"/>
  <c r="F2961" i="22"/>
  <c r="A2961" i="22"/>
  <c r="M2960" i="22"/>
  <c r="L2960" i="22"/>
  <c r="K2960" i="22"/>
  <c r="F2960" i="22"/>
  <c r="A2960" i="22"/>
  <c r="M2959" i="22"/>
  <c r="L2959" i="22"/>
  <c r="K2959" i="22"/>
  <c r="F2959" i="22"/>
  <c r="A2959" i="22"/>
  <c r="M2958" i="22"/>
  <c r="L2958" i="22"/>
  <c r="K2958" i="22"/>
  <c r="F2958" i="22"/>
  <c r="A2958" i="22"/>
  <c r="M2957" i="22"/>
  <c r="L2957" i="22"/>
  <c r="K2957" i="22"/>
  <c r="F2957" i="22"/>
  <c r="A2957" i="22"/>
  <c r="M2956" i="22"/>
  <c r="L2956" i="22"/>
  <c r="K2956" i="22"/>
  <c r="F2956" i="22"/>
  <c r="A2956" i="22"/>
  <c r="M2955" i="22"/>
  <c r="L2955" i="22"/>
  <c r="K2955" i="22"/>
  <c r="F2955" i="22"/>
  <c r="A2955" i="22"/>
  <c r="M2954" i="22"/>
  <c r="L2954" i="22"/>
  <c r="K2954" i="22"/>
  <c r="F2954" i="22"/>
  <c r="A2954" i="22"/>
  <c r="M2953" i="22"/>
  <c r="L2953" i="22"/>
  <c r="K2953" i="22"/>
  <c r="F2953" i="22"/>
  <c r="A2953" i="22"/>
  <c r="M2952" i="22"/>
  <c r="L2952" i="22"/>
  <c r="K2952" i="22"/>
  <c r="F2952" i="22"/>
  <c r="A2952" i="22"/>
  <c r="M2951" i="22"/>
  <c r="L2951" i="22"/>
  <c r="K2951" i="22"/>
  <c r="F2951" i="22"/>
  <c r="A2951" i="22"/>
  <c r="M2950" i="22"/>
  <c r="L2950" i="22"/>
  <c r="K2950" i="22"/>
  <c r="F2950" i="22"/>
  <c r="A2950" i="22"/>
  <c r="M2949" i="22"/>
  <c r="L2949" i="22"/>
  <c r="K2949" i="22"/>
  <c r="F2949" i="22"/>
  <c r="A2949" i="22"/>
  <c r="M2948" i="22"/>
  <c r="L2948" i="22"/>
  <c r="K2948" i="22"/>
  <c r="F2948" i="22"/>
  <c r="A2948" i="22"/>
  <c r="M2947" i="22"/>
  <c r="L2947" i="22"/>
  <c r="K2947" i="22"/>
  <c r="F2947" i="22"/>
  <c r="A2947" i="22"/>
  <c r="M2946" i="22"/>
  <c r="L2946" i="22"/>
  <c r="K2946" i="22"/>
  <c r="F2946" i="22"/>
  <c r="A2946" i="22"/>
  <c r="M2945" i="22"/>
  <c r="L2945" i="22"/>
  <c r="K2945" i="22"/>
  <c r="F2945" i="22"/>
  <c r="A2945" i="22"/>
  <c r="M2944" i="22"/>
  <c r="L2944" i="22"/>
  <c r="K2944" i="22"/>
  <c r="F2944" i="22"/>
  <c r="A2944" i="22"/>
  <c r="M2943" i="22"/>
  <c r="L2943" i="22"/>
  <c r="K2943" i="22"/>
  <c r="F2943" i="22"/>
  <c r="A2943" i="22"/>
  <c r="M2942" i="22"/>
  <c r="L2942" i="22"/>
  <c r="K2942" i="22"/>
  <c r="F2942" i="22"/>
  <c r="A2942" i="22"/>
  <c r="M2941" i="22"/>
  <c r="L2941" i="22"/>
  <c r="K2941" i="22"/>
  <c r="F2941" i="22"/>
  <c r="A2941" i="22"/>
  <c r="M2940" i="22"/>
  <c r="L2940" i="22"/>
  <c r="K2940" i="22"/>
  <c r="F2940" i="22"/>
  <c r="A2940" i="22"/>
  <c r="M2939" i="22"/>
  <c r="L2939" i="22"/>
  <c r="K2939" i="22"/>
  <c r="F2939" i="22"/>
  <c r="A2939" i="22"/>
  <c r="M2938" i="22"/>
  <c r="L2938" i="22"/>
  <c r="K2938" i="22"/>
  <c r="F2938" i="22"/>
  <c r="A2938" i="22"/>
  <c r="M2937" i="22"/>
  <c r="L2937" i="22"/>
  <c r="K2937" i="22"/>
  <c r="F2937" i="22"/>
  <c r="A2937" i="22"/>
  <c r="M2936" i="22"/>
  <c r="L2936" i="22"/>
  <c r="K2936" i="22"/>
  <c r="F2936" i="22"/>
  <c r="A2936" i="22"/>
  <c r="M2935" i="22"/>
  <c r="L2935" i="22"/>
  <c r="K2935" i="22"/>
  <c r="F2935" i="22"/>
  <c r="A2935" i="22"/>
  <c r="M2934" i="22"/>
  <c r="L2934" i="22"/>
  <c r="K2934" i="22"/>
  <c r="F2934" i="22"/>
  <c r="A2934" i="22"/>
  <c r="M2933" i="22"/>
  <c r="L2933" i="22"/>
  <c r="K2933" i="22"/>
  <c r="F2933" i="22"/>
  <c r="A2933" i="22"/>
  <c r="M2932" i="22"/>
  <c r="L2932" i="22"/>
  <c r="K2932" i="22"/>
  <c r="F2932" i="22"/>
  <c r="A2932" i="22"/>
  <c r="M2931" i="22"/>
  <c r="L2931" i="22"/>
  <c r="K2931" i="22"/>
  <c r="F2931" i="22"/>
  <c r="A2931" i="22"/>
  <c r="M2930" i="22"/>
  <c r="L2930" i="22"/>
  <c r="K2930" i="22"/>
  <c r="F2930" i="22"/>
  <c r="A2930" i="22"/>
  <c r="M2929" i="22"/>
  <c r="L2929" i="22"/>
  <c r="K2929" i="22"/>
  <c r="F2929" i="22"/>
  <c r="A2929" i="22"/>
  <c r="M2928" i="22"/>
  <c r="L2928" i="22"/>
  <c r="K2928" i="22"/>
  <c r="F2928" i="22"/>
  <c r="A2928" i="22"/>
  <c r="M2927" i="22"/>
  <c r="L2927" i="22"/>
  <c r="K2927" i="22"/>
  <c r="F2927" i="22"/>
  <c r="A2927" i="22"/>
  <c r="M2926" i="22"/>
  <c r="L2926" i="22"/>
  <c r="K2926" i="22"/>
  <c r="F2926" i="22"/>
  <c r="A2926" i="22"/>
  <c r="M2925" i="22"/>
  <c r="L2925" i="22"/>
  <c r="K2925" i="22"/>
  <c r="F2925" i="22"/>
  <c r="A2925" i="22"/>
  <c r="M2924" i="22"/>
  <c r="L2924" i="22"/>
  <c r="K2924" i="22"/>
  <c r="F2924" i="22"/>
  <c r="A2924" i="22"/>
  <c r="M2923" i="22"/>
  <c r="L2923" i="22"/>
  <c r="K2923" i="22"/>
  <c r="F2923" i="22"/>
  <c r="A2923" i="22"/>
  <c r="M2922" i="22"/>
  <c r="L2922" i="22"/>
  <c r="K2922" i="22"/>
  <c r="F2922" i="22"/>
  <c r="A2922" i="22"/>
  <c r="M2921" i="22"/>
  <c r="L2921" i="22"/>
  <c r="K2921" i="22"/>
  <c r="F2921" i="22"/>
  <c r="A2921" i="22"/>
  <c r="M2920" i="22"/>
  <c r="L2920" i="22"/>
  <c r="K2920" i="22"/>
  <c r="F2920" i="22"/>
  <c r="A2920" i="22"/>
  <c r="M2919" i="22"/>
  <c r="L2919" i="22"/>
  <c r="K2919" i="22"/>
  <c r="F2919" i="22"/>
  <c r="A2919" i="22"/>
  <c r="M2918" i="22"/>
  <c r="L2918" i="22"/>
  <c r="K2918" i="22"/>
  <c r="F2918" i="22"/>
  <c r="A2918" i="22"/>
  <c r="M2917" i="22"/>
  <c r="L2917" i="22"/>
  <c r="K2917" i="22"/>
  <c r="F2917" i="22"/>
  <c r="A2917" i="22"/>
  <c r="M2916" i="22"/>
  <c r="L2916" i="22"/>
  <c r="K2916" i="22"/>
  <c r="F2916" i="22"/>
  <c r="A2916" i="22"/>
  <c r="M2915" i="22"/>
  <c r="L2915" i="22"/>
  <c r="K2915" i="22"/>
  <c r="F2915" i="22"/>
  <c r="A2915" i="22"/>
  <c r="M2914" i="22"/>
  <c r="L2914" i="22"/>
  <c r="K2914" i="22"/>
  <c r="F2914" i="22"/>
  <c r="A2914" i="22"/>
  <c r="M2913" i="22"/>
  <c r="L2913" i="22"/>
  <c r="K2913" i="22"/>
  <c r="F2913" i="22"/>
  <c r="A2913" i="22"/>
  <c r="M2912" i="22"/>
  <c r="L2912" i="22"/>
  <c r="K2912" i="22"/>
  <c r="F2912" i="22"/>
  <c r="A2912" i="22"/>
  <c r="M2911" i="22"/>
  <c r="L2911" i="22"/>
  <c r="K2911" i="22"/>
  <c r="F2911" i="22"/>
  <c r="A2911" i="22"/>
  <c r="M2910" i="22"/>
  <c r="L2910" i="22"/>
  <c r="K2910" i="22"/>
  <c r="F2910" i="22"/>
  <c r="A2910" i="22"/>
  <c r="M2909" i="22"/>
  <c r="L2909" i="22"/>
  <c r="K2909" i="22"/>
  <c r="F2909" i="22"/>
  <c r="A2909" i="22"/>
  <c r="M2908" i="22"/>
  <c r="L2908" i="22"/>
  <c r="K2908" i="22"/>
  <c r="F2908" i="22"/>
  <c r="A2908" i="22"/>
  <c r="M2907" i="22"/>
  <c r="L2907" i="22"/>
  <c r="K2907" i="22"/>
  <c r="F2907" i="22"/>
  <c r="A2907" i="22"/>
  <c r="M2906" i="22"/>
  <c r="L2906" i="22"/>
  <c r="K2906" i="22"/>
  <c r="F2906" i="22"/>
  <c r="A2906" i="22"/>
  <c r="M2905" i="22"/>
  <c r="L2905" i="22"/>
  <c r="K2905" i="22"/>
  <c r="F2905" i="22"/>
  <c r="A2905" i="22"/>
  <c r="M2904" i="22"/>
  <c r="L2904" i="22"/>
  <c r="K2904" i="22"/>
  <c r="F2904" i="22"/>
  <c r="A2904" i="22"/>
  <c r="M2903" i="22"/>
  <c r="L2903" i="22"/>
  <c r="K2903" i="22"/>
  <c r="F2903" i="22"/>
  <c r="A2903" i="22"/>
  <c r="M2902" i="22"/>
  <c r="L2902" i="22"/>
  <c r="K2902" i="22"/>
  <c r="F2902" i="22"/>
  <c r="A2902" i="22"/>
  <c r="M2901" i="22"/>
  <c r="L2901" i="22"/>
  <c r="K2901" i="22"/>
  <c r="F2901" i="22"/>
  <c r="A2901" i="22"/>
  <c r="M2900" i="22"/>
  <c r="L2900" i="22"/>
  <c r="K2900" i="22"/>
  <c r="F2900" i="22"/>
  <c r="A2900" i="22"/>
  <c r="M2899" i="22"/>
  <c r="L2899" i="22"/>
  <c r="K2899" i="22"/>
  <c r="F2899" i="22"/>
  <c r="A2899" i="22"/>
  <c r="M2898" i="22"/>
  <c r="L2898" i="22"/>
  <c r="K2898" i="22"/>
  <c r="F2898" i="22"/>
  <c r="A2898" i="22"/>
  <c r="M2897" i="22"/>
  <c r="L2897" i="22"/>
  <c r="K2897" i="22"/>
  <c r="F2897" i="22"/>
  <c r="A2897" i="22"/>
  <c r="M2896" i="22"/>
  <c r="L2896" i="22"/>
  <c r="K2896" i="22"/>
  <c r="F2896" i="22"/>
  <c r="A2896" i="22"/>
  <c r="M2895" i="22"/>
  <c r="L2895" i="22"/>
  <c r="K2895" i="22"/>
  <c r="F2895" i="22"/>
  <c r="A2895" i="22"/>
  <c r="M2894" i="22"/>
  <c r="L2894" i="22"/>
  <c r="K2894" i="22"/>
  <c r="F2894" i="22"/>
  <c r="A2894" i="22"/>
  <c r="M2893" i="22"/>
  <c r="L2893" i="22"/>
  <c r="K2893" i="22"/>
  <c r="F2893" i="22"/>
  <c r="A2893" i="22"/>
  <c r="M2892" i="22"/>
  <c r="L2892" i="22"/>
  <c r="K2892" i="22"/>
  <c r="F2892" i="22"/>
  <c r="A2892" i="22"/>
  <c r="M2891" i="22"/>
  <c r="L2891" i="22"/>
  <c r="K2891" i="22"/>
  <c r="F2891" i="22"/>
  <c r="A2891" i="22"/>
  <c r="M2890" i="22"/>
  <c r="L2890" i="22"/>
  <c r="K2890" i="22"/>
  <c r="F2890" i="22"/>
  <c r="A2890" i="22"/>
  <c r="M2889" i="22"/>
  <c r="L2889" i="22"/>
  <c r="K2889" i="22"/>
  <c r="F2889" i="22"/>
  <c r="A2889" i="22"/>
  <c r="M2888" i="22"/>
  <c r="L2888" i="22"/>
  <c r="K2888" i="22"/>
  <c r="F2888" i="22"/>
  <c r="A2888" i="22"/>
  <c r="M2887" i="22"/>
  <c r="L2887" i="22"/>
  <c r="K2887" i="22"/>
  <c r="F2887" i="22"/>
  <c r="A2887" i="22"/>
  <c r="M2886" i="22"/>
  <c r="L2886" i="22"/>
  <c r="K2886" i="22"/>
  <c r="F2886" i="22"/>
  <c r="A2886" i="22"/>
  <c r="M2885" i="22"/>
  <c r="L2885" i="22"/>
  <c r="K2885" i="22"/>
  <c r="F2885" i="22"/>
  <c r="A2885" i="22"/>
  <c r="M2884" i="22"/>
  <c r="L2884" i="22"/>
  <c r="K2884" i="22"/>
  <c r="F2884" i="22"/>
  <c r="A2884" i="22"/>
  <c r="M2883" i="22"/>
  <c r="L2883" i="22"/>
  <c r="K2883" i="22"/>
  <c r="F2883" i="22"/>
  <c r="A2883" i="22"/>
  <c r="M2882" i="22"/>
  <c r="L2882" i="22"/>
  <c r="K2882" i="22"/>
  <c r="F2882" i="22"/>
  <c r="A2882" i="22"/>
  <c r="M2881" i="22"/>
  <c r="L2881" i="22"/>
  <c r="K2881" i="22"/>
  <c r="F2881" i="22"/>
  <c r="A2881" i="22"/>
  <c r="M2880" i="22"/>
  <c r="L2880" i="22"/>
  <c r="K2880" i="22"/>
  <c r="F2880" i="22"/>
  <c r="A2880" i="22"/>
  <c r="M2879" i="22"/>
  <c r="L2879" i="22"/>
  <c r="K2879" i="22"/>
  <c r="F2879" i="22"/>
  <c r="A2879" i="22"/>
  <c r="M2878" i="22"/>
  <c r="L2878" i="22"/>
  <c r="K2878" i="22"/>
  <c r="F2878" i="22"/>
  <c r="A2878" i="22"/>
  <c r="M2877" i="22"/>
  <c r="L2877" i="22"/>
  <c r="K2877" i="22"/>
  <c r="F2877" i="22"/>
  <c r="A2877" i="22"/>
  <c r="M2876" i="22"/>
  <c r="L2876" i="22"/>
  <c r="K2876" i="22"/>
  <c r="F2876" i="22"/>
  <c r="A2876" i="22"/>
  <c r="M2875" i="22"/>
  <c r="L2875" i="22"/>
  <c r="K2875" i="22"/>
  <c r="F2875" i="22"/>
  <c r="A2875" i="22"/>
  <c r="M2874" i="22"/>
  <c r="L2874" i="22"/>
  <c r="K2874" i="22"/>
  <c r="F2874" i="22"/>
  <c r="A2874" i="22"/>
  <c r="M2873" i="22"/>
  <c r="L2873" i="22"/>
  <c r="K2873" i="22"/>
  <c r="F2873" i="22"/>
  <c r="A2873" i="22"/>
  <c r="M2872" i="22"/>
  <c r="L2872" i="22"/>
  <c r="K2872" i="22"/>
  <c r="F2872" i="22"/>
  <c r="A2872" i="22"/>
  <c r="M2871" i="22"/>
  <c r="L2871" i="22"/>
  <c r="K2871" i="22"/>
  <c r="F2871" i="22"/>
  <c r="A2871" i="22"/>
  <c r="M2870" i="22"/>
  <c r="L2870" i="22"/>
  <c r="K2870" i="22"/>
  <c r="F2870" i="22"/>
  <c r="A2870" i="22"/>
  <c r="M2869" i="22"/>
  <c r="L2869" i="22"/>
  <c r="K2869" i="22"/>
  <c r="F2869" i="22"/>
  <c r="A2869" i="22"/>
  <c r="M2868" i="22"/>
  <c r="L2868" i="22"/>
  <c r="K2868" i="22"/>
  <c r="F2868" i="22"/>
  <c r="A2868" i="22"/>
  <c r="M2867" i="22"/>
  <c r="L2867" i="22"/>
  <c r="K2867" i="22"/>
  <c r="F2867" i="22"/>
  <c r="A2867" i="22"/>
  <c r="M2866" i="22"/>
  <c r="L2866" i="22"/>
  <c r="K2866" i="22"/>
  <c r="F2866" i="22"/>
  <c r="A2866" i="22"/>
  <c r="M2865" i="22"/>
  <c r="L2865" i="22"/>
  <c r="K2865" i="22"/>
  <c r="F2865" i="22"/>
  <c r="A2865" i="22"/>
  <c r="M2864" i="22"/>
  <c r="L2864" i="22"/>
  <c r="K2864" i="22"/>
  <c r="F2864" i="22"/>
  <c r="A2864" i="22"/>
  <c r="M2863" i="22"/>
  <c r="L2863" i="22"/>
  <c r="K2863" i="22"/>
  <c r="F2863" i="22"/>
  <c r="A2863" i="22"/>
  <c r="M2862" i="22"/>
  <c r="L2862" i="22"/>
  <c r="K2862" i="22"/>
  <c r="F2862" i="22"/>
  <c r="A2862" i="22"/>
  <c r="M2861" i="22"/>
  <c r="L2861" i="22"/>
  <c r="K2861" i="22"/>
  <c r="F2861" i="22"/>
  <c r="A2861" i="22"/>
  <c r="M2860" i="22"/>
  <c r="L2860" i="22"/>
  <c r="K2860" i="22"/>
  <c r="F2860" i="22"/>
  <c r="A2860" i="22"/>
  <c r="M2859" i="22"/>
  <c r="L2859" i="22"/>
  <c r="K2859" i="22"/>
  <c r="F2859" i="22"/>
  <c r="A2859" i="22"/>
  <c r="M2858" i="22"/>
  <c r="L2858" i="22"/>
  <c r="K2858" i="22"/>
  <c r="F2858" i="22"/>
  <c r="A2858" i="22"/>
  <c r="M2857" i="22"/>
  <c r="L2857" i="22"/>
  <c r="K2857" i="22"/>
  <c r="F2857" i="22"/>
  <c r="A2857" i="22"/>
  <c r="M2856" i="22"/>
  <c r="L2856" i="22"/>
  <c r="K2856" i="22"/>
  <c r="F2856" i="22"/>
  <c r="A2856" i="22"/>
  <c r="M2855" i="22"/>
  <c r="L2855" i="22"/>
  <c r="K2855" i="22"/>
  <c r="F2855" i="22"/>
  <c r="A2855" i="22"/>
  <c r="M2854" i="22"/>
  <c r="L2854" i="22"/>
  <c r="K2854" i="22"/>
  <c r="F2854" i="22"/>
  <c r="A2854" i="22"/>
  <c r="M2853" i="22"/>
  <c r="L2853" i="22"/>
  <c r="K2853" i="22"/>
  <c r="F2853" i="22"/>
  <c r="A2853" i="22"/>
  <c r="M2852" i="22"/>
  <c r="L2852" i="22"/>
  <c r="K2852" i="22"/>
  <c r="F2852" i="22"/>
  <c r="A2852" i="22"/>
  <c r="M2851" i="22"/>
  <c r="L2851" i="22"/>
  <c r="K2851" i="22"/>
  <c r="F2851" i="22"/>
  <c r="A2851" i="22"/>
  <c r="M2850" i="22"/>
  <c r="L2850" i="22"/>
  <c r="K2850" i="22"/>
  <c r="F2850" i="22"/>
  <c r="A2850" i="22"/>
  <c r="M2849" i="22"/>
  <c r="L2849" i="22"/>
  <c r="K2849" i="22"/>
  <c r="F2849" i="22"/>
  <c r="A2849" i="22"/>
  <c r="M2848" i="22"/>
  <c r="L2848" i="22"/>
  <c r="K2848" i="22"/>
  <c r="F2848" i="22"/>
  <c r="A2848" i="22"/>
  <c r="M2847" i="22"/>
  <c r="L2847" i="22"/>
  <c r="K2847" i="22"/>
  <c r="F2847" i="22"/>
  <c r="A2847" i="22"/>
  <c r="M2846" i="22"/>
  <c r="L2846" i="22"/>
  <c r="K2846" i="22"/>
  <c r="F2846" i="22"/>
  <c r="A2846" i="22"/>
  <c r="M2845" i="22"/>
  <c r="L2845" i="22"/>
  <c r="K2845" i="22"/>
  <c r="F2845" i="22"/>
  <c r="A2845" i="22"/>
  <c r="M2844" i="22"/>
  <c r="L2844" i="22"/>
  <c r="K2844" i="22"/>
  <c r="F2844" i="22"/>
  <c r="A2844" i="22"/>
  <c r="M2843" i="22"/>
  <c r="L2843" i="22"/>
  <c r="K2843" i="22"/>
  <c r="F2843" i="22"/>
  <c r="A2843" i="22"/>
  <c r="M2842" i="22"/>
  <c r="L2842" i="22"/>
  <c r="K2842" i="22"/>
  <c r="F2842" i="22"/>
  <c r="A2842" i="22"/>
  <c r="M2841" i="22"/>
  <c r="L2841" i="22"/>
  <c r="K2841" i="22"/>
  <c r="F2841" i="22"/>
  <c r="A2841" i="22"/>
  <c r="M2840" i="22"/>
  <c r="L2840" i="22"/>
  <c r="K2840" i="22"/>
  <c r="F2840" i="22"/>
  <c r="A2840" i="22"/>
  <c r="M2839" i="22"/>
  <c r="L2839" i="22"/>
  <c r="K2839" i="22"/>
  <c r="F2839" i="22"/>
  <c r="A2839" i="22"/>
  <c r="M2838" i="22"/>
  <c r="L2838" i="22"/>
  <c r="K2838" i="22"/>
  <c r="F2838" i="22"/>
  <c r="A2838" i="22"/>
  <c r="M2837" i="22"/>
  <c r="L2837" i="22"/>
  <c r="K2837" i="22"/>
  <c r="F2837" i="22"/>
  <c r="A2837" i="22"/>
  <c r="M2836" i="22"/>
  <c r="L2836" i="22"/>
  <c r="K2836" i="22"/>
  <c r="F2836" i="22"/>
  <c r="A2836" i="22"/>
  <c r="M2835" i="22"/>
  <c r="L2835" i="22"/>
  <c r="K2835" i="22"/>
  <c r="F2835" i="22"/>
  <c r="A2835" i="22"/>
  <c r="M2834" i="22"/>
  <c r="L2834" i="22"/>
  <c r="K2834" i="22"/>
  <c r="F2834" i="22"/>
  <c r="A2834" i="22"/>
  <c r="M2833" i="22"/>
  <c r="L2833" i="22"/>
  <c r="K2833" i="22"/>
  <c r="F2833" i="22"/>
  <c r="A2833" i="22"/>
  <c r="M2832" i="22"/>
  <c r="L2832" i="22"/>
  <c r="K2832" i="22"/>
  <c r="F2832" i="22"/>
  <c r="A2832" i="22"/>
  <c r="M2831" i="22"/>
  <c r="L2831" i="22"/>
  <c r="K2831" i="22"/>
  <c r="F2831" i="22"/>
  <c r="A2831" i="22"/>
  <c r="M2830" i="22"/>
  <c r="L2830" i="22"/>
  <c r="K2830" i="22"/>
  <c r="F2830" i="22"/>
  <c r="A2830" i="22"/>
  <c r="M2829" i="22"/>
  <c r="L2829" i="22"/>
  <c r="K2829" i="22"/>
  <c r="F2829" i="22"/>
  <c r="A2829" i="22"/>
  <c r="M2828" i="22"/>
  <c r="L2828" i="22"/>
  <c r="K2828" i="22"/>
  <c r="F2828" i="22"/>
  <c r="A2828" i="22"/>
  <c r="M2827" i="22"/>
  <c r="L2827" i="22"/>
  <c r="K2827" i="22"/>
  <c r="F2827" i="22"/>
  <c r="A2827" i="22"/>
  <c r="M2826" i="22"/>
  <c r="L2826" i="22"/>
  <c r="K2826" i="22"/>
  <c r="F2826" i="22"/>
  <c r="A2826" i="22"/>
  <c r="M2825" i="22"/>
  <c r="L2825" i="22"/>
  <c r="K2825" i="22"/>
  <c r="F2825" i="22"/>
  <c r="A2825" i="22"/>
  <c r="M2824" i="22"/>
  <c r="L2824" i="22"/>
  <c r="K2824" i="22"/>
  <c r="F2824" i="22"/>
  <c r="A2824" i="22"/>
  <c r="M2823" i="22"/>
  <c r="L2823" i="22"/>
  <c r="K2823" i="22"/>
  <c r="F2823" i="22"/>
  <c r="A2823" i="22"/>
  <c r="M2822" i="22"/>
  <c r="L2822" i="22"/>
  <c r="K2822" i="22"/>
  <c r="F2822" i="22"/>
  <c r="A2822" i="22"/>
  <c r="M2821" i="22"/>
  <c r="L2821" i="22"/>
  <c r="K2821" i="22"/>
  <c r="F2821" i="22"/>
  <c r="A2821" i="22"/>
  <c r="M2820" i="22"/>
  <c r="L2820" i="22"/>
  <c r="K2820" i="22"/>
  <c r="F2820" i="22"/>
  <c r="A2820" i="22"/>
  <c r="M2819" i="22"/>
  <c r="L2819" i="22"/>
  <c r="K2819" i="22"/>
  <c r="F2819" i="22"/>
  <c r="A2819" i="22"/>
  <c r="M2818" i="22"/>
  <c r="L2818" i="22"/>
  <c r="K2818" i="22"/>
  <c r="F2818" i="22"/>
  <c r="A2818" i="22"/>
  <c r="M2817" i="22"/>
  <c r="L2817" i="22"/>
  <c r="K2817" i="22"/>
  <c r="F2817" i="22"/>
  <c r="A2817" i="22"/>
  <c r="M2816" i="22"/>
  <c r="L2816" i="22"/>
  <c r="K2816" i="22"/>
  <c r="F2816" i="22"/>
  <c r="A2816" i="22"/>
  <c r="M2815" i="22"/>
  <c r="L2815" i="22"/>
  <c r="K2815" i="22"/>
  <c r="F2815" i="22"/>
  <c r="A2815" i="22"/>
  <c r="M2814" i="22"/>
  <c r="L2814" i="22"/>
  <c r="K2814" i="22"/>
  <c r="F2814" i="22"/>
  <c r="A2814" i="22"/>
  <c r="M2813" i="22"/>
  <c r="L2813" i="22"/>
  <c r="K2813" i="22"/>
  <c r="F2813" i="22"/>
  <c r="A2813" i="22"/>
  <c r="M2812" i="22"/>
  <c r="L2812" i="22"/>
  <c r="K2812" i="22"/>
  <c r="F2812" i="22"/>
  <c r="A2812" i="22"/>
  <c r="M2811" i="22"/>
  <c r="L2811" i="22"/>
  <c r="K2811" i="22"/>
  <c r="F2811" i="22"/>
  <c r="A2811" i="22"/>
  <c r="M2810" i="22"/>
  <c r="L2810" i="22"/>
  <c r="K2810" i="22"/>
  <c r="F2810" i="22"/>
  <c r="A2810" i="22"/>
  <c r="M2809" i="22"/>
  <c r="L2809" i="22"/>
  <c r="K2809" i="22"/>
  <c r="F2809" i="22"/>
  <c r="A2809" i="22"/>
  <c r="M2808" i="22"/>
  <c r="L2808" i="22"/>
  <c r="K2808" i="22"/>
  <c r="F2808" i="22"/>
  <c r="A2808" i="22"/>
  <c r="M2807" i="22"/>
  <c r="L2807" i="22"/>
  <c r="K2807" i="22"/>
  <c r="F2807" i="22"/>
  <c r="A2807" i="22"/>
  <c r="M2806" i="22"/>
  <c r="L2806" i="22"/>
  <c r="K2806" i="22"/>
  <c r="F2806" i="22"/>
  <c r="A2806" i="22"/>
  <c r="M2805" i="22"/>
  <c r="L2805" i="22"/>
  <c r="K2805" i="22"/>
  <c r="F2805" i="22"/>
  <c r="A2805" i="22"/>
  <c r="M2804" i="22"/>
  <c r="L2804" i="22"/>
  <c r="K2804" i="22"/>
  <c r="F2804" i="22"/>
  <c r="A2804" i="22"/>
  <c r="M2803" i="22"/>
  <c r="L2803" i="22"/>
  <c r="K2803" i="22"/>
  <c r="F2803" i="22"/>
  <c r="A2803" i="22"/>
  <c r="M2802" i="22"/>
  <c r="L2802" i="22"/>
  <c r="K2802" i="22"/>
  <c r="F2802" i="22"/>
  <c r="A2802" i="22"/>
  <c r="M2801" i="22"/>
  <c r="L2801" i="22"/>
  <c r="K2801" i="22"/>
  <c r="F2801" i="22"/>
  <c r="A2801" i="22"/>
  <c r="M2800" i="22"/>
  <c r="L2800" i="22"/>
  <c r="K2800" i="22"/>
  <c r="F2800" i="22"/>
  <c r="A2800" i="22"/>
  <c r="M2799" i="22"/>
  <c r="L2799" i="22"/>
  <c r="K2799" i="22"/>
  <c r="F2799" i="22"/>
  <c r="A2799" i="22"/>
  <c r="M2798" i="22"/>
  <c r="L2798" i="22"/>
  <c r="K2798" i="22"/>
  <c r="F2798" i="22"/>
  <c r="A2798" i="22"/>
  <c r="M2797" i="22"/>
  <c r="L2797" i="22"/>
  <c r="K2797" i="22"/>
  <c r="F2797" i="22"/>
  <c r="A2797" i="22"/>
  <c r="M2796" i="22"/>
  <c r="L2796" i="22"/>
  <c r="K2796" i="22"/>
  <c r="F2796" i="22"/>
  <c r="A2796" i="22"/>
  <c r="M2795" i="22"/>
  <c r="L2795" i="22"/>
  <c r="K2795" i="22"/>
  <c r="F2795" i="22"/>
  <c r="A2795" i="22"/>
  <c r="M2794" i="22"/>
  <c r="L2794" i="22"/>
  <c r="K2794" i="22"/>
  <c r="F2794" i="22"/>
  <c r="A2794" i="22"/>
  <c r="M2793" i="22"/>
  <c r="L2793" i="22"/>
  <c r="K2793" i="22"/>
  <c r="F2793" i="22"/>
  <c r="A2793" i="22"/>
  <c r="M2792" i="22"/>
  <c r="L2792" i="22"/>
  <c r="K2792" i="22"/>
  <c r="F2792" i="22"/>
  <c r="A2792" i="22"/>
  <c r="M2791" i="22"/>
  <c r="L2791" i="22"/>
  <c r="K2791" i="22"/>
  <c r="F2791" i="22"/>
  <c r="A2791" i="22"/>
  <c r="M2790" i="22"/>
  <c r="L2790" i="22"/>
  <c r="K2790" i="22"/>
  <c r="F2790" i="22"/>
  <c r="A2790" i="22"/>
  <c r="M2789" i="22"/>
  <c r="L2789" i="22"/>
  <c r="K2789" i="22"/>
  <c r="F2789" i="22"/>
  <c r="A2789" i="22"/>
  <c r="M2788" i="22"/>
  <c r="L2788" i="22"/>
  <c r="K2788" i="22"/>
  <c r="F2788" i="22"/>
  <c r="A2788" i="22"/>
  <c r="M2787" i="22"/>
  <c r="L2787" i="22"/>
  <c r="K2787" i="22"/>
  <c r="F2787" i="22"/>
  <c r="A2787" i="22"/>
  <c r="M2786" i="22"/>
  <c r="L2786" i="22"/>
  <c r="K2786" i="22"/>
  <c r="F2786" i="22"/>
  <c r="A2786" i="22"/>
  <c r="M2785" i="22"/>
  <c r="L2785" i="22"/>
  <c r="K2785" i="22"/>
  <c r="F2785" i="22"/>
  <c r="A2785" i="22"/>
  <c r="M2784" i="22"/>
  <c r="L2784" i="22"/>
  <c r="K2784" i="22"/>
  <c r="F2784" i="22"/>
  <c r="A2784" i="22"/>
  <c r="M2783" i="22"/>
  <c r="L2783" i="22"/>
  <c r="K2783" i="22"/>
  <c r="F2783" i="22"/>
  <c r="A2783" i="22"/>
  <c r="M2782" i="22"/>
  <c r="L2782" i="22"/>
  <c r="K2782" i="22"/>
  <c r="F2782" i="22"/>
  <c r="A2782" i="22"/>
  <c r="M2781" i="22"/>
  <c r="L2781" i="22"/>
  <c r="K2781" i="22"/>
  <c r="F2781" i="22"/>
  <c r="A2781" i="22"/>
  <c r="M2780" i="22"/>
  <c r="L2780" i="22"/>
  <c r="K2780" i="22"/>
  <c r="F2780" i="22"/>
  <c r="A2780" i="22"/>
  <c r="M2779" i="22"/>
  <c r="L2779" i="22"/>
  <c r="K2779" i="22"/>
  <c r="F2779" i="22"/>
  <c r="A2779" i="22"/>
  <c r="M2778" i="22"/>
  <c r="L2778" i="22"/>
  <c r="K2778" i="22"/>
  <c r="F2778" i="22"/>
  <c r="A2778" i="22"/>
  <c r="M2777" i="22"/>
  <c r="L2777" i="22"/>
  <c r="K2777" i="22"/>
  <c r="F2777" i="22"/>
  <c r="A2777" i="22"/>
  <c r="M2776" i="22"/>
  <c r="L2776" i="22"/>
  <c r="K2776" i="22"/>
  <c r="F2776" i="22"/>
  <c r="A2776" i="22"/>
  <c r="M2775" i="22"/>
  <c r="L2775" i="22"/>
  <c r="K2775" i="22"/>
  <c r="F2775" i="22"/>
  <c r="A2775" i="22"/>
  <c r="M2774" i="22"/>
  <c r="L2774" i="22"/>
  <c r="K2774" i="22"/>
  <c r="F2774" i="22"/>
  <c r="A2774" i="22"/>
  <c r="M2773" i="22"/>
  <c r="L2773" i="22"/>
  <c r="K2773" i="22"/>
  <c r="F2773" i="22"/>
  <c r="A2773" i="22"/>
  <c r="M2772" i="22"/>
  <c r="L2772" i="22"/>
  <c r="K2772" i="22"/>
  <c r="F2772" i="22"/>
  <c r="A2772" i="22"/>
  <c r="M2771" i="22"/>
  <c r="L2771" i="22"/>
  <c r="K2771" i="22"/>
  <c r="F2771" i="22"/>
  <c r="A2771" i="22"/>
  <c r="M2770" i="22"/>
  <c r="L2770" i="22"/>
  <c r="K2770" i="22"/>
  <c r="F2770" i="22"/>
  <c r="A2770" i="22"/>
  <c r="M2769" i="22"/>
  <c r="L2769" i="22"/>
  <c r="K2769" i="22"/>
  <c r="F2769" i="22"/>
  <c r="A2769" i="22"/>
  <c r="M2768" i="22"/>
  <c r="L2768" i="22"/>
  <c r="K2768" i="22"/>
  <c r="F2768" i="22"/>
  <c r="A2768" i="22"/>
  <c r="M2767" i="22"/>
  <c r="L2767" i="22"/>
  <c r="K2767" i="22"/>
  <c r="F2767" i="22"/>
  <c r="A2767" i="22"/>
  <c r="M2766" i="22"/>
  <c r="L2766" i="22"/>
  <c r="K2766" i="22"/>
  <c r="F2766" i="22"/>
  <c r="A2766" i="22"/>
  <c r="M2765" i="22"/>
  <c r="L2765" i="22"/>
  <c r="K2765" i="22"/>
  <c r="F2765" i="22"/>
  <c r="A2765" i="22"/>
  <c r="M2764" i="22"/>
  <c r="L2764" i="22"/>
  <c r="K2764" i="22"/>
  <c r="F2764" i="22"/>
  <c r="A2764" i="22"/>
  <c r="M2763" i="22"/>
  <c r="L2763" i="22"/>
  <c r="K2763" i="22"/>
  <c r="F2763" i="22"/>
  <c r="A2763" i="22"/>
  <c r="M2762" i="22"/>
  <c r="L2762" i="22"/>
  <c r="K2762" i="22"/>
  <c r="F2762" i="22"/>
  <c r="A2762" i="22"/>
  <c r="M2761" i="22"/>
  <c r="L2761" i="22"/>
  <c r="K2761" i="22"/>
  <c r="F2761" i="22"/>
  <c r="A2761" i="22"/>
  <c r="M2760" i="22"/>
  <c r="L2760" i="22"/>
  <c r="K2760" i="22"/>
  <c r="F2760" i="22"/>
  <c r="A2760" i="22"/>
  <c r="M2759" i="22"/>
  <c r="L2759" i="22"/>
  <c r="K2759" i="22"/>
  <c r="F2759" i="22"/>
  <c r="A2759" i="22"/>
  <c r="M2758" i="22"/>
  <c r="L2758" i="22"/>
  <c r="K2758" i="22"/>
  <c r="F2758" i="22"/>
  <c r="A2758" i="22"/>
  <c r="M2757" i="22"/>
  <c r="L2757" i="22"/>
  <c r="K2757" i="22"/>
  <c r="F2757" i="22"/>
  <c r="A2757" i="22"/>
  <c r="M2756" i="22"/>
  <c r="L2756" i="22"/>
  <c r="K2756" i="22"/>
  <c r="F2756" i="22"/>
  <c r="A2756" i="22"/>
  <c r="M2755" i="22"/>
  <c r="L2755" i="22"/>
  <c r="K2755" i="22"/>
  <c r="F2755" i="22"/>
  <c r="A2755" i="22"/>
  <c r="M2754" i="22"/>
  <c r="L2754" i="22"/>
  <c r="K2754" i="22"/>
  <c r="F2754" i="22"/>
  <c r="A2754" i="22"/>
  <c r="M2753" i="22"/>
  <c r="L2753" i="22"/>
  <c r="K2753" i="22"/>
  <c r="F2753" i="22"/>
  <c r="A2753" i="22"/>
  <c r="M2752" i="22"/>
  <c r="L2752" i="22"/>
  <c r="K2752" i="22"/>
  <c r="F2752" i="22"/>
  <c r="A2752" i="22"/>
  <c r="M2751" i="22"/>
  <c r="L2751" i="22"/>
  <c r="K2751" i="22"/>
  <c r="F2751" i="22"/>
  <c r="A2751" i="22"/>
  <c r="M2750" i="22"/>
  <c r="L2750" i="22"/>
  <c r="K2750" i="22"/>
  <c r="F2750" i="22"/>
  <c r="A2750" i="22"/>
  <c r="M2749" i="22"/>
  <c r="L2749" i="22"/>
  <c r="K2749" i="22"/>
  <c r="F2749" i="22"/>
  <c r="A2749" i="22"/>
  <c r="M2748" i="22"/>
  <c r="L2748" i="22"/>
  <c r="K2748" i="22"/>
  <c r="F2748" i="22"/>
  <c r="A2748" i="22"/>
  <c r="M2747" i="22"/>
  <c r="L2747" i="22"/>
  <c r="K2747" i="22"/>
  <c r="F2747" i="22"/>
  <c r="A2747" i="22"/>
  <c r="M2746" i="22"/>
  <c r="L2746" i="22"/>
  <c r="K2746" i="22"/>
  <c r="F2746" i="22"/>
  <c r="A2746" i="22"/>
  <c r="M2745" i="22"/>
  <c r="L2745" i="22"/>
  <c r="K2745" i="22"/>
  <c r="F2745" i="22"/>
  <c r="A2745" i="22"/>
  <c r="M2744" i="22"/>
  <c r="L2744" i="22"/>
  <c r="K2744" i="22"/>
  <c r="F2744" i="22"/>
  <c r="A2744" i="22"/>
  <c r="M2743" i="22"/>
  <c r="L2743" i="22"/>
  <c r="K2743" i="22"/>
  <c r="F2743" i="22"/>
  <c r="A2743" i="22"/>
  <c r="M2742" i="22"/>
  <c r="L2742" i="22"/>
  <c r="K2742" i="22"/>
  <c r="F2742" i="22"/>
  <c r="A2742" i="22"/>
  <c r="M2741" i="22"/>
  <c r="L2741" i="22"/>
  <c r="K2741" i="22"/>
  <c r="F2741" i="22"/>
  <c r="A2741" i="22"/>
  <c r="M2740" i="22"/>
  <c r="L2740" i="22"/>
  <c r="K2740" i="22"/>
  <c r="F2740" i="22"/>
  <c r="A2740" i="22"/>
  <c r="M2739" i="22"/>
  <c r="L2739" i="22"/>
  <c r="K2739" i="22"/>
  <c r="F2739" i="22"/>
  <c r="A2739" i="22"/>
  <c r="M2738" i="22"/>
  <c r="L2738" i="22"/>
  <c r="K2738" i="22"/>
  <c r="F2738" i="22"/>
  <c r="A2738" i="22"/>
  <c r="M2737" i="22"/>
  <c r="L2737" i="22"/>
  <c r="K2737" i="22"/>
  <c r="F2737" i="22"/>
  <c r="A2737" i="22"/>
  <c r="M2736" i="22"/>
  <c r="L2736" i="22"/>
  <c r="K2736" i="22"/>
  <c r="F2736" i="22"/>
  <c r="A2736" i="22"/>
  <c r="M2735" i="22"/>
  <c r="L2735" i="22"/>
  <c r="K2735" i="22"/>
  <c r="F2735" i="22"/>
  <c r="A2735" i="22"/>
  <c r="M2734" i="22"/>
  <c r="L2734" i="22"/>
  <c r="K2734" i="22"/>
  <c r="F2734" i="22"/>
  <c r="A2734" i="22"/>
  <c r="M2733" i="22"/>
  <c r="L2733" i="22"/>
  <c r="K2733" i="22"/>
  <c r="F2733" i="22"/>
  <c r="A2733" i="22"/>
  <c r="M2732" i="22"/>
  <c r="L2732" i="22"/>
  <c r="K2732" i="22"/>
  <c r="F2732" i="22"/>
  <c r="A2732" i="22"/>
  <c r="M2731" i="22"/>
  <c r="L2731" i="22"/>
  <c r="K2731" i="22"/>
  <c r="F2731" i="22"/>
  <c r="A2731" i="22"/>
  <c r="M2730" i="22"/>
  <c r="L2730" i="22"/>
  <c r="K2730" i="22"/>
  <c r="F2730" i="22"/>
  <c r="A2730" i="22"/>
  <c r="M2729" i="22"/>
  <c r="L2729" i="22"/>
  <c r="K2729" i="22"/>
  <c r="F2729" i="22"/>
  <c r="A2729" i="22"/>
  <c r="M2728" i="22"/>
  <c r="L2728" i="22"/>
  <c r="K2728" i="22"/>
  <c r="F2728" i="22"/>
  <c r="A2728" i="22"/>
  <c r="M2727" i="22"/>
  <c r="L2727" i="22"/>
  <c r="K2727" i="22"/>
  <c r="F2727" i="22"/>
  <c r="A2727" i="22"/>
  <c r="M2726" i="22"/>
  <c r="L2726" i="22"/>
  <c r="K2726" i="22"/>
  <c r="F2726" i="22"/>
  <c r="A2726" i="22"/>
  <c r="M2725" i="22"/>
  <c r="L2725" i="22"/>
  <c r="K2725" i="22"/>
  <c r="F2725" i="22"/>
  <c r="A2725" i="22"/>
  <c r="M2724" i="22"/>
  <c r="L2724" i="22"/>
  <c r="K2724" i="22"/>
  <c r="F2724" i="22"/>
  <c r="A2724" i="22"/>
  <c r="M2723" i="22"/>
  <c r="L2723" i="22"/>
  <c r="K2723" i="22"/>
  <c r="F2723" i="22"/>
  <c r="A2723" i="22"/>
  <c r="M2722" i="22"/>
  <c r="L2722" i="22"/>
  <c r="K2722" i="22"/>
  <c r="F2722" i="22"/>
  <c r="A2722" i="22"/>
  <c r="M2721" i="22"/>
  <c r="L2721" i="22"/>
  <c r="K2721" i="22"/>
  <c r="F2721" i="22"/>
  <c r="A2721" i="22"/>
  <c r="M2720" i="22"/>
  <c r="L2720" i="22"/>
  <c r="K2720" i="22"/>
  <c r="F2720" i="22"/>
  <c r="A2720" i="22"/>
  <c r="M2719" i="22"/>
  <c r="L2719" i="22"/>
  <c r="K2719" i="22"/>
  <c r="F2719" i="22"/>
  <c r="A2719" i="22"/>
  <c r="M2718" i="22"/>
  <c r="L2718" i="22"/>
  <c r="K2718" i="22"/>
  <c r="F2718" i="22"/>
  <c r="A2718" i="22"/>
  <c r="M2717" i="22"/>
  <c r="L2717" i="22"/>
  <c r="K2717" i="22"/>
  <c r="F2717" i="22"/>
  <c r="A2717" i="22"/>
  <c r="M2716" i="22"/>
  <c r="L2716" i="22"/>
  <c r="K2716" i="22"/>
  <c r="F2716" i="22"/>
  <c r="A2716" i="22"/>
  <c r="M2715" i="22"/>
  <c r="L2715" i="22"/>
  <c r="K2715" i="22"/>
  <c r="F2715" i="22"/>
  <c r="A2715" i="22"/>
  <c r="M2714" i="22"/>
  <c r="L2714" i="22"/>
  <c r="K2714" i="22"/>
  <c r="F2714" i="22"/>
  <c r="A2714" i="22"/>
  <c r="M2713" i="22"/>
  <c r="L2713" i="22"/>
  <c r="K2713" i="22"/>
  <c r="F2713" i="22"/>
  <c r="A2713" i="22"/>
  <c r="M2712" i="22"/>
  <c r="L2712" i="22"/>
  <c r="K2712" i="22"/>
  <c r="F2712" i="22"/>
  <c r="A2712" i="22"/>
  <c r="M2711" i="22"/>
  <c r="L2711" i="22"/>
  <c r="K2711" i="22"/>
  <c r="F2711" i="22"/>
  <c r="A2711" i="22"/>
  <c r="M2710" i="22"/>
  <c r="L2710" i="22"/>
  <c r="K2710" i="22"/>
  <c r="F2710" i="22"/>
  <c r="A2710" i="22"/>
  <c r="M2709" i="22"/>
  <c r="L2709" i="22"/>
  <c r="K2709" i="22"/>
  <c r="F2709" i="22"/>
  <c r="A2709" i="22"/>
  <c r="M2708" i="22"/>
  <c r="L2708" i="22"/>
  <c r="K2708" i="22"/>
  <c r="F2708" i="22"/>
  <c r="A2708" i="22"/>
  <c r="M2707" i="22"/>
  <c r="L2707" i="22"/>
  <c r="K2707" i="22"/>
  <c r="F2707" i="22"/>
  <c r="A2707" i="22"/>
  <c r="M2706" i="22"/>
  <c r="L2706" i="22"/>
  <c r="K2706" i="22"/>
  <c r="F2706" i="22"/>
  <c r="A2706" i="22"/>
  <c r="M2705" i="22"/>
  <c r="L2705" i="22"/>
  <c r="K2705" i="22"/>
  <c r="F2705" i="22"/>
  <c r="A2705" i="22"/>
  <c r="M2704" i="22"/>
  <c r="L2704" i="22"/>
  <c r="K2704" i="22"/>
  <c r="F2704" i="22"/>
  <c r="A2704" i="22"/>
  <c r="M2703" i="22"/>
  <c r="L2703" i="22"/>
  <c r="K2703" i="22"/>
  <c r="F2703" i="22"/>
  <c r="A2703" i="22"/>
  <c r="M2702" i="22"/>
  <c r="L2702" i="22"/>
  <c r="K2702" i="22"/>
  <c r="F2702" i="22"/>
  <c r="A2702" i="22"/>
  <c r="M2701" i="22"/>
  <c r="L2701" i="22"/>
  <c r="K2701" i="22"/>
  <c r="F2701" i="22"/>
  <c r="A2701" i="22"/>
  <c r="M2700" i="22"/>
  <c r="L2700" i="22"/>
  <c r="K2700" i="22"/>
  <c r="F2700" i="22"/>
  <c r="A2700" i="22"/>
  <c r="M2699" i="22"/>
  <c r="L2699" i="22"/>
  <c r="K2699" i="22"/>
  <c r="F2699" i="22"/>
  <c r="A2699" i="22"/>
  <c r="M2698" i="22"/>
  <c r="L2698" i="22"/>
  <c r="K2698" i="22"/>
  <c r="F2698" i="22"/>
  <c r="A2698" i="22"/>
  <c r="M2697" i="22"/>
  <c r="L2697" i="22"/>
  <c r="K2697" i="22"/>
  <c r="F2697" i="22"/>
  <c r="A2697" i="22"/>
  <c r="M2696" i="22"/>
  <c r="L2696" i="22"/>
  <c r="K2696" i="22"/>
  <c r="F2696" i="22"/>
  <c r="A2696" i="22"/>
  <c r="M2695" i="22"/>
  <c r="L2695" i="22"/>
  <c r="K2695" i="22"/>
  <c r="F2695" i="22"/>
  <c r="A2695" i="22"/>
  <c r="M2694" i="22"/>
  <c r="L2694" i="22"/>
  <c r="K2694" i="22"/>
  <c r="F2694" i="22"/>
  <c r="A2694" i="22"/>
  <c r="M2693" i="22"/>
  <c r="L2693" i="22"/>
  <c r="K2693" i="22"/>
  <c r="F2693" i="22"/>
  <c r="A2693" i="22"/>
  <c r="M2692" i="22"/>
  <c r="L2692" i="22"/>
  <c r="K2692" i="22"/>
  <c r="F2692" i="22"/>
  <c r="A2692" i="22"/>
  <c r="M2691" i="22"/>
  <c r="L2691" i="22"/>
  <c r="K2691" i="22"/>
  <c r="F2691" i="22"/>
  <c r="A2691" i="22"/>
  <c r="M2690" i="22"/>
  <c r="L2690" i="22"/>
  <c r="K2690" i="22"/>
  <c r="F2690" i="22"/>
  <c r="A2690" i="22"/>
  <c r="M2689" i="22"/>
  <c r="L2689" i="22"/>
  <c r="K2689" i="22"/>
  <c r="F2689" i="22"/>
  <c r="A2689" i="22"/>
  <c r="M2688" i="22"/>
  <c r="L2688" i="22"/>
  <c r="K2688" i="22"/>
  <c r="F2688" i="22"/>
  <c r="A2688" i="22"/>
  <c r="M2687" i="22"/>
  <c r="L2687" i="22"/>
  <c r="K2687" i="22"/>
  <c r="F2687" i="22"/>
  <c r="A2687" i="22"/>
  <c r="M2686" i="22"/>
  <c r="L2686" i="22"/>
  <c r="K2686" i="22"/>
  <c r="F2686" i="22"/>
  <c r="A2686" i="22"/>
  <c r="M2685" i="22"/>
  <c r="L2685" i="22"/>
  <c r="K2685" i="22"/>
  <c r="F2685" i="22"/>
  <c r="A2685" i="22"/>
  <c r="M2684" i="22"/>
  <c r="L2684" i="22"/>
  <c r="K2684" i="22"/>
  <c r="F2684" i="22"/>
  <c r="A2684" i="22"/>
  <c r="M2683" i="22"/>
  <c r="L2683" i="22"/>
  <c r="K2683" i="22"/>
  <c r="F2683" i="22"/>
  <c r="A2683" i="22"/>
  <c r="M2682" i="22"/>
  <c r="L2682" i="22"/>
  <c r="K2682" i="22"/>
  <c r="F2682" i="22"/>
  <c r="A2682" i="22"/>
  <c r="M2681" i="22"/>
  <c r="L2681" i="22"/>
  <c r="K2681" i="22"/>
  <c r="F2681" i="22"/>
  <c r="A2681" i="22"/>
  <c r="M2680" i="22"/>
  <c r="L2680" i="22"/>
  <c r="K2680" i="22"/>
  <c r="F2680" i="22"/>
  <c r="A2680" i="22"/>
  <c r="M2679" i="22"/>
  <c r="L2679" i="22"/>
  <c r="K2679" i="22"/>
  <c r="F2679" i="22"/>
  <c r="A2679" i="22"/>
  <c r="M2678" i="22"/>
  <c r="L2678" i="22"/>
  <c r="K2678" i="22"/>
  <c r="F2678" i="22"/>
  <c r="A2678" i="22"/>
  <c r="M2677" i="22"/>
  <c r="L2677" i="22"/>
  <c r="K2677" i="22"/>
  <c r="F2677" i="22"/>
  <c r="A2677" i="22"/>
  <c r="M2676" i="22"/>
  <c r="L2676" i="22"/>
  <c r="K2676" i="22"/>
  <c r="F2676" i="22"/>
  <c r="A2676" i="22"/>
  <c r="M2675" i="22"/>
  <c r="L2675" i="22"/>
  <c r="K2675" i="22"/>
  <c r="F2675" i="22"/>
  <c r="A2675" i="22"/>
  <c r="M2674" i="22"/>
  <c r="L2674" i="22"/>
  <c r="K2674" i="22"/>
  <c r="F2674" i="22"/>
  <c r="A2674" i="22"/>
  <c r="M2673" i="22"/>
  <c r="L2673" i="22"/>
  <c r="K2673" i="22"/>
  <c r="F2673" i="22"/>
  <c r="A2673" i="22"/>
  <c r="M2672" i="22"/>
  <c r="L2672" i="22"/>
  <c r="K2672" i="22"/>
  <c r="F2672" i="22"/>
  <c r="A2672" i="22"/>
  <c r="M2671" i="22"/>
  <c r="L2671" i="22"/>
  <c r="K2671" i="22"/>
  <c r="F2671" i="22"/>
  <c r="A2671" i="22"/>
  <c r="M2670" i="22"/>
  <c r="L2670" i="22"/>
  <c r="K2670" i="22"/>
  <c r="F2670" i="22"/>
  <c r="A2670" i="22"/>
  <c r="M2669" i="22"/>
  <c r="L2669" i="22"/>
  <c r="K2669" i="22"/>
  <c r="F2669" i="22"/>
  <c r="A2669" i="22"/>
  <c r="M2668" i="22"/>
  <c r="L2668" i="22"/>
  <c r="K2668" i="22"/>
  <c r="F2668" i="22"/>
  <c r="A2668" i="22"/>
  <c r="M2667" i="22"/>
  <c r="L2667" i="22"/>
  <c r="K2667" i="22"/>
  <c r="F2667" i="22"/>
  <c r="A2667" i="22"/>
  <c r="M2666" i="22"/>
  <c r="L2666" i="22"/>
  <c r="K2666" i="22"/>
  <c r="F2666" i="22"/>
  <c r="A2666" i="22"/>
  <c r="M2665" i="22"/>
  <c r="L2665" i="22"/>
  <c r="K2665" i="22"/>
  <c r="F2665" i="22"/>
  <c r="A2665" i="22"/>
  <c r="M2664" i="22"/>
  <c r="L2664" i="22"/>
  <c r="K2664" i="22"/>
  <c r="F2664" i="22"/>
  <c r="A2664" i="22"/>
  <c r="M2663" i="22"/>
  <c r="L2663" i="22"/>
  <c r="K2663" i="22"/>
  <c r="F2663" i="22"/>
  <c r="A2663" i="22"/>
  <c r="M2662" i="22"/>
  <c r="L2662" i="22"/>
  <c r="K2662" i="22"/>
  <c r="F2662" i="22"/>
  <c r="A2662" i="22"/>
  <c r="M2661" i="22"/>
  <c r="L2661" i="22"/>
  <c r="K2661" i="22"/>
  <c r="F2661" i="22"/>
  <c r="A2661" i="22"/>
  <c r="M2660" i="22"/>
  <c r="L2660" i="22"/>
  <c r="K2660" i="22"/>
  <c r="F2660" i="22"/>
  <c r="A2660" i="22"/>
  <c r="M2659" i="22"/>
  <c r="L2659" i="22"/>
  <c r="K2659" i="22"/>
  <c r="F2659" i="22"/>
  <c r="A2659" i="22"/>
  <c r="M2658" i="22"/>
  <c r="L2658" i="22"/>
  <c r="K2658" i="22"/>
  <c r="F2658" i="22"/>
  <c r="A2658" i="22"/>
  <c r="M2657" i="22"/>
  <c r="L2657" i="22"/>
  <c r="K2657" i="22"/>
  <c r="F2657" i="22"/>
  <c r="A2657" i="22"/>
  <c r="M2656" i="22"/>
  <c r="L2656" i="22"/>
  <c r="K2656" i="22"/>
  <c r="F2656" i="22"/>
  <c r="A2656" i="22"/>
  <c r="M2655" i="22"/>
  <c r="L2655" i="22"/>
  <c r="K2655" i="22"/>
  <c r="F2655" i="22"/>
  <c r="A2655" i="22"/>
  <c r="M2654" i="22"/>
  <c r="L2654" i="22"/>
  <c r="K2654" i="22"/>
  <c r="F2654" i="22"/>
  <c r="A2654" i="22"/>
  <c r="M2653" i="22"/>
  <c r="L2653" i="22"/>
  <c r="K2653" i="22"/>
  <c r="F2653" i="22"/>
  <c r="A2653" i="22"/>
  <c r="M2652" i="22"/>
  <c r="L2652" i="22"/>
  <c r="K2652" i="22"/>
  <c r="F2652" i="22"/>
  <c r="A2652" i="22"/>
  <c r="M2651" i="22"/>
  <c r="L2651" i="22"/>
  <c r="K2651" i="22"/>
  <c r="F2651" i="22"/>
  <c r="A2651" i="22"/>
  <c r="M2650" i="22"/>
  <c r="L2650" i="22"/>
  <c r="K2650" i="22"/>
  <c r="F2650" i="22"/>
  <c r="A2650" i="22"/>
  <c r="M2649" i="22"/>
  <c r="L2649" i="22"/>
  <c r="K2649" i="22"/>
  <c r="F2649" i="22"/>
  <c r="A2649" i="22"/>
  <c r="M2648" i="22"/>
  <c r="L2648" i="22"/>
  <c r="K2648" i="22"/>
  <c r="F2648" i="22"/>
  <c r="A2648" i="22"/>
  <c r="M2647" i="22"/>
  <c r="L2647" i="22"/>
  <c r="K2647" i="22"/>
  <c r="F2647" i="22"/>
  <c r="A2647" i="22"/>
  <c r="M2646" i="22"/>
  <c r="L2646" i="22"/>
  <c r="K2646" i="22"/>
  <c r="F2646" i="22"/>
  <c r="A2646" i="22"/>
  <c r="M2645" i="22"/>
  <c r="L2645" i="22"/>
  <c r="K2645" i="22"/>
  <c r="F2645" i="22"/>
  <c r="A2645" i="22"/>
  <c r="M2644" i="22"/>
  <c r="L2644" i="22"/>
  <c r="K2644" i="22"/>
  <c r="F2644" i="22"/>
  <c r="A2644" i="22"/>
  <c r="M2643" i="22"/>
  <c r="L2643" i="22"/>
  <c r="K2643" i="22"/>
  <c r="F2643" i="22"/>
  <c r="A2643" i="22"/>
  <c r="M2642" i="22"/>
  <c r="L2642" i="22"/>
  <c r="K2642" i="22"/>
  <c r="F2642" i="22"/>
  <c r="A2642" i="22"/>
  <c r="M2641" i="22"/>
  <c r="L2641" i="22"/>
  <c r="K2641" i="22"/>
  <c r="F2641" i="22"/>
  <c r="A2641" i="22"/>
  <c r="M2640" i="22"/>
  <c r="L2640" i="22"/>
  <c r="K2640" i="22"/>
  <c r="F2640" i="22"/>
  <c r="A2640" i="22"/>
  <c r="M2639" i="22"/>
  <c r="L2639" i="22"/>
  <c r="K2639" i="22"/>
  <c r="F2639" i="22"/>
  <c r="A2639" i="22"/>
  <c r="M2638" i="22"/>
  <c r="L2638" i="22"/>
  <c r="K2638" i="22"/>
  <c r="F2638" i="22"/>
  <c r="A2638" i="22"/>
  <c r="M2637" i="22"/>
  <c r="L2637" i="22"/>
  <c r="K2637" i="22"/>
  <c r="F2637" i="22"/>
  <c r="A2637" i="22"/>
  <c r="M2636" i="22"/>
  <c r="L2636" i="22"/>
  <c r="K2636" i="22"/>
  <c r="F2636" i="22"/>
  <c r="A2636" i="22"/>
  <c r="M2635" i="22"/>
  <c r="L2635" i="22"/>
  <c r="K2635" i="22"/>
  <c r="F2635" i="22"/>
  <c r="A2635" i="22"/>
  <c r="M2634" i="22"/>
  <c r="L2634" i="22"/>
  <c r="K2634" i="22"/>
  <c r="F2634" i="22"/>
  <c r="A2634" i="22"/>
  <c r="M2633" i="22"/>
  <c r="L2633" i="22"/>
  <c r="K2633" i="22"/>
  <c r="F2633" i="22"/>
  <c r="A2633" i="22"/>
  <c r="M2632" i="22"/>
  <c r="L2632" i="22"/>
  <c r="K2632" i="22"/>
  <c r="F2632" i="22"/>
  <c r="A2632" i="22"/>
  <c r="M2631" i="22"/>
  <c r="L2631" i="22"/>
  <c r="K2631" i="22"/>
  <c r="F2631" i="22"/>
  <c r="A2631" i="22"/>
  <c r="M2630" i="22"/>
  <c r="L2630" i="22"/>
  <c r="K2630" i="22"/>
  <c r="F2630" i="22"/>
  <c r="A2630" i="22"/>
  <c r="M2629" i="22"/>
  <c r="L2629" i="22"/>
  <c r="K2629" i="22"/>
  <c r="F2629" i="22"/>
  <c r="A2629" i="22"/>
  <c r="M2628" i="22"/>
  <c r="L2628" i="22"/>
  <c r="K2628" i="22"/>
  <c r="F2628" i="22"/>
  <c r="A2628" i="22"/>
  <c r="M2627" i="22"/>
  <c r="L2627" i="22"/>
  <c r="K2627" i="22"/>
  <c r="F2627" i="22"/>
  <c r="A2627" i="22"/>
  <c r="M2626" i="22"/>
  <c r="L2626" i="22"/>
  <c r="K2626" i="22"/>
  <c r="F2626" i="22"/>
  <c r="A2626" i="22"/>
  <c r="M2625" i="22"/>
  <c r="L2625" i="22"/>
  <c r="K2625" i="22"/>
  <c r="F2625" i="22"/>
  <c r="A2625" i="22"/>
  <c r="M2624" i="22"/>
  <c r="L2624" i="22"/>
  <c r="K2624" i="22"/>
  <c r="F2624" i="22"/>
  <c r="A2624" i="22"/>
  <c r="M2623" i="22"/>
  <c r="L2623" i="22"/>
  <c r="K2623" i="22"/>
  <c r="F2623" i="22"/>
  <c r="A2623" i="22"/>
  <c r="M2622" i="22"/>
  <c r="L2622" i="22"/>
  <c r="K2622" i="22"/>
  <c r="F2622" i="22"/>
  <c r="A2622" i="22"/>
  <c r="M2621" i="22"/>
  <c r="L2621" i="22"/>
  <c r="K2621" i="22"/>
  <c r="F2621" i="22"/>
  <c r="A2621" i="22"/>
  <c r="M2620" i="22"/>
  <c r="L2620" i="22"/>
  <c r="K2620" i="22"/>
  <c r="F2620" i="22"/>
  <c r="A2620" i="22"/>
  <c r="M2619" i="22"/>
  <c r="L2619" i="22"/>
  <c r="K2619" i="22"/>
  <c r="F2619" i="22"/>
  <c r="A2619" i="22"/>
  <c r="M2618" i="22"/>
  <c r="L2618" i="22"/>
  <c r="K2618" i="22"/>
  <c r="F2618" i="22"/>
  <c r="A2618" i="22"/>
  <c r="M2617" i="22"/>
  <c r="L2617" i="22"/>
  <c r="K2617" i="22"/>
  <c r="F2617" i="22"/>
  <c r="A2617" i="22"/>
  <c r="M2616" i="22"/>
  <c r="L2616" i="22"/>
  <c r="K2616" i="22"/>
  <c r="F2616" i="22"/>
  <c r="A2616" i="22"/>
  <c r="M2615" i="22"/>
  <c r="L2615" i="22"/>
  <c r="K2615" i="22"/>
  <c r="F2615" i="22"/>
  <c r="A2615" i="22"/>
  <c r="M2614" i="22"/>
  <c r="L2614" i="22"/>
  <c r="K2614" i="22"/>
  <c r="F2614" i="22"/>
  <c r="A2614" i="22"/>
  <c r="M2613" i="22"/>
  <c r="L2613" i="22"/>
  <c r="K2613" i="22"/>
  <c r="F2613" i="22"/>
  <c r="A2613" i="22"/>
  <c r="M2612" i="22"/>
  <c r="L2612" i="22"/>
  <c r="K2612" i="22"/>
  <c r="F2612" i="22"/>
  <c r="A2612" i="22"/>
  <c r="M2611" i="22"/>
  <c r="L2611" i="22"/>
  <c r="K2611" i="22"/>
  <c r="F2611" i="22"/>
  <c r="A2611" i="22"/>
  <c r="M2610" i="22"/>
  <c r="L2610" i="22"/>
  <c r="K2610" i="22"/>
  <c r="F2610" i="22"/>
  <c r="A2610" i="22"/>
  <c r="M2609" i="22"/>
  <c r="L2609" i="22"/>
  <c r="K2609" i="22"/>
  <c r="F2609" i="22"/>
  <c r="A2609" i="22"/>
  <c r="M2608" i="22"/>
  <c r="L2608" i="22"/>
  <c r="K2608" i="22"/>
  <c r="F2608" i="22"/>
  <c r="A2608" i="22"/>
  <c r="M2607" i="22"/>
  <c r="L2607" i="22"/>
  <c r="K2607" i="22"/>
  <c r="F2607" i="22"/>
  <c r="A2607" i="22"/>
  <c r="M2606" i="22"/>
  <c r="L2606" i="22"/>
  <c r="K2606" i="22"/>
  <c r="F2606" i="22"/>
  <c r="A2606" i="22"/>
  <c r="M2605" i="22"/>
  <c r="L2605" i="22"/>
  <c r="K2605" i="22"/>
  <c r="F2605" i="22"/>
  <c r="A2605" i="22"/>
  <c r="M2604" i="22"/>
  <c r="L2604" i="22"/>
  <c r="K2604" i="22"/>
  <c r="F2604" i="22"/>
  <c r="A2604" i="22"/>
  <c r="M2603" i="22"/>
  <c r="L2603" i="22"/>
  <c r="K2603" i="22"/>
  <c r="F2603" i="22"/>
  <c r="A2603" i="22"/>
  <c r="M2602" i="22"/>
  <c r="L2602" i="22"/>
  <c r="K2602" i="22"/>
  <c r="F2602" i="22"/>
  <c r="A2602" i="22"/>
  <c r="M2601" i="22"/>
  <c r="L2601" i="22"/>
  <c r="K2601" i="22"/>
  <c r="F2601" i="22"/>
  <c r="A2601" i="22"/>
  <c r="M2600" i="22"/>
  <c r="L2600" i="22"/>
  <c r="K2600" i="22"/>
  <c r="F2600" i="22"/>
  <c r="A2600" i="22"/>
  <c r="M2599" i="22"/>
  <c r="L2599" i="22"/>
  <c r="K2599" i="22"/>
  <c r="F2599" i="22"/>
  <c r="A2599" i="22"/>
  <c r="M2598" i="22"/>
  <c r="L2598" i="22"/>
  <c r="K2598" i="22"/>
  <c r="F2598" i="22"/>
  <c r="A2598" i="22"/>
  <c r="M2597" i="22"/>
  <c r="L2597" i="22"/>
  <c r="K2597" i="22"/>
  <c r="F2597" i="22"/>
  <c r="A2597" i="22"/>
  <c r="M2596" i="22"/>
  <c r="L2596" i="22"/>
  <c r="K2596" i="22"/>
  <c r="F2596" i="22"/>
  <c r="A2596" i="22"/>
  <c r="M2595" i="22"/>
  <c r="L2595" i="22"/>
  <c r="K2595" i="22"/>
  <c r="F2595" i="22"/>
  <c r="A2595" i="22"/>
  <c r="M2594" i="22"/>
  <c r="L2594" i="22"/>
  <c r="K2594" i="22"/>
  <c r="F2594" i="22"/>
  <c r="A2594" i="22"/>
  <c r="M2593" i="22"/>
  <c r="L2593" i="22"/>
  <c r="K2593" i="22"/>
  <c r="F2593" i="22"/>
  <c r="A2593" i="22"/>
  <c r="M2592" i="22"/>
  <c r="L2592" i="22"/>
  <c r="K2592" i="22"/>
  <c r="F2592" i="22"/>
  <c r="A2592" i="22"/>
  <c r="M2591" i="22"/>
  <c r="L2591" i="22"/>
  <c r="K2591" i="22"/>
  <c r="F2591" i="22"/>
  <c r="A2591" i="22"/>
  <c r="M2590" i="22"/>
  <c r="L2590" i="22"/>
  <c r="K2590" i="22"/>
  <c r="F2590" i="22"/>
  <c r="A2590" i="22"/>
  <c r="M2589" i="22"/>
  <c r="L2589" i="22"/>
  <c r="K2589" i="22"/>
  <c r="F2589" i="22"/>
  <c r="A2589" i="22"/>
  <c r="M2588" i="22"/>
  <c r="L2588" i="22"/>
  <c r="K2588" i="22"/>
  <c r="F2588" i="22"/>
  <c r="A2588" i="22"/>
  <c r="M2587" i="22"/>
  <c r="L2587" i="22"/>
  <c r="K2587" i="22"/>
  <c r="F2587" i="22"/>
  <c r="A2587" i="22"/>
  <c r="M2586" i="22"/>
  <c r="L2586" i="22"/>
  <c r="K2586" i="22"/>
  <c r="F2586" i="22"/>
  <c r="A2586" i="22"/>
  <c r="M2585" i="22"/>
  <c r="L2585" i="22"/>
  <c r="K2585" i="22"/>
  <c r="F2585" i="22"/>
  <c r="A2585" i="22"/>
  <c r="M2584" i="22"/>
  <c r="L2584" i="22"/>
  <c r="K2584" i="22"/>
  <c r="F2584" i="22"/>
  <c r="A2584" i="22"/>
  <c r="M2583" i="22"/>
  <c r="L2583" i="22"/>
  <c r="K2583" i="22"/>
  <c r="F2583" i="22"/>
  <c r="A2583" i="22"/>
  <c r="M2582" i="22"/>
  <c r="L2582" i="22"/>
  <c r="K2582" i="22"/>
  <c r="F2582" i="22"/>
  <c r="A2582" i="22"/>
  <c r="M2581" i="22"/>
  <c r="L2581" i="22"/>
  <c r="K2581" i="22"/>
  <c r="F2581" i="22"/>
  <c r="A2581" i="22"/>
  <c r="M2580" i="22"/>
  <c r="L2580" i="22"/>
  <c r="K2580" i="22"/>
  <c r="F2580" i="22"/>
  <c r="A2580" i="22"/>
  <c r="M2579" i="22"/>
  <c r="L2579" i="22"/>
  <c r="K2579" i="22"/>
  <c r="F2579" i="22"/>
  <c r="A2579" i="22"/>
  <c r="M2578" i="22"/>
  <c r="L2578" i="22"/>
  <c r="K2578" i="22"/>
  <c r="F2578" i="22"/>
  <c r="A2578" i="22"/>
  <c r="M2577" i="22"/>
  <c r="L2577" i="22"/>
  <c r="K2577" i="22"/>
  <c r="F2577" i="22"/>
  <c r="A2577" i="22"/>
  <c r="M2576" i="22"/>
  <c r="L2576" i="22"/>
  <c r="K2576" i="22"/>
  <c r="F2576" i="22"/>
  <c r="A2576" i="22"/>
  <c r="M2575" i="22"/>
  <c r="L2575" i="22"/>
  <c r="K2575" i="22"/>
  <c r="F2575" i="22"/>
  <c r="A2575" i="22"/>
  <c r="M2574" i="22"/>
  <c r="L2574" i="22"/>
  <c r="K2574" i="22"/>
  <c r="F2574" i="22"/>
  <c r="A2574" i="22"/>
  <c r="M2573" i="22"/>
  <c r="L2573" i="22"/>
  <c r="K2573" i="22"/>
  <c r="F2573" i="22"/>
  <c r="A2573" i="22"/>
  <c r="M2572" i="22"/>
  <c r="L2572" i="22"/>
  <c r="K2572" i="22"/>
  <c r="F2572" i="22"/>
  <c r="A2572" i="22"/>
  <c r="M2571" i="22"/>
  <c r="L2571" i="22"/>
  <c r="K2571" i="22"/>
  <c r="F2571" i="22"/>
  <c r="A2571" i="22"/>
  <c r="M2570" i="22"/>
  <c r="L2570" i="22"/>
  <c r="K2570" i="22"/>
  <c r="F2570" i="22"/>
  <c r="A2570" i="22"/>
  <c r="M2569" i="22"/>
  <c r="L2569" i="22"/>
  <c r="K2569" i="22"/>
  <c r="F2569" i="22"/>
  <c r="A2569" i="22"/>
  <c r="M2568" i="22"/>
  <c r="L2568" i="22"/>
  <c r="K2568" i="22"/>
  <c r="F2568" i="22"/>
  <c r="A2568" i="22"/>
  <c r="M2567" i="22"/>
  <c r="L2567" i="22"/>
  <c r="K2567" i="22"/>
  <c r="F2567" i="22"/>
  <c r="A2567" i="22"/>
  <c r="M2566" i="22"/>
  <c r="L2566" i="22"/>
  <c r="K2566" i="22"/>
  <c r="F2566" i="22"/>
  <c r="A2566" i="22"/>
  <c r="M2565" i="22"/>
  <c r="L2565" i="22"/>
  <c r="K2565" i="22"/>
  <c r="F2565" i="22"/>
  <c r="A2565" i="22"/>
  <c r="M2564" i="22"/>
  <c r="L2564" i="22"/>
  <c r="K2564" i="22"/>
  <c r="F2564" i="22"/>
  <c r="A2564" i="22"/>
  <c r="M2563" i="22"/>
  <c r="L2563" i="22"/>
  <c r="K2563" i="22"/>
  <c r="F2563" i="22"/>
  <c r="A2563" i="22"/>
  <c r="M2562" i="22"/>
  <c r="L2562" i="22"/>
  <c r="K2562" i="22"/>
  <c r="F2562" i="22"/>
  <c r="A2562" i="22"/>
  <c r="M2561" i="22"/>
  <c r="L2561" i="22"/>
  <c r="K2561" i="22"/>
  <c r="F2561" i="22"/>
  <c r="A2561" i="22"/>
  <c r="M2560" i="22"/>
  <c r="L2560" i="22"/>
  <c r="K2560" i="22"/>
  <c r="F2560" i="22"/>
  <c r="A2560" i="22"/>
  <c r="M2559" i="22"/>
  <c r="L2559" i="22"/>
  <c r="K2559" i="22"/>
  <c r="F2559" i="22"/>
  <c r="A2559" i="22"/>
  <c r="M2558" i="22"/>
  <c r="L2558" i="22"/>
  <c r="K2558" i="22"/>
  <c r="F2558" i="22"/>
  <c r="A2558" i="22"/>
  <c r="M2557" i="22"/>
  <c r="L2557" i="22"/>
  <c r="K2557" i="22"/>
  <c r="F2557" i="22"/>
  <c r="A2557" i="22"/>
  <c r="M2556" i="22"/>
  <c r="L2556" i="22"/>
  <c r="K2556" i="22"/>
  <c r="F2556" i="22"/>
  <c r="A2556" i="22"/>
  <c r="M2555" i="22"/>
  <c r="L2555" i="22"/>
  <c r="K2555" i="22"/>
  <c r="F2555" i="22"/>
  <c r="A2555" i="22"/>
  <c r="M2554" i="22"/>
  <c r="L2554" i="22"/>
  <c r="K2554" i="22"/>
  <c r="F2554" i="22"/>
  <c r="A2554" i="22"/>
  <c r="M2553" i="22"/>
  <c r="L2553" i="22"/>
  <c r="K2553" i="22"/>
  <c r="F2553" i="22"/>
  <c r="A2553" i="22"/>
  <c r="M2552" i="22"/>
  <c r="L2552" i="22"/>
  <c r="K2552" i="22"/>
  <c r="F2552" i="22"/>
  <c r="A2552" i="22"/>
  <c r="M2551" i="22"/>
  <c r="L2551" i="22"/>
  <c r="K2551" i="22"/>
  <c r="F2551" i="22"/>
  <c r="A2551" i="22"/>
  <c r="M2550" i="22"/>
  <c r="L2550" i="22"/>
  <c r="K2550" i="22"/>
  <c r="F2550" i="22"/>
  <c r="A2550" i="22"/>
  <c r="M2549" i="22"/>
  <c r="L2549" i="22"/>
  <c r="K2549" i="22"/>
  <c r="F2549" i="22"/>
  <c r="A2549" i="22"/>
  <c r="M2548" i="22"/>
  <c r="L2548" i="22"/>
  <c r="K2548" i="22"/>
  <c r="F2548" i="22"/>
  <c r="A2548" i="22"/>
  <c r="M2547" i="22"/>
  <c r="L2547" i="22"/>
  <c r="K2547" i="22"/>
  <c r="F2547" i="22"/>
  <c r="A2547" i="22"/>
  <c r="M2546" i="22"/>
  <c r="L2546" i="22"/>
  <c r="K2546" i="22"/>
  <c r="F2546" i="22"/>
  <c r="A2546" i="22"/>
  <c r="M2545" i="22"/>
  <c r="L2545" i="22"/>
  <c r="K2545" i="22"/>
  <c r="F2545" i="22"/>
  <c r="A2545" i="22"/>
  <c r="M2544" i="22"/>
  <c r="L2544" i="22"/>
  <c r="K2544" i="22"/>
  <c r="F2544" i="22"/>
  <c r="A2544" i="22"/>
  <c r="M2543" i="22"/>
  <c r="L2543" i="22"/>
  <c r="K2543" i="22"/>
  <c r="F2543" i="22"/>
  <c r="A2543" i="22"/>
  <c r="M2542" i="22"/>
  <c r="L2542" i="22"/>
  <c r="K2542" i="22"/>
  <c r="F2542" i="22"/>
  <c r="A2542" i="22"/>
  <c r="M2541" i="22"/>
  <c r="L2541" i="22"/>
  <c r="K2541" i="22"/>
  <c r="F2541" i="22"/>
  <c r="A2541" i="22"/>
  <c r="M2540" i="22"/>
  <c r="L2540" i="22"/>
  <c r="K2540" i="22"/>
  <c r="F2540" i="22"/>
  <c r="A2540" i="22"/>
  <c r="M2539" i="22"/>
  <c r="L2539" i="22"/>
  <c r="K2539" i="22"/>
  <c r="F2539" i="22"/>
  <c r="A2539" i="22"/>
  <c r="M2538" i="22"/>
  <c r="L2538" i="22"/>
  <c r="K2538" i="22"/>
  <c r="F2538" i="22"/>
  <c r="A2538" i="22"/>
  <c r="M2537" i="22"/>
  <c r="L2537" i="22"/>
  <c r="K2537" i="22"/>
  <c r="F2537" i="22"/>
  <c r="A2537" i="22"/>
  <c r="M2536" i="22"/>
  <c r="L2536" i="22"/>
  <c r="K2536" i="22"/>
  <c r="F2536" i="22"/>
  <c r="A2536" i="22"/>
  <c r="M2535" i="22"/>
  <c r="L2535" i="22"/>
  <c r="K2535" i="22"/>
  <c r="F2535" i="22"/>
  <c r="A2535" i="22"/>
  <c r="M2534" i="22"/>
  <c r="L2534" i="22"/>
  <c r="K2534" i="22"/>
  <c r="F2534" i="22"/>
  <c r="A2534" i="22"/>
  <c r="M2533" i="22"/>
  <c r="L2533" i="22"/>
  <c r="K2533" i="22"/>
  <c r="F2533" i="22"/>
  <c r="A2533" i="22"/>
  <c r="M2532" i="22"/>
  <c r="L2532" i="22"/>
  <c r="K2532" i="22"/>
  <c r="F2532" i="22"/>
  <c r="A2532" i="22"/>
  <c r="M2531" i="22"/>
  <c r="L2531" i="22"/>
  <c r="K2531" i="22"/>
  <c r="F2531" i="22"/>
  <c r="A2531" i="22"/>
  <c r="M2530" i="22"/>
  <c r="L2530" i="22"/>
  <c r="K2530" i="22"/>
  <c r="F2530" i="22"/>
  <c r="A2530" i="22"/>
  <c r="M2529" i="22"/>
  <c r="L2529" i="22"/>
  <c r="K2529" i="22"/>
  <c r="F2529" i="22"/>
  <c r="A2529" i="22"/>
  <c r="M2528" i="22"/>
  <c r="L2528" i="22"/>
  <c r="K2528" i="22"/>
  <c r="F2528" i="22"/>
  <c r="A2528" i="22"/>
  <c r="M2527" i="22"/>
  <c r="L2527" i="22"/>
  <c r="K2527" i="22"/>
  <c r="F2527" i="22"/>
  <c r="A2527" i="22"/>
  <c r="M2526" i="22"/>
  <c r="L2526" i="22"/>
  <c r="K2526" i="22"/>
  <c r="F2526" i="22"/>
  <c r="A2526" i="22"/>
  <c r="M2525" i="22"/>
  <c r="L2525" i="22"/>
  <c r="K2525" i="22"/>
  <c r="F2525" i="22"/>
  <c r="A2525" i="22"/>
  <c r="M2524" i="22"/>
  <c r="L2524" i="22"/>
  <c r="K2524" i="22"/>
  <c r="F2524" i="22"/>
  <c r="A2524" i="22"/>
  <c r="M2523" i="22"/>
  <c r="L2523" i="22"/>
  <c r="K2523" i="22"/>
  <c r="F2523" i="22"/>
  <c r="A2523" i="22"/>
  <c r="M2522" i="22"/>
  <c r="L2522" i="22"/>
  <c r="K2522" i="22"/>
  <c r="F2522" i="22"/>
  <c r="A2522" i="22"/>
  <c r="M2521" i="22"/>
  <c r="L2521" i="22"/>
  <c r="K2521" i="22"/>
  <c r="F2521" i="22"/>
  <c r="A2521" i="22"/>
  <c r="M2520" i="22"/>
  <c r="L2520" i="22"/>
  <c r="K2520" i="22"/>
  <c r="F2520" i="22"/>
  <c r="A2520" i="22"/>
  <c r="M2519" i="22"/>
  <c r="L2519" i="22"/>
  <c r="K2519" i="22"/>
  <c r="F2519" i="22"/>
  <c r="A2519" i="22"/>
  <c r="M2518" i="22"/>
  <c r="L2518" i="22"/>
  <c r="K2518" i="22"/>
  <c r="F2518" i="22"/>
  <c r="A2518" i="22"/>
  <c r="M2517" i="22"/>
  <c r="L2517" i="22"/>
  <c r="K2517" i="22"/>
  <c r="F2517" i="22"/>
  <c r="A2517" i="22"/>
  <c r="M2516" i="22"/>
  <c r="L2516" i="22"/>
  <c r="K2516" i="22"/>
  <c r="F2516" i="22"/>
  <c r="A2516" i="22"/>
  <c r="M2515" i="22"/>
  <c r="L2515" i="22"/>
  <c r="K2515" i="22"/>
  <c r="F2515" i="22"/>
  <c r="A2515" i="22"/>
  <c r="M2514" i="22"/>
  <c r="L2514" i="22"/>
  <c r="K2514" i="22"/>
  <c r="F2514" i="22"/>
  <c r="A2514" i="22"/>
  <c r="M2513" i="22"/>
  <c r="L2513" i="22"/>
  <c r="K2513" i="22"/>
  <c r="F2513" i="22"/>
  <c r="A2513" i="22"/>
  <c r="M2512" i="22"/>
  <c r="L2512" i="22"/>
  <c r="K2512" i="22"/>
  <c r="F2512" i="22"/>
  <c r="A2512" i="22"/>
  <c r="M2511" i="22"/>
  <c r="L2511" i="22"/>
  <c r="K2511" i="22"/>
  <c r="F2511" i="22"/>
  <c r="A2511" i="22"/>
  <c r="M2510" i="22"/>
  <c r="L2510" i="22"/>
  <c r="K2510" i="22"/>
  <c r="F2510" i="22"/>
  <c r="A2510" i="22"/>
  <c r="M2509" i="22"/>
  <c r="L2509" i="22"/>
  <c r="K2509" i="22"/>
  <c r="F2509" i="22"/>
  <c r="A2509" i="22"/>
  <c r="M2508" i="22"/>
  <c r="L2508" i="22"/>
  <c r="K2508" i="22"/>
  <c r="F2508" i="22"/>
  <c r="A2508" i="22"/>
  <c r="M2507" i="22"/>
  <c r="L2507" i="22"/>
  <c r="K2507" i="22"/>
  <c r="F2507" i="22"/>
  <c r="A2507" i="22"/>
  <c r="M2506" i="22"/>
  <c r="L2506" i="22"/>
  <c r="K2506" i="22"/>
  <c r="F2506" i="22"/>
  <c r="A2506" i="22"/>
  <c r="M2505" i="22"/>
  <c r="L2505" i="22"/>
  <c r="K2505" i="22"/>
  <c r="F2505" i="22"/>
  <c r="A2505" i="22"/>
  <c r="M2504" i="22"/>
  <c r="L2504" i="22"/>
  <c r="K2504" i="22"/>
  <c r="F2504" i="22"/>
  <c r="A2504" i="22"/>
  <c r="M2503" i="22"/>
  <c r="L2503" i="22"/>
  <c r="K2503" i="22"/>
  <c r="F2503" i="22"/>
  <c r="A2503" i="22"/>
  <c r="M2502" i="22"/>
  <c r="L2502" i="22"/>
  <c r="K2502" i="22"/>
  <c r="F2502" i="22"/>
  <c r="A2502" i="22"/>
  <c r="M2501" i="22"/>
  <c r="L2501" i="22"/>
  <c r="K2501" i="22"/>
  <c r="F2501" i="22"/>
  <c r="A2501" i="22"/>
  <c r="M2500" i="22"/>
  <c r="L2500" i="22"/>
  <c r="K2500" i="22"/>
  <c r="F2500" i="22"/>
  <c r="A2500" i="22"/>
  <c r="M2499" i="22"/>
  <c r="L2499" i="22"/>
  <c r="K2499" i="22"/>
  <c r="F2499" i="22"/>
  <c r="A2499" i="22"/>
  <c r="M2498" i="22"/>
  <c r="L2498" i="22"/>
  <c r="K2498" i="22"/>
  <c r="F2498" i="22"/>
  <c r="A2498" i="22"/>
  <c r="M2497" i="22"/>
  <c r="L2497" i="22"/>
  <c r="K2497" i="22"/>
  <c r="F2497" i="22"/>
  <c r="A2497" i="22"/>
  <c r="M2496" i="22"/>
  <c r="L2496" i="22"/>
  <c r="K2496" i="22"/>
  <c r="F2496" i="22"/>
  <c r="A2496" i="22"/>
  <c r="M2495" i="22"/>
  <c r="L2495" i="22"/>
  <c r="K2495" i="22"/>
  <c r="F2495" i="22"/>
  <c r="A2495" i="22"/>
  <c r="M2494" i="22"/>
  <c r="L2494" i="22"/>
  <c r="K2494" i="22"/>
  <c r="F2494" i="22"/>
  <c r="A2494" i="22"/>
  <c r="M2493" i="22"/>
  <c r="L2493" i="22"/>
  <c r="K2493" i="22"/>
  <c r="F2493" i="22"/>
  <c r="A2493" i="22"/>
  <c r="M2492" i="22"/>
  <c r="L2492" i="22"/>
  <c r="K2492" i="22"/>
  <c r="F2492" i="22"/>
  <c r="A2492" i="22"/>
  <c r="M2491" i="22"/>
  <c r="L2491" i="22"/>
  <c r="K2491" i="22"/>
  <c r="F2491" i="22"/>
  <c r="A2491" i="22"/>
  <c r="M2490" i="22"/>
  <c r="L2490" i="22"/>
  <c r="K2490" i="22"/>
  <c r="F2490" i="22"/>
  <c r="A2490" i="22"/>
  <c r="M2489" i="22"/>
  <c r="L2489" i="22"/>
  <c r="K2489" i="22"/>
  <c r="F2489" i="22"/>
  <c r="A2489" i="22"/>
  <c r="M2488" i="22"/>
  <c r="L2488" i="22"/>
  <c r="K2488" i="22"/>
  <c r="F2488" i="22"/>
  <c r="A2488" i="22"/>
  <c r="M2487" i="22"/>
  <c r="L2487" i="22"/>
  <c r="K2487" i="22"/>
  <c r="F2487" i="22"/>
  <c r="A2487" i="22"/>
  <c r="M2486" i="22"/>
  <c r="L2486" i="22"/>
  <c r="K2486" i="22"/>
  <c r="F2486" i="22"/>
  <c r="A2486" i="22"/>
  <c r="M2485" i="22"/>
  <c r="L2485" i="22"/>
  <c r="K2485" i="22"/>
  <c r="F2485" i="22"/>
  <c r="A2485" i="22"/>
  <c r="M2484" i="22"/>
  <c r="L2484" i="22"/>
  <c r="K2484" i="22"/>
  <c r="F2484" i="22"/>
  <c r="A2484" i="22"/>
  <c r="M2483" i="22"/>
  <c r="L2483" i="22"/>
  <c r="K2483" i="22"/>
  <c r="F2483" i="22"/>
  <c r="A2483" i="22"/>
  <c r="M2482" i="22"/>
  <c r="L2482" i="22"/>
  <c r="K2482" i="22"/>
  <c r="F2482" i="22"/>
  <c r="A2482" i="22"/>
  <c r="M2481" i="22"/>
  <c r="L2481" i="22"/>
  <c r="K2481" i="22"/>
  <c r="F2481" i="22"/>
  <c r="A2481" i="22"/>
  <c r="M2480" i="22"/>
  <c r="L2480" i="22"/>
  <c r="K2480" i="22"/>
  <c r="F2480" i="22"/>
  <c r="A2480" i="22"/>
  <c r="M2479" i="22"/>
  <c r="L2479" i="22"/>
  <c r="K2479" i="22"/>
  <c r="F2479" i="22"/>
  <c r="A2479" i="22"/>
  <c r="M2478" i="22"/>
  <c r="L2478" i="22"/>
  <c r="K2478" i="22"/>
  <c r="F2478" i="22"/>
  <c r="A2478" i="22"/>
  <c r="M2477" i="22"/>
  <c r="L2477" i="22"/>
  <c r="K2477" i="22"/>
  <c r="F2477" i="22"/>
  <c r="A2477" i="22"/>
  <c r="M2476" i="22"/>
  <c r="L2476" i="22"/>
  <c r="K2476" i="22"/>
  <c r="F2476" i="22"/>
  <c r="A2476" i="22"/>
  <c r="M2475" i="22"/>
  <c r="L2475" i="22"/>
  <c r="K2475" i="22"/>
  <c r="F2475" i="22"/>
  <c r="A2475" i="22"/>
  <c r="M2474" i="22"/>
  <c r="L2474" i="22"/>
  <c r="K2474" i="22"/>
  <c r="F2474" i="22"/>
  <c r="A2474" i="22"/>
  <c r="M2473" i="22"/>
  <c r="L2473" i="22"/>
  <c r="K2473" i="22"/>
  <c r="F2473" i="22"/>
  <c r="A2473" i="22"/>
  <c r="M2472" i="22"/>
  <c r="L2472" i="22"/>
  <c r="K2472" i="22"/>
  <c r="F2472" i="22"/>
  <c r="A2472" i="22"/>
  <c r="M2471" i="22"/>
  <c r="L2471" i="22"/>
  <c r="K2471" i="22"/>
  <c r="F2471" i="22"/>
  <c r="A2471" i="22"/>
  <c r="M2470" i="22"/>
  <c r="L2470" i="22"/>
  <c r="K2470" i="22"/>
  <c r="F2470" i="22"/>
  <c r="A2470" i="22"/>
  <c r="M2469" i="22"/>
  <c r="L2469" i="22"/>
  <c r="K2469" i="22"/>
  <c r="F2469" i="22"/>
  <c r="A2469" i="22"/>
  <c r="M2468" i="22"/>
  <c r="L2468" i="22"/>
  <c r="K2468" i="22"/>
  <c r="F2468" i="22"/>
  <c r="A2468" i="22"/>
  <c r="M2467" i="22"/>
  <c r="L2467" i="22"/>
  <c r="K2467" i="22"/>
  <c r="F2467" i="22"/>
  <c r="A2467" i="22"/>
  <c r="M2466" i="22"/>
  <c r="L2466" i="22"/>
  <c r="K2466" i="22"/>
  <c r="F2466" i="22"/>
  <c r="A2466" i="22"/>
  <c r="M2465" i="22"/>
  <c r="L2465" i="22"/>
  <c r="K2465" i="22"/>
  <c r="F2465" i="22"/>
  <c r="A2465" i="22"/>
  <c r="M2464" i="22"/>
  <c r="L2464" i="22"/>
  <c r="K2464" i="22"/>
  <c r="F2464" i="22"/>
  <c r="A2464" i="22"/>
  <c r="M2463" i="22"/>
  <c r="L2463" i="22"/>
  <c r="K2463" i="22"/>
  <c r="F2463" i="22"/>
  <c r="A2463" i="22"/>
  <c r="M2462" i="22"/>
  <c r="L2462" i="22"/>
  <c r="K2462" i="22"/>
  <c r="F2462" i="22"/>
  <c r="A2462" i="22"/>
  <c r="M2461" i="22"/>
  <c r="L2461" i="22"/>
  <c r="K2461" i="22"/>
  <c r="F2461" i="22"/>
  <c r="A2461" i="22"/>
  <c r="M2460" i="22"/>
  <c r="L2460" i="22"/>
  <c r="K2460" i="22"/>
  <c r="F2460" i="22"/>
  <c r="A2460" i="22"/>
  <c r="M2459" i="22"/>
  <c r="L2459" i="22"/>
  <c r="K2459" i="22"/>
  <c r="F2459" i="22"/>
  <c r="A2459" i="22"/>
  <c r="M2458" i="22"/>
  <c r="L2458" i="22"/>
  <c r="K2458" i="22"/>
  <c r="F2458" i="22"/>
  <c r="A2458" i="22"/>
  <c r="M2457" i="22"/>
  <c r="L2457" i="22"/>
  <c r="K2457" i="22"/>
  <c r="F2457" i="22"/>
  <c r="A2457" i="22"/>
  <c r="M2456" i="22"/>
  <c r="L2456" i="22"/>
  <c r="K2456" i="22"/>
  <c r="F2456" i="22"/>
  <c r="A2456" i="22"/>
  <c r="M2455" i="22"/>
  <c r="L2455" i="22"/>
  <c r="K2455" i="22"/>
  <c r="F2455" i="22"/>
  <c r="A2455" i="22"/>
  <c r="M2454" i="22"/>
  <c r="L2454" i="22"/>
  <c r="K2454" i="22"/>
  <c r="F2454" i="22"/>
  <c r="A2454" i="22"/>
  <c r="M2453" i="22"/>
  <c r="L2453" i="22"/>
  <c r="K2453" i="22"/>
  <c r="F2453" i="22"/>
  <c r="A2453" i="22"/>
  <c r="M2452" i="22"/>
  <c r="L2452" i="22"/>
  <c r="K2452" i="22"/>
  <c r="F2452" i="22"/>
  <c r="A2452" i="22"/>
  <c r="M2451" i="22"/>
  <c r="L2451" i="22"/>
  <c r="K2451" i="22"/>
  <c r="F2451" i="22"/>
  <c r="A2451" i="22"/>
  <c r="M2450" i="22"/>
  <c r="L2450" i="22"/>
  <c r="K2450" i="22"/>
  <c r="F2450" i="22"/>
  <c r="A2450" i="22"/>
  <c r="M2449" i="22"/>
  <c r="L2449" i="22"/>
  <c r="K2449" i="22"/>
  <c r="F2449" i="22"/>
  <c r="A2449" i="22"/>
  <c r="M2448" i="22"/>
  <c r="L2448" i="22"/>
  <c r="K2448" i="22"/>
  <c r="F2448" i="22"/>
  <c r="A2448" i="22"/>
  <c r="M2447" i="22"/>
  <c r="L2447" i="22"/>
  <c r="K2447" i="22"/>
  <c r="F2447" i="22"/>
  <c r="A2447" i="22"/>
  <c r="M2446" i="22"/>
  <c r="L2446" i="22"/>
  <c r="K2446" i="22"/>
  <c r="F2446" i="22"/>
  <c r="A2446" i="22"/>
  <c r="M2445" i="22"/>
  <c r="L2445" i="22"/>
  <c r="K2445" i="22"/>
  <c r="F2445" i="22"/>
  <c r="A2445" i="22"/>
  <c r="M2444" i="22"/>
  <c r="L2444" i="22"/>
  <c r="K2444" i="22"/>
  <c r="F2444" i="22"/>
  <c r="A2444" i="22"/>
  <c r="M2443" i="22"/>
  <c r="L2443" i="22"/>
  <c r="K2443" i="22"/>
  <c r="F2443" i="22"/>
  <c r="A2443" i="22"/>
  <c r="M2442" i="22"/>
  <c r="L2442" i="22"/>
  <c r="K2442" i="22"/>
  <c r="F2442" i="22"/>
  <c r="A2442" i="22"/>
  <c r="M2441" i="22"/>
  <c r="L2441" i="22"/>
  <c r="K2441" i="22"/>
  <c r="F2441" i="22"/>
  <c r="A2441" i="22"/>
  <c r="M2440" i="22"/>
  <c r="L2440" i="22"/>
  <c r="K2440" i="22"/>
  <c r="F2440" i="22"/>
  <c r="A2440" i="22"/>
  <c r="M2439" i="22"/>
  <c r="L2439" i="22"/>
  <c r="K2439" i="22"/>
  <c r="F2439" i="22"/>
  <c r="A2439" i="22"/>
  <c r="M2438" i="22"/>
  <c r="L2438" i="22"/>
  <c r="K2438" i="22"/>
  <c r="F2438" i="22"/>
  <c r="A2438" i="22"/>
  <c r="M2437" i="22"/>
  <c r="L2437" i="22"/>
  <c r="K2437" i="22"/>
  <c r="F2437" i="22"/>
  <c r="A2437" i="22"/>
  <c r="M2436" i="22"/>
  <c r="L2436" i="22"/>
  <c r="K2436" i="22"/>
  <c r="F2436" i="22"/>
  <c r="A2436" i="22"/>
  <c r="M2435" i="22"/>
  <c r="L2435" i="22"/>
  <c r="K2435" i="22"/>
  <c r="F2435" i="22"/>
  <c r="A2435" i="22"/>
  <c r="M2434" i="22"/>
  <c r="L2434" i="22"/>
  <c r="K2434" i="22"/>
  <c r="F2434" i="22"/>
  <c r="A2434" i="22"/>
  <c r="M2433" i="22"/>
  <c r="L2433" i="22"/>
  <c r="K2433" i="22"/>
  <c r="F2433" i="22"/>
  <c r="A2433" i="22"/>
  <c r="M2432" i="22"/>
  <c r="L2432" i="22"/>
  <c r="K2432" i="22"/>
  <c r="F2432" i="22"/>
  <c r="A2432" i="22"/>
  <c r="M2431" i="22"/>
  <c r="L2431" i="22"/>
  <c r="K2431" i="22"/>
  <c r="F2431" i="22"/>
  <c r="A2431" i="22"/>
  <c r="M2430" i="22"/>
  <c r="L2430" i="22"/>
  <c r="K2430" i="22"/>
  <c r="F2430" i="22"/>
  <c r="A2430" i="22"/>
  <c r="M2429" i="22"/>
  <c r="L2429" i="22"/>
  <c r="K2429" i="22"/>
  <c r="F2429" i="22"/>
  <c r="A2429" i="22"/>
  <c r="M2428" i="22"/>
  <c r="L2428" i="22"/>
  <c r="K2428" i="22"/>
  <c r="F2428" i="22"/>
  <c r="A2428" i="22"/>
  <c r="M2427" i="22"/>
  <c r="L2427" i="22"/>
  <c r="K2427" i="22"/>
  <c r="F2427" i="22"/>
  <c r="A2427" i="22"/>
  <c r="M2426" i="22"/>
  <c r="L2426" i="22"/>
  <c r="K2426" i="22"/>
  <c r="F2426" i="22"/>
  <c r="A2426" i="22"/>
  <c r="M2425" i="22"/>
  <c r="L2425" i="22"/>
  <c r="K2425" i="22"/>
  <c r="F2425" i="22"/>
  <c r="A2425" i="22"/>
  <c r="M2424" i="22"/>
  <c r="L2424" i="22"/>
  <c r="K2424" i="22"/>
  <c r="F2424" i="22"/>
  <c r="A2424" i="22"/>
  <c r="M2423" i="22"/>
  <c r="L2423" i="22"/>
  <c r="K2423" i="22"/>
  <c r="F2423" i="22"/>
  <c r="A2423" i="22"/>
  <c r="M2422" i="22"/>
  <c r="L2422" i="22"/>
  <c r="K2422" i="22"/>
  <c r="F2422" i="22"/>
  <c r="A2422" i="22"/>
  <c r="M2421" i="22"/>
  <c r="L2421" i="22"/>
  <c r="K2421" i="22"/>
  <c r="F2421" i="22"/>
  <c r="A2421" i="22"/>
  <c r="M2420" i="22"/>
  <c r="L2420" i="22"/>
  <c r="K2420" i="22"/>
  <c r="F2420" i="22"/>
  <c r="A2420" i="22"/>
  <c r="M2419" i="22"/>
  <c r="L2419" i="22"/>
  <c r="K2419" i="22"/>
  <c r="F2419" i="22"/>
  <c r="A2419" i="22"/>
  <c r="M2418" i="22"/>
  <c r="L2418" i="22"/>
  <c r="K2418" i="22"/>
  <c r="F2418" i="22"/>
  <c r="A2418" i="22"/>
  <c r="M2417" i="22"/>
  <c r="L2417" i="22"/>
  <c r="K2417" i="22"/>
  <c r="F2417" i="22"/>
  <c r="A2417" i="22"/>
  <c r="M2416" i="22"/>
  <c r="L2416" i="22"/>
  <c r="K2416" i="22"/>
  <c r="F2416" i="22"/>
  <c r="A2416" i="22"/>
  <c r="M2415" i="22"/>
  <c r="L2415" i="22"/>
  <c r="K2415" i="22"/>
  <c r="F2415" i="22"/>
  <c r="A2415" i="22"/>
  <c r="M2414" i="22"/>
  <c r="L2414" i="22"/>
  <c r="K2414" i="22"/>
  <c r="F2414" i="22"/>
  <c r="A2414" i="22"/>
  <c r="M2413" i="22"/>
  <c r="L2413" i="22"/>
  <c r="K2413" i="22"/>
  <c r="F2413" i="22"/>
  <c r="A2413" i="22"/>
  <c r="M2412" i="22"/>
  <c r="L2412" i="22"/>
  <c r="K2412" i="22"/>
  <c r="F2412" i="22"/>
  <c r="A2412" i="22"/>
  <c r="M2411" i="22"/>
  <c r="L2411" i="22"/>
  <c r="K2411" i="22"/>
  <c r="F2411" i="22"/>
  <c r="A2411" i="22"/>
  <c r="M2410" i="22"/>
  <c r="L2410" i="22"/>
  <c r="K2410" i="22"/>
  <c r="F2410" i="22"/>
  <c r="A2410" i="22"/>
  <c r="M2409" i="22"/>
  <c r="L2409" i="22"/>
  <c r="K2409" i="22"/>
  <c r="F2409" i="22"/>
  <c r="A2409" i="22"/>
  <c r="M2408" i="22"/>
  <c r="L2408" i="22"/>
  <c r="K2408" i="22"/>
  <c r="F2408" i="22"/>
  <c r="A2408" i="22"/>
  <c r="M2407" i="22"/>
  <c r="L2407" i="22"/>
  <c r="K2407" i="22"/>
  <c r="F2407" i="22"/>
  <c r="A2407" i="22"/>
  <c r="M2406" i="22"/>
  <c r="L2406" i="22"/>
  <c r="K2406" i="22"/>
  <c r="F2406" i="22"/>
  <c r="A2406" i="22"/>
  <c r="M2405" i="22"/>
  <c r="L2405" i="22"/>
  <c r="K2405" i="22"/>
  <c r="F2405" i="22"/>
  <c r="A2405" i="22"/>
  <c r="M2404" i="22"/>
  <c r="L2404" i="22"/>
  <c r="K2404" i="22"/>
  <c r="F2404" i="22"/>
  <c r="A2404" i="22"/>
  <c r="M2403" i="22"/>
  <c r="L2403" i="22"/>
  <c r="K2403" i="22"/>
  <c r="F2403" i="22"/>
  <c r="A2403" i="22"/>
  <c r="M2402" i="22"/>
  <c r="L2402" i="22"/>
  <c r="K2402" i="22"/>
  <c r="F2402" i="22"/>
  <c r="A2402" i="22"/>
  <c r="M2401" i="22"/>
  <c r="L2401" i="22"/>
  <c r="K2401" i="22"/>
  <c r="F2401" i="22"/>
  <c r="A2401" i="22"/>
  <c r="M2400" i="22"/>
  <c r="L2400" i="22"/>
  <c r="K2400" i="22"/>
  <c r="F2400" i="22"/>
  <c r="A2400" i="22"/>
  <c r="M2399" i="22"/>
  <c r="L2399" i="22"/>
  <c r="K2399" i="22"/>
  <c r="F2399" i="22"/>
  <c r="A2399" i="22"/>
  <c r="M2398" i="22"/>
  <c r="L2398" i="22"/>
  <c r="K2398" i="22"/>
  <c r="F2398" i="22"/>
  <c r="A2398" i="22"/>
  <c r="M2397" i="22"/>
  <c r="L2397" i="22"/>
  <c r="K2397" i="22"/>
  <c r="F2397" i="22"/>
  <c r="A2397" i="22"/>
  <c r="M2396" i="22"/>
  <c r="L2396" i="22"/>
  <c r="K2396" i="22"/>
  <c r="F2396" i="22"/>
  <c r="A2396" i="22"/>
  <c r="M2395" i="22"/>
  <c r="L2395" i="22"/>
  <c r="K2395" i="22"/>
  <c r="F2395" i="22"/>
  <c r="A2395" i="22"/>
  <c r="M2394" i="22"/>
  <c r="L2394" i="22"/>
  <c r="K2394" i="22"/>
  <c r="F2394" i="22"/>
  <c r="A2394" i="22"/>
  <c r="M2393" i="22"/>
  <c r="L2393" i="22"/>
  <c r="K2393" i="22"/>
  <c r="F2393" i="22"/>
  <c r="A2393" i="22"/>
  <c r="M2392" i="22"/>
  <c r="L2392" i="22"/>
  <c r="K2392" i="22"/>
  <c r="F2392" i="22"/>
  <c r="A2392" i="22"/>
  <c r="M2391" i="22"/>
  <c r="L2391" i="22"/>
  <c r="K2391" i="22"/>
  <c r="F2391" i="22"/>
  <c r="A2391" i="22"/>
  <c r="M2390" i="22"/>
  <c r="L2390" i="22"/>
  <c r="K2390" i="22"/>
  <c r="F2390" i="22"/>
  <c r="A2390" i="22"/>
  <c r="M2389" i="22"/>
  <c r="L2389" i="22"/>
  <c r="K2389" i="22"/>
  <c r="F2389" i="22"/>
  <c r="A2389" i="22"/>
  <c r="M2388" i="22"/>
  <c r="L2388" i="22"/>
  <c r="K2388" i="22"/>
  <c r="F2388" i="22"/>
  <c r="A2388" i="22"/>
  <c r="M2387" i="22"/>
  <c r="L2387" i="22"/>
  <c r="K2387" i="22"/>
  <c r="F2387" i="22"/>
  <c r="A2387" i="22"/>
  <c r="M2386" i="22"/>
  <c r="L2386" i="22"/>
  <c r="K2386" i="22"/>
  <c r="F2386" i="22"/>
  <c r="A2386" i="22"/>
  <c r="M2385" i="22"/>
  <c r="L2385" i="22"/>
  <c r="K2385" i="22"/>
  <c r="F2385" i="22"/>
  <c r="A2385" i="22"/>
  <c r="M2384" i="22"/>
  <c r="L2384" i="22"/>
  <c r="K2384" i="22"/>
  <c r="F2384" i="22"/>
  <c r="A2384" i="22"/>
  <c r="M2383" i="22"/>
  <c r="L2383" i="22"/>
  <c r="K2383" i="22"/>
  <c r="F2383" i="22"/>
  <c r="A2383" i="22"/>
  <c r="M2382" i="22"/>
  <c r="L2382" i="22"/>
  <c r="K2382" i="22"/>
  <c r="F2382" i="22"/>
  <c r="A2382" i="22"/>
  <c r="M2381" i="22"/>
  <c r="L2381" i="22"/>
  <c r="K2381" i="22"/>
  <c r="F2381" i="22"/>
  <c r="A2381" i="22"/>
  <c r="M2380" i="22"/>
  <c r="L2380" i="22"/>
  <c r="K2380" i="22"/>
  <c r="F2380" i="22"/>
  <c r="A2380" i="22"/>
  <c r="M2379" i="22"/>
  <c r="L2379" i="22"/>
  <c r="K2379" i="22"/>
  <c r="F2379" i="22"/>
  <c r="A2379" i="22"/>
  <c r="M2378" i="22"/>
  <c r="L2378" i="22"/>
  <c r="K2378" i="22"/>
  <c r="F2378" i="22"/>
  <c r="A2378" i="22"/>
  <c r="M2377" i="22"/>
  <c r="L2377" i="22"/>
  <c r="K2377" i="22"/>
  <c r="F2377" i="22"/>
  <c r="A2377" i="22"/>
  <c r="M2376" i="22"/>
  <c r="L2376" i="22"/>
  <c r="K2376" i="22"/>
  <c r="F2376" i="22"/>
  <c r="A2376" i="22"/>
  <c r="M2375" i="22"/>
  <c r="L2375" i="22"/>
  <c r="K2375" i="22"/>
  <c r="F2375" i="22"/>
  <c r="A2375" i="22"/>
  <c r="M2374" i="22"/>
  <c r="L2374" i="22"/>
  <c r="K2374" i="22"/>
  <c r="F2374" i="22"/>
  <c r="A2374" i="22"/>
  <c r="M2373" i="22"/>
  <c r="L2373" i="22"/>
  <c r="K2373" i="22"/>
  <c r="F2373" i="22"/>
  <c r="A2373" i="22"/>
  <c r="M2372" i="22"/>
  <c r="L2372" i="22"/>
  <c r="K2372" i="22"/>
  <c r="F2372" i="22"/>
  <c r="A2372" i="22"/>
  <c r="M2371" i="22"/>
  <c r="L2371" i="22"/>
  <c r="K2371" i="22"/>
  <c r="F2371" i="22"/>
  <c r="A2371" i="22"/>
  <c r="M2370" i="22"/>
  <c r="L2370" i="22"/>
  <c r="K2370" i="22"/>
  <c r="F2370" i="22"/>
  <c r="A2370" i="22"/>
  <c r="M2369" i="22"/>
  <c r="L2369" i="22"/>
  <c r="K2369" i="22"/>
  <c r="F2369" i="22"/>
  <c r="A2369" i="22"/>
  <c r="M2368" i="22"/>
  <c r="L2368" i="22"/>
  <c r="K2368" i="22"/>
  <c r="F2368" i="22"/>
  <c r="A2368" i="22"/>
  <c r="M2367" i="22"/>
  <c r="L2367" i="22"/>
  <c r="K2367" i="22"/>
  <c r="F2367" i="22"/>
  <c r="A2367" i="22"/>
  <c r="M2366" i="22"/>
  <c r="L2366" i="22"/>
  <c r="K2366" i="22"/>
  <c r="F2366" i="22"/>
  <c r="A2366" i="22"/>
  <c r="M2365" i="22"/>
  <c r="L2365" i="22"/>
  <c r="K2365" i="22"/>
  <c r="F2365" i="22"/>
  <c r="A2365" i="22"/>
  <c r="M2364" i="22"/>
  <c r="L2364" i="22"/>
  <c r="K2364" i="22"/>
  <c r="F2364" i="22"/>
  <c r="A2364" i="22"/>
  <c r="M2363" i="22"/>
  <c r="L2363" i="22"/>
  <c r="K2363" i="22"/>
  <c r="F2363" i="22"/>
  <c r="A2363" i="22"/>
  <c r="M2362" i="22"/>
  <c r="L2362" i="22"/>
  <c r="K2362" i="22"/>
  <c r="F2362" i="22"/>
  <c r="A2362" i="22"/>
  <c r="M2361" i="22"/>
  <c r="L2361" i="22"/>
  <c r="K2361" i="22"/>
  <c r="F2361" i="22"/>
  <c r="A2361" i="22"/>
  <c r="M2360" i="22"/>
  <c r="L2360" i="22"/>
  <c r="K2360" i="22"/>
  <c r="F2360" i="22"/>
  <c r="A2360" i="22"/>
  <c r="M2359" i="22"/>
  <c r="L2359" i="22"/>
  <c r="K2359" i="22"/>
  <c r="F2359" i="22"/>
  <c r="A2359" i="22"/>
  <c r="M2358" i="22"/>
  <c r="L2358" i="22"/>
  <c r="K2358" i="22"/>
  <c r="F2358" i="22"/>
  <c r="A2358" i="22"/>
  <c r="M2357" i="22"/>
  <c r="L2357" i="22"/>
  <c r="K2357" i="22"/>
  <c r="F2357" i="22"/>
  <c r="A2357" i="22"/>
  <c r="M2356" i="22"/>
  <c r="L2356" i="22"/>
  <c r="K2356" i="22"/>
  <c r="F2356" i="22"/>
  <c r="A2356" i="22"/>
  <c r="M2355" i="22"/>
  <c r="L2355" i="22"/>
  <c r="K2355" i="22"/>
  <c r="F2355" i="22"/>
  <c r="A2355" i="22"/>
  <c r="M2354" i="22"/>
  <c r="L2354" i="22"/>
  <c r="K2354" i="22"/>
  <c r="F2354" i="22"/>
  <c r="A2354" i="22"/>
  <c r="M2353" i="22"/>
  <c r="L2353" i="22"/>
  <c r="K2353" i="22"/>
  <c r="F2353" i="22"/>
  <c r="A2353" i="22"/>
  <c r="M2352" i="22"/>
  <c r="L2352" i="22"/>
  <c r="K2352" i="22"/>
  <c r="F2352" i="22"/>
  <c r="A2352" i="22"/>
  <c r="M2351" i="22"/>
  <c r="L2351" i="22"/>
  <c r="K2351" i="22"/>
  <c r="F2351" i="22"/>
  <c r="A2351" i="22"/>
  <c r="M2350" i="22"/>
  <c r="L2350" i="22"/>
  <c r="K2350" i="22"/>
  <c r="F2350" i="22"/>
  <c r="A2350" i="22"/>
  <c r="M2349" i="22"/>
  <c r="L2349" i="22"/>
  <c r="K2349" i="22"/>
  <c r="F2349" i="22"/>
  <c r="A2349" i="22"/>
  <c r="M2348" i="22"/>
  <c r="L2348" i="22"/>
  <c r="K2348" i="22"/>
  <c r="F2348" i="22"/>
  <c r="A2348" i="22"/>
  <c r="M2347" i="22"/>
  <c r="L2347" i="22"/>
  <c r="K2347" i="22"/>
  <c r="F2347" i="22"/>
  <c r="A2347" i="22"/>
  <c r="M2346" i="22"/>
  <c r="L2346" i="22"/>
  <c r="K2346" i="22"/>
  <c r="F2346" i="22"/>
  <c r="A2346" i="22"/>
  <c r="M2345" i="22"/>
  <c r="L2345" i="22"/>
  <c r="K2345" i="22"/>
  <c r="F2345" i="22"/>
  <c r="A2345" i="22"/>
  <c r="M2344" i="22"/>
  <c r="L2344" i="22"/>
  <c r="K2344" i="22"/>
  <c r="F2344" i="22"/>
  <c r="A2344" i="22"/>
  <c r="M2343" i="22"/>
  <c r="L2343" i="22"/>
  <c r="K2343" i="22"/>
  <c r="F2343" i="22"/>
  <c r="A2343" i="22"/>
  <c r="M2342" i="22"/>
  <c r="L2342" i="22"/>
  <c r="K2342" i="22"/>
  <c r="F2342" i="22"/>
  <c r="A2342" i="22"/>
  <c r="M2341" i="22"/>
  <c r="L2341" i="22"/>
  <c r="K2341" i="22"/>
  <c r="F2341" i="22"/>
  <c r="A2341" i="22"/>
  <c r="M2340" i="22"/>
  <c r="L2340" i="22"/>
  <c r="K2340" i="22"/>
  <c r="F2340" i="22"/>
  <c r="A2340" i="22"/>
  <c r="M2339" i="22"/>
  <c r="L2339" i="22"/>
  <c r="K2339" i="22"/>
  <c r="F2339" i="22"/>
  <c r="A2339" i="22"/>
  <c r="M2338" i="22"/>
  <c r="L2338" i="22"/>
  <c r="K2338" i="22"/>
  <c r="F2338" i="22"/>
  <c r="A2338" i="22"/>
  <c r="M2337" i="22"/>
  <c r="L2337" i="22"/>
  <c r="K2337" i="22"/>
  <c r="F2337" i="22"/>
  <c r="A2337" i="22"/>
  <c r="M2336" i="22"/>
  <c r="L2336" i="22"/>
  <c r="K2336" i="22"/>
  <c r="F2336" i="22"/>
  <c r="A2336" i="22"/>
  <c r="M2335" i="22"/>
  <c r="L2335" i="22"/>
  <c r="K2335" i="22"/>
  <c r="F2335" i="22"/>
  <c r="A2335" i="22"/>
  <c r="M2334" i="22"/>
  <c r="L2334" i="22"/>
  <c r="K2334" i="22"/>
  <c r="F2334" i="22"/>
  <c r="A2334" i="22"/>
  <c r="M2333" i="22"/>
  <c r="L2333" i="22"/>
  <c r="K2333" i="22"/>
  <c r="F2333" i="22"/>
  <c r="A2333" i="22"/>
  <c r="M2332" i="22"/>
  <c r="L2332" i="22"/>
  <c r="K2332" i="22"/>
  <c r="F2332" i="22"/>
  <c r="A2332" i="22"/>
  <c r="M2331" i="22"/>
  <c r="L2331" i="22"/>
  <c r="K2331" i="22"/>
  <c r="F2331" i="22"/>
  <c r="A2331" i="22"/>
  <c r="M2330" i="22"/>
  <c r="L2330" i="22"/>
  <c r="K2330" i="22"/>
  <c r="F2330" i="22"/>
  <c r="A2330" i="22"/>
  <c r="M2329" i="22"/>
  <c r="L2329" i="22"/>
  <c r="K2329" i="22"/>
  <c r="F2329" i="22"/>
  <c r="A2329" i="22"/>
  <c r="M2328" i="22"/>
  <c r="L2328" i="22"/>
  <c r="K2328" i="22"/>
  <c r="F2328" i="22"/>
  <c r="A2328" i="22"/>
  <c r="M2327" i="22"/>
  <c r="L2327" i="22"/>
  <c r="K2327" i="22"/>
  <c r="F2327" i="22"/>
  <c r="A2327" i="22"/>
  <c r="M2326" i="22"/>
  <c r="L2326" i="22"/>
  <c r="K2326" i="22"/>
  <c r="F2326" i="22"/>
  <c r="A2326" i="22"/>
  <c r="M2325" i="22"/>
  <c r="L2325" i="22"/>
  <c r="K2325" i="22"/>
  <c r="F2325" i="22"/>
  <c r="A2325" i="22"/>
  <c r="M2324" i="22"/>
  <c r="L2324" i="22"/>
  <c r="K2324" i="22"/>
  <c r="F2324" i="22"/>
  <c r="A2324" i="22"/>
  <c r="M2323" i="22"/>
  <c r="L2323" i="22"/>
  <c r="K2323" i="22"/>
  <c r="F2323" i="22"/>
  <c r="A2323" i="22"/>
  <c r="M2322" i="22"/>
  <c r="L2322" i="22"/>
  <c r="K2322" i="22"/>
  <c r="F2322" i="22"/>
  <c r="A2322" i="22"/>
  <c r="M2321" i="22"/>
  <c r="L2321" i="22"/>
  <c r="K2321" i="22"/>
  <c r="F2321" i="22"/>
  <c r="A2321" i="22"/>
  <c r="M2320" i="22"/>
  <c r="L2320" i="22"/>
  <c r="K2320" i="22"/>
  <c r="F2320" i="22"/>
  <c r="A2320" i="22"/>
  <c r="M2319" i="22"/>
  <c r="L2319" i="22"/>
  <c r="K2319" i="22"/>
  <c r="F2319" i="22"/>
  <c r="A2319" i="22"/>
  <c r="M2318" i="22"/>
  <c r="L2318" i="22"/>
  <c r="K2318" i="22"/>
  <c r="F2318" i="22"/>
  <c r="A2318" i="22"/>
  <c r="M2317" i="22"/>
  <c r="L2317" i="22"/>
  <c r="K2317" i="22"/>
  <c r="F2317" i="22"/>
  <c r="A2317" i="22"/>
  <c r="M2316" i="22"/>
  <c r="L2316" i="22"/>
  <c r="K2316" i="22"/>
  <c r="F2316" i="22"/>
  <c r="A2316" i="22"/>
  <c r="M2315" i="22"/>
  <c r="L2315" i="22"/>
  <c r="K2315" i="22"/>
  <c r="F2315" i="22"/>
  <c r="A2315" i="22"/>
  <c r="M2314" i="22"/>
  <c r="L2314" i="22"/>
  <c r="K2314" i="22"/>
  <c r="F2314" i="22"/>
  <c r="A2314" i="22"/>
  <c r="M2313" i="22"/>
  <c r="L2313" i="22"/>
  <c r="K2313" i="22"/>
  <c r="F2313" i="22"/>
  <c r="A2313" i="22"/>
  <c r="M2312" i="22"/>
  <c r="L2312" i="22"/>
  <c r="K2312" i="22"/>
  <c r="F2312" i="22"/>
  <c r="A2312" i="22"/>
  <c r="M2311" i="22"/>
  <c r="L2311" i="22"/>
  <c r="K2311" i="22"/>
  <c r="F2311" i="22"/>
  <c r="A2311" i="22"/>
  <c r="M2310" i="22"/>
  <c r="L2310" i="22"/>
  <c r="K2310" i="22"/>
  <c r="F2310" i="22"/>
  <c r="A2310" i="22"/>
  <c r="M2309" i="22"/>
  <c r="L2309" i="22"/>
  <c r="K2309" i="22"/>
  <c r="F2309" i="22"/>
  <c r="A2309" i="22"/>
  <c r="M2308" i="22"/>
  <c r="L2308" i="22"/>
  <c r="K2308" i="22"/>
  <c r="F2308" i="22"/>
  <c r="A2308" i="22"/>
  <c r="M2307" i="22"/>
  <c r="L2307" i="22"/>
  <c r="K2307" i="22"/>
  <c r="F2307" i="22"/>
  <c r="A2307" i="22"/>
  <c r="M2306" i="22"/>
  <c r="L2306" i="22"/>
  <c r="K2306" i="22"/>
  <c r="F2306" i="22"/>
  <c r="A2306" i="22"/>
  <c r="M2305" i="22"/>
  <c r="L2305" i="22"/>
  <c r="K2305" i="22"/>
  <c r="F2305" i="22"/>
  <c r="A2305" i="22"/>
  <c r="M2304" i="22"/>
  <c r="L2304" i="22"/>
  <c r="K2304" i="22"/>
  <c r="F2304" i="22"/>
  <c r="A2304" i="22"/>
  <c r="M2303" i="22"/>
  <c r="L2303" i="22"/>
  <c r="K2303" i="22"/>
  <c r="F2303" i="22"/>
  <c r="A2303" i="22"/>
  <c r="M2302" i="22"/>
  <c r="L2302" i="22"/>
  <c r="K2302" i="22"/>
  <c r="F2302" i="22"/>
  <c r="A2302" i="22"/>
  <c r="M2301" i="22"/>
  <c r="L2301" i="22"/>
  <c r="K2301" i="22"/>
  <c r="F2301" i="22"/>
  <c r="A2301" i="22"/>
  <c r="M2300" i="22"/>
  <c r="L2300" i="22"/>
  <c r="K2300" i="22"/>
  <c r="F2300" i="22"/>
  <c r="A2300" i="22"/>
  <c r="M2299" i="22"/>
  <c r="L2299" i="22"/>
  <c r="K2299" i="22"/>
  <c r="F2299" i="22"/>
  <c r="A2299" i="22"/>
  <c r="M2298" i="22"/>
  <c r="L2298" i="22"/>
  <c r="K2298" i="22"/>
  <c r="F2298" i="22"/>
  <c r="A2298" i="22"/>
  <c r="M2297" i="22"/>
  <c r="L2297" i="22"/>
  <c r="K2297" i="22"/>
  <c r="F2297" i="22"/>
  <c r="A2297" i="22"/>
  <c r="M2296" i="22"/>
  <c r="L2296" i="22"/>
  <c r="K2296" i="22"/>
  <c r="F2296" i="22"/>
  <c r="A2296" i="22"/>
  <c r="M2295" i="22"/>
  <c r="L2295" i="22"/>
  <c r="K2295" i="22"/>
  <c r="F2295" i="22"/>
  <c r="A2295" i="22"/>
  <c r="M2294" i="22"/>
  <c r="L2294" i="22"/>
  <c r="K2294" i="22"/>
  <c r="F2294" i="22"/>
  <c r="A2294" i="22"/>
  <c r="M2293" i="22"/>
  <c r="L2293" i="22"/>
  <c r="K2293" i="22"/>
  <c r="F2293" i="22"/>
  <c r="A2293" i="22"/>
  <c r="M2292" i="22"/>
  <c r="L2292" i="22"/>
  <c r="K2292" i="22"/>
  <c r="F2292" i="22"/>
  <c r="A2292" i="22"/>
  <c r="M2291" i="22"/>
  <c r="L2291" i="22"/>
  <c r="K2291" i="22"/>
  <c r="F2291" i="22"/>
  <c r="A2291" i="22"/>
  <c r="M2290" i="22"/>
  <c r="L2290" i="22"/>
  <c r="K2290" i="22"/>
  <c r="F2290" i="22"/>
  <c r="A2290" i="22"/>
  <c r="M2289" i="22"/>
  <c r="L2289" i="22"/>
  <c r="K2289" i="22"/>
  <c r="F2289" i="22"/>
  <c r="A2289" i="22"/>
  <c r="M2288" i="22"/>
  <c r="L2288" i="22"/>
  <c r="K2288" i="22"/>
  <c r="F2288" i="22"/>
  <c r="A2288" i="22"/>
  <c r="M2287" i="22"/>
  <c r="L2287" i="22"/>
  <c r="K2287" i="22"/>
  <c r="F2287" i="22"/>
  <c r="A2287" i="22"/>
  <c r="M2286" i="22"/>
  <c r="L2286" i="22"/>
  <c r="K2286" i="22"/>
  <c r="F2286" i="22"/>
  <c r="A2286" i="22"/>
  <c r="M2285" i="22"/>
  <c r="L2285" i="22"/>
  <c r="K2285" i="22"/>
  <c r="F2285" i="22"/>
  <c r="A2285" i="22"/>
  <c r="M2284" i="22"/>
  <c r="L2284" i="22"/>
  <c r="K2284" i="22"/>
  <c r="F2284" i="22"/>
  <c r="A2284" i="22"/>
  <c r="M2283" i="22"/>
  <c r="L2283" i="22"/>
  <c r="K2283" i="22"/>
  <c r="F2283" i="22"/>
  <c r="A2283" i="22"/>
  <c r="M2282" i="22"/>
  <c r="L2282" i="22"/>
  <c r="K2282" i="22"/>
  <c r="F2282" i="22"/>
  <c r="A2282" i="22"/>
  <c r="M2281" i="22"/>
  <c r="L2281" i="22"/>
  <c r="K2281" i="22"/>
  <c r="F2281" i="22"/>
  <c r="A2281" i="22"/>
  <c r="M2280" i="22"/>
  <c r="L2280" i="22"/>
  <c r="K2280" i="22"/>
  <c r="F2280" i="22"/>
  <c r="A2280" i="22"/>
  <c r="M2279" i="22"/>
  <c r="L2279" i="22"/>
  <c r="K2279" i="22"/>
  <c r="F2279" i="22"/>
  <c r="A2279" i="22"/>
  <c r="M2278" i="22"/>
  <c r="L2278" i="22"/>
  <c r="K2278" i="22"/>
  <c r="F2278" i="22"/>
  <c r="A2278" i="22"/>
  <c r="M2277" i="22"/>
  <c r="L2277" i="22"/>
  <c r="K2277" i="22"/>
  <c r="F2277" i="22"/>
  <c r="A2277" i="22"/>
  <c r="M2276" i="22"/>
  <c r="L2276" i="22"/>
  <c r="K2276" i="22"/>
  <c r="F2276" i="22"/>
  <c r="A2276" i="22"/>
  <c r="M2275" i="22"/>
  <c r="L2275" i="22"/>
  <c r="K2275" i="22"/>
  <c r="F2275" i="22"/>
  <c r="A2275" i="22"/>
  <c r="M2274" i="22"/>
  <c r="L2274" i="22"/>
  <c r="K2274" i="22"/>
  <c r="F2274" i="22"/>
  <c r="A2274" i="22"/>
  <c r="M2273" i="22"/>
  <c r="L2273" i="22"/>
  <c r="K2273" i="22"/>
  <c r="F2273" i="22"/>
  <c r="A2273" i="22"/>
  <c r="M2272" i="22"/>
  <c r="L2272" i="22"/>
  <c r="K2272" i="22"/>
  <c r="F2272" i="22"/>
  <c r="A2272" i="22"/>
  <c r="M2271" i="22"/>
  <c r="L2271" i="22"/>
  <c r="K2271" i="22"/>
  <c r="F2271" i="22"/>
  <c r="A2271" i="22"/>
  <c r="M2270" i="22"/>
  <c r="L2270" i="22"/>
  <c r="K2270" i="22"/>
  <c r="F2270" i="22"/>
  <c r="A2270" i="22"/>
  <c r="M2269" i="22"/>
  <c r="L2269" i="22"/>
  <c r="K2269" i="22"/>
  <c r="F2269" i="22"/>
  <c r="A2269" i="22"/>
  <c r="M2268" i="22"/>
  <c r="L2268" i="22"/>
  <c r="K2268" i="22"/>
  <c r="F2268" i="22"/>
  <c r="A2268" i="22"/>
  <c r="M2267" i="22"/>
  <c r="L2267" i="22"/>
  <c r="K2267" i="22"/>
  <c r="F2267" i="22"/>
  <c r="A2267" i="22"/>
  <c r="M2266" i="22"/>
  <c r="L2266" i="22"/>
  <c r="K2266" i="22"/>
  <c r="F2266" i="22"/>
  <c r="A2266" i="22"/>
  <c r="M2265" i="22"/>
  <c r="L2265" i="22"/>
  <c r="K2265" i="22"/>
  <c r="F2265" i="22"/>
  <c r="A2265" i="22"/>
  <c r="M2264" i="22"/>
  <c r="L2264" i="22"/>
  <c r="K2264" i="22"/>
  <c r="F2264" i="22"/>
  <c r="A2264" i="22"/>
  <c r="M2263" i="22"/>
  <c r="L2263" i="22"/>
  <c r="K2263" i="22"/>
  <c r="F2263" i="22"/>
  <c r="A2263" i="22"/>
  <c r="M2262" i="22"/>
  <c r="L2262" i="22"/>
  <c r="K2262" i="22"/>
  <c r="F2262" i="22"/>
  <c r="A2262" i="22"/>
  <c r="M2261" i="22"/>
  <c r="L2261" i="22"/>
  <c r="K2261" i="22"/>
  <c r="F2261" i="22"/>
  <c r="A2261" i="22"/>
  <c r="M2260" i="22"/>
  <c r="L2260" i="22"/>
  <c r="K2260" i="22"/>
  <c r="F2260" i="22"/>
  <c r="A2260" i="22"/>
  <c r="M2259" i="22"/>
  <c r="L2259" i="22"/>
  <c r="K2259" i="22"/>
  <c r="F2259" i="22"/>
  <c r="A2259" i="22"/>
  <c r="M2258" i="22"/>
  <c r="L2258" i="22"/>
  <c r="K2258" i="22"/>
  <c r="F2258" i="22"/>
  <c r="A2258" i="22"/>
  <c r="M2257" i="22"/>
  <c r="L2257" i="22"/>
  <c r="K2257" i="22"/>
  <c r="F2257" i="22"/>
  <c r="A2257" i="22"/>
  <c r="M2256" i="22"/>
  <c r="L2256" i="22"/>
  <c r="K2256" i="22"/>
  <c r="F2256" i="22"/>
  <c r="A2256" i="22"/>
  <c r="M2255" i="22"/>
  <c r="L2255" i="22"/>
  <c r="K2255" i="22"/>
  <c r="F2255" i="22"/>
  <c r="A2255" i="22"/>
  <c r="M2254" i="22"/>
  <c r="L2254" i="22"/>
  <c r="K2254" i="22"/>
  <c r="F2254" i="22"/>
  <c r="A2254" i="22"/>
  <c r="M2253" i="22"/>
  <c r="L2253" i="22"/>
  <c r="K2253" i="22"/>
  <c r="F2253" i="22"/>
  <c r="A2253" i="22"/>
  <c r="M2252" i="22"/>
  <c r="L2252" i="22"/>
  <c r="K2252" i="22"/>
  <c r="F2252" i="22"/>
  <c r="A2252" i="22"/>
  <c r="M2251" i="22"/>
  <c r="L2251" i="22"/>
  <c r="K2251" i="22"/>
  <c r="F2251" i="22"/>
  <c r="A2251" i="22"/>
  <c r="M2250" i="22"/>
  <c r="L2250" i="22"/>
  <c r="K2250" i="22"/>
  <c r="F2250" i="22"/>
  <c r="A2250" i="22"/>
  <c r="M2249" i="22"/>
  <c r="L2249" i="22"/>
  <c r="K2249" i="22"/>
  <c r="F2249" i="22"/>
  <c r="A2249" i="22"/>
  <c r="M2248" i="22"/>
  <c r="L2248" i="22"/>
  <c r="K2248" i="22"/>
  <c r="F2248" i="22"/>
  <c r="A2248" i="22"/>
  <c r="M2247" i="22"/>
  <c r="L2247" i="22"/>
  <c r="K2247" i="22"/>
  <c r="F2247" i="22"/>
  <c r="A2247" i="22"/>
  <c r="M2246" i="22"/>
  <c r="L2246" i="22"/>
  <c r="K2246" i="22"/>
  <c r="F2246" i="22"/>
  <c r="A2246" i="22"/>
  <c r="M2245" i="22"/>
  <c r="L2245" i="22"/>
  <c r="K2245" i="22"/>
  <c r="F2245" i="22"/>
  <c r="A2245" i="22"/>
  <c r="M2244" i="22"/>
  <c r="L2244" i="22"/>
  <c r="K2244" i="22"/>
  <c r="F2244" i="22"/>
  <c r="A2244" i="22"/>
  <c r="M2243" i="22"/>
  <c r="L2243" i="22"/>
  <c r="K2243" i="22"/>
  <c r="F2243" i="22"/>
  <c r="A2243" i="22"/>
  <c r="M2242" i="22"/>
  <c r="L2242" i="22"/>
  <c r="K2242" i="22"/>
  <c r="F2242" i="22"/>
  <c r="A2242" i="22"/>
  <c r="M2241" i="22"/>
  <c r="L2241" i="22"/>
  <c r="K2241" i="22"/>
  <c r="F2241" i="22"/>
  <c r="A2241" i="22"/>
  <c r="M2240" i="22"/>
  <c r="L2240" i="22"/>
  <c r="K2240" i="22"/>
  <c r="F2240" i="22"/>
  <c r="A2240" i="22"/>
  <c r="M2239" i="22"/>
  <c r="L2239" i="22"/>
  <c r="K2239" i="22"/>
  <c r="F2239" i="22"/>
  <c r="A2239" i="22"/>
  <c r="M2238" i="22"/>
  <c r="L2238" i="22"/>
  <c r="K2238" i="22"/>
  <c r="F2238" i="22"/>
  <c r="A2238" i="22"/>
  <c r="M2237" i="22"/>
  <c r="L2237" i="22"/>
  <c r="K2237" i="22"/>
  <c r="F2237" i="22"/>
  <c r="A2237" i="22"/>
  <c r="M2236" i="22"/>
  <c r="L2236" i="22"/>
  <c r="K2236" i="22"/>
  <c r="F2236" i="22"/>
  <c r="A2236" i="22"/>
  <c r="M2235" i="22"/>
  <c r="L2235" i="22"/>
  <c r="K2235" i="22"/>
  <c r="F2235" i="22"/>
  <c r="A2235" i="22"/>
  <c r="M2234" i="22"/>
  <c r="L2234" i="22"/>
  <c r="K2234" i="22"/>
  <c r="F2234" i="22"/>
  <c r="A2234" i="22"/>
  <c r="M2233" i="22"/>
  <c r="L2233" i="22"/>
  <c r="K2233" i="22"/>
  <c r="F2233" i="22"/>
  <c r="A2233" i="22"/>
  <c r="M2232" i="22"/>
  <c r="L2232" i="22"/>
  <c r="K2232" i="22"/>
  <c r="F2232" i="22"/>
  <c r="A2232" i="22"/>
  <c r="M2231" i="22"/>
  <c r="L2231" i="22"/>
  <c r="K2231" i="22"/>
  <c r="F2231" i="22"/>
  <c r="A2231" i="22"/>
  <c r="M2230" i="22"/>
  <c r="L2230" i="22"/>
  <c r="K2230" i="22"/>
  <c r="F2230" i="22"/>
  <c r="A2230" i="22"/>
  <c r="M2229" i="22"/>
  <c r="L2229" i="22"/>
  <c r="K2229" i="22"/>
  <c r="F2229" i="22"/>
  <c r="A2229" i="22"/>
  <c r="M2228" i="22"/>
  <c r="L2228" i="22"/>
  <c r="K2228" i="22"/>
  <c r="F2228" i="22"/>
  <c r="A2228" i="22"/>
  <c r="M2227" i="22"/>
  <c r="L2227" i="22"/>
  <c r="K2227" i="22"/>
  <c r="F2227" i="22"/>
  <c r="A2227" i="22"/>
  <c r="M2226" i="22"/>
  <c r="L2226" i="22"/>
  <c r="K2226" i="22"/>
  <c r="F2226" i="22"/>
  <c r="A2226" i="22"/>
  <c r="M2225" i="22"/>
  <c r="L2225" i="22"/>
  <c r="K2225" i="22"/>
  <c r="F2225" i="22"/>
  <c r="A2225" i="22"/>
  <c r="M2224" i="22"/>
  <c r="L2224" i="22"/>
  <c r="K2224" i="22"/>
  <c r="F2224" i="22"/>
  <c r="A2224" i="22"/>
  <c r="M2223" i="22"/>
  <c r="L2223" i="22"/>
  <c r="K2223" i="22"/>
  <c r="F2223" i="22"/>
  <c r="A2223" i="22"/>
  <c r="M2222" i="22"/>
  <c r="L2222" i="22"/>
  <c r="K2222" i="22"/>
  <c r="F2222" i="22"/>
  <c r="A2222" i="22"/>
  <c r="M2221" i="22"/>
  <c r="L2221" i="22"/>
  <c r="K2221" i="22"/>
  <c r="F2221" i="22"/>
  <c r="A2221" i="22"/>
  <c r="M2220" i="22"/>
  <c r="L2220" i="22"/>
  <c r="K2220" i="22"/>
  <c r="F2220" i="22"/>
  <c r="A2220" i="22"/>
  <c r="M2219" i="22"/>
  <c r="L2219" i="22"/>
  <c r="K2219" i="22"/>
  <c r="F2219" i="22"/>
  <c r="A2219" i="22"/>
  <c r="M2218" i="22"/>
  <c r="L2218" i="22"/>
  <c r="K2218" i="22"/>
  <c r="F2218" i="22"/>
  <c r="A2218" i="22"/>
  <c r="M2217" i="22"/>
  <c r="L2217" i="22"/>
  <c r="K2217" i="22"/>
  <c r="F2217" i="22"/>
  <c r="A2217" i="22"/>
  <c r="M2216" i="22"/>
  <c r="L2216" i="22"/>
  <c r="K2216" i="22"/>
  <c r="F2216" i="22"/>
  <c r="A2216" i="22"/>
  <c r="M2215" i="22"/>
  <c r="L2215" i="22"/>
  <c r="K2215" i="22"/>
  <c r="F2215" i="22"/>
  <c r="A2215" i="22"/>
  <c r="M2214" i="22"/>
  <c r="L2214" i="22"/>
  <c r="K2214" i="22"/>
  <c r="F2214" i="22"/>
  <c r="A2214" i="22"/>
  <c r="M2213" i="22"/>
  <c r="L2213" i="22"/>
  <c r="K2213" i="22"/>
  <c r="F2213" i="22"/>
  <c r="A2213" i="22"/>
  <c r="M2212" i="22"/>
  <c r="L2212" i="22"/>
  <c r="K2212" i="22"/>
  <c r="F2212" i="22"/>
  <c r="A2212" i="22"/>
  <c r="M2211" i="22"/>
  <c r="L2211" i="22"/>
  <c r="K2211" i="22"/>
  <c r="F2211" i="22"/>
  <c r="A2211" i="22"/>
  <c r="M2210" i="22"/>
  <c r="L2210" i="22"/>
  <c r="K2210" i="22"/>
  <c r="F2210" i="22"/>
  <c r="A2210" i="22"/>
  <c r="M2209" i="22"/>
  <c r="L2209" i="22"/>
  <c r="K2209" i="22"/>
  <c r="F2209" i="22"/>
  <c r="A2209" i="22"/>
  <c r="M2208" i="22"/>
  <c r="L2208" i="22"/>
  <c r="K2208" i="22"/>
  <c r="F2208" i="22"/>
  <c r="A2208" i="22"/>
  <c r="M2207" i="22"/>
  <c r="L2207" i="22"/>
  <c r="K2207" i="22"/>
  <c r="F2207" i="22"/>
  <c r="A2207" i="22"/>
  <c r="M2206" i="22"/>
  <c r="L2206" i="22"/>
  <c r="K2206" i="22"/>
  <c r="F2206" i="22"/>
  <c r="A2206" i="22"/>
  <c r="M2205" i="22"/>
  <c r="L2205" i="22"/>
  <c r="K2205" i="22"/>
  <c r="F2205" i="22"/>
  <c r="A2205" i="22"/>
  <c r="M2204" i="22"/>
  <c r="L2204" i="22"/>
  <c r="K2204" i="22"/>
  <c r="F2204" i="22"/>
  <c r="A2204" i="22"/>
  <c r="M2203" i="22"/>
  <c r="L2203" i="22"/>
  <c r="K2203" i="22"/>
  <c r="F2203" i="22"/>
  <c r="A2203" i="22"/>
  <c r="M2202" i="22"/>
  <c r="L2202" i="22"/>
  <c r="K2202" i="22"/>
  <c r="F2202" i="22"/>
  <c r="A2202" i="22"/>
  <c r="M2201" i="22"/>
  <c r="L2201" i="22"/>
  <c r="K2201" i="22"/>
  <c r="F2201" i="22"/>
  <c r="A2201" i="22"/>
  <c r="M2200" i="22"/>
  <c r="L2200" i="22"/>
  <c r="K2200" i="22"/>
  <c r="F2200" i="22"/>
  <c r="A2200" i="22"/>
  <c r="M2199" i="22"/>
  <c r="L2199" i="22"/>
  <c r="K2199" i="22"/>
  <c r="F2199" i="22"/>
  <c r="A2199" i="22"/>
  <c r="M2198" i="22"/>
  <c r="L2198" i="22"/>
  <c r="K2198" i="22"/>
  <c r="F2198" i="22"/>
  <c r="A2198" i="22"/>
  <c r="M2197" i="22"/>
  <c r="L2197" i="22"/>
  <c r="K2197" i="22"/>
  <c r="F2197" i="22"/>
  <c r="A2197" i="22"/>
  <c r="M2196" i="22"/>
  <c r="L2196" i="22"/>
  <c r="K2196" i="22"/>
  <c r="F2196" i="22"/>
  <c r="A2196" i="22"/>
  <c r="M2195" i="22"/>
  <c r="L2195" i="22"/>
  <c r="K2195" i="22"/>
  <c r="F2195" i="22"/>
  <c r="A2195" i="22"/>
  <c r="M2194" i="22"/>
  <c r="L2194" i="22"/>
  <c r="K2194" i="22"/>
  <c r="F2194" i="22"/>
  <c r="A2194" i="22"/>
  <c r="M2193" i="22"/>
  <c r="L2193" i="22"/>
  <c r="K2193" i="22"/>
  <c r="F2193" i="22"/>
  <c r="A2193" i="22"/>
  <c r="M2192" i="22"/>
  <c r="L2192" i="22"/>
  <c r="K2192" i="22"/>
  <c r="F2192" i="22"/>
  <c r="A2192" i="22"/>
  <c r="M2191" i="22"/>
  <c r="L2191" i="22"/>
  <c r="K2191" i="22"/>
  <c r="F2191" i="22"/>
  <c r="A2191" i="22"/>
  <c r="M2190" i="22"/>
  <c r="L2190" i="22"/>
  <c r="K2190" i="22"/>
  <c r="F2190" i="22"/>
  <c r="A2190" i="22"/>
  <c r="M2189" i="22"/>
  <c r="L2189" i="22"/>
  <c r="K2189" i="22"/>
  <c r="F2189" i="22"/>
  <c r="A2189" i="22"/>
  <c r="M2188" i="22"/>
  <c r="L2188" i="22"/>
  <c r="K2188" i="22"/>
  <c r="F2188" i="22"/>
  <c r="A2188" i="22"/>
  <c r="M2187" i="22"/>
  <c r="L2187" i="22"/>
  <c r="K2187" i="22"/>
  <c r="F2187" i="22"/>
  <c r="A2187" i="22"/>
  <c r="M2186" i="22"/>
  <c r="L2186" i="22"/>
  <c r="K2186" i="22"/>
  <c r="F2186" i="22"/>
  <c r="A2186" i="22"/>
  <c r="M2185" i="22"/>
  <c r="L2185" i="22"/>
  <c r="K2185" i="22"/>
  <c r="F2185" i="22"/>
  <c r="A2185" i="22"/>
  <c r="M2184" i="22"/>
  <c r="L2184" i="22"/>
  <c r="K2184" i="22"/>
  <c r="F2184" i="22"/>
  <c r="A2184" i="22"/>
  <c r="M2183" i="22"/>
  <c r="L2183" i="22"/>
  <c r="K2183" i="22"/>
  <c r="F2183" i="22"/>
  <c r="A2183" i="22"/>
  <c r="M2182" i="22"/>
  <c r="L2182" i="22"/>
  <c r="K2182" i="22"/>
  <c r="F2182" i="22"/>
  <c r="A2182" i="22"/>
  <c r="M2181" i="22"/>
  <c r="L2181" i="22"/>
  <c r="K2181" i="22"/>
  <c r="F2181" i="22"/>
  <c r="A2181" i="22"/>
  <c r="M2180" i="22"/>
  <c r="L2180" i="22"/>
  <c r="K2180" i="22"/>
  <c r="F2180" i="22"/>
  <c r="A2180" i="22"/>
  <c r="M2179" i="22"/>
  <c r="L2179" i="22"/>
  <c r="K2179" i="22"/>
  <c r="F2179" i="22"/>
  <c r="A2179" i="22"/>
  <c r="M2178" i="22"/>
  <c r="L2178" i="22"/>
  <c r="K2178" i="22"/>
  <c r="F2178" i="22"/>
  <c r="A2178" i="22"/>
  <c r="M2177" i="22"/>
  <c r="L2177" i="22"/>
  <c r="K2177" i="22"/>
  <c r="F2177" i="22"/>
  <c r="A2177" i="22"/>
  <c r="M2176" i="22"/>
  <c r="L2176" i="22"/>
  <c r="K2176" i="22"/>
  <c r="F2176" i="22"/>
  <c r="A2176" i="22"/>
  <c r="M2175" i="22"/>
  <c r="L2175" i="22"/>
  <c r="K2175" i="22"/>
  <c r="F2175" i="22"/>
  <c r="A2175" i="22"/>
  <c r="M2174" i="22"/>
  <c r="L2174" i="22"/>
  <c r="K2174" i="22"/>
  <c r="F2174" i="22"/>
  <c r="A2174" i="22"/>
  <c r="M2173" i="22"/>
  <c r="L2173" i="22"/>
  <c r="K2173" i="22"/>
  <c r="F2173" i="22"/>
  <c r="A2173" i="22"/>
  <c r="M2172" i="22"/>
  <c r="L2172" i="22"/>
  <c r="K2172" i="22"/>
  <c r="F2172" i="22"/>
  <c r="A2172" i="22"/>
  <c r="M2171" i="22"/>
  <c r="L2171" i="22"/>
  <c r="K2171" i="22"/>
  <c r="F2171" i="22"/>
  <c r="A2171" i="22"/>
  <c r="M2170" i="22"/>
  <c r="L2170" i="22"/>
  <c r="K2170" i="22"/>
  <c r="F2170" i="22"/>
  <c r="A2170" i="22"/>
  <c r="M2169" i="22"/>
  <c r="L2169" i="22"/>
  <c r="K2169" i="22"/>
  <c r="F2169" i="22"/>
  <c r="A2169" i="22"/>
  <c r="M2168" i="22"/>
  <c r="L2168" i="22"/>
  <c r="K2168" i="22"/>
  <c r="F2168" i="22"/>
  <c r="A2168" i="22"/>
  <c r="M2167" i="22"/>
  <c r="L2167" i="22"/>
  <c r="K2167" i="22"/>
  <c r="F2167" i="22"/>
  <c r="A2167" i="22"/>
  <c r="M2166" i="22"/>
  <c r="L2166" i="22"/>
  <c r="K2166" i="22"/>
  <c r="F2166" i="22"/>
  <c r="A2166" i="22"/>
  <c r="M2165" i="22"/>
  <c r="L2165" i="22"/>
  <c r="K2165" i="22"/>
  <c r="F2165" i="22"/>
  <c r="A2165" i="22"/>
  <c r="M2164" i="22"/>
  <c r="L2164" i="22"/>
  <c r="K2164" i="22"/>
  <c r="F2164" i="22"/>
  <c r="A2164" i="22"/>
  <c r="M2163" i="22"/>
  <c r="L2163" i="22"/>
  <c r="K2163" i="22"/>
  <c r="F2163" i="22"/>
  <c r="A2163" i="22"/>
  <c r="M2162" i="22"/>
  <c r="L2162" i="22"/>
  <c r="K2162" i="22"/>
  <c r="F2162" i="22"/>
  <c r="A2162" i="22"/>
  <c r="M2161" i="22"/>
  <c r="L2161" i="22"/>
  <c r="K2161" i="22"/>
  <c r="F2161" i="22"/>
  <c r="A2161" i="22"/>
  <c r="M2160" i="22"/>
  <c r="L2160" i="22"/>
  <c r="K2160" i="22"/>
  <c r="F2160" i="22"/>
  <c r="A2160" i="22"/>
  <c r="M2159" i="22"/>
  <c r="L2159" i="22"/>
  <c r="K2159" i="22"/>
  <c r="F2159" i="22"/>
  <c r="A2159" i="22"/>
  <c r="M2158" i="22"/>
  <c r="L2158" i="22"/>
  <c r="K2158" i="22"/>
  <c r="F2158" i="22"/>
  <c r="A2158" i="22"/>
  <c r="M2157" i="22"/>
  <c r="L2157" i="22"/>
  <c r="K2157" i="22"/>
  <c r="F2157" i="22"/>
  <c r="A2157" i="22"/>
  <c r="M2156" i="22"/>
  <c r="L2156" i="22"/>
  <c r="K2156" i="22"/>
  <c r="F2156" i="22"/>
  <c r="A2156" i="22"/>
  <c r="M2155" i="22"/>
  <c r="L2155" i="22"/>
  <c r="K2155" i="22"/>
  <c r="F2155" i="22"/>
  <c r="A2155" i="22"/>
  <c r="M2154" i="22"/>
  <c r="L2154" i="22"/>
  <c r="K2154" i="22"/>
  <c r="F2154" i="22"/>
  <c r="A2154" i="22"/>
  <c r="M2153" i="22"/>
  <c r="L2153" i="22"/>
  <c r="K2153" i="22"/>
  <c r="F2153" i="22"/>
  <c r="A2153" i="22"/>
  <c r="M2152" i="22"/>
  <c r="L2152" i="22"/>
  <c r="K2152" i="22"/>
  <c r="F2152" i="22"/>
  <c r="A2152" i="22"/>
  <c r="M2151" i="22"/>
  <c r="L2151" i="22"/>
  <c r="K2151" i="22"/>
  <c r="F2151" i="22"/>
  <c r="A2151" i="22"/>
  <c r="M2150" i="22"/>
  <c r="L2150" i="22"/>
  <c r="K2150" i="22"/>
  <c r="F2150" i="22"/>
  <c r="A2150" i="22"/>
  <c r="M2149" i="22"/>
  <c r="L2149" i="22"/>
  <c r="K2149" i="22"/>
  <c r="F2149" i="22"/>
  <c r="A2149" i="22"/>
  <c r="M2148" i="22"/>
  <c r="L2148" i="22"/>
  <c r="K2148" i="22"/>
  <c r="F2148" i="22"/>
  <c r="A2148" i="22"/>
  <c r="M2147" i="22"/>
  <c r="L2147" i="22"/>
  <c r="K2147" i="22"/>
  <c r="F2147" i="22"/>
  <c r="A2147" i="22"/>
  <c r="M2146" i="22"/>
  <c r="L2146" i="22"/>
  <c r="K2146" i="22"/>
  <c r="F2146" i="22"/>
  <c r="A2146" i="22"/>
  <c r="M2145" i="22"/>
  <c r="L2145" i="22"/>
  <c r="K2145" i="22"/>
  <c r="F2145" i="22"/>
  <c r="A2145" i="22"/>
  <c r="M2144" i="22"/>
  <c r="L2144" i="22"/>
  <c r="K2144" i="22"/>
  <c r="F2144" i="22"/>
  <c r="A2144" i="22"/>
  <c r="M2143" i="22"/>
  <c r="L2143" i="22"/>
  <c r="K2143" i="22"/>
  <c r="F2143" i="22"/>
  <c r="A2143" i="22"/>
  <c r="M2142" i="22"/>
  <c r="L2142" i="22"/>
  <c r="K2142" i="22"/>
  <c r="F2142" i="22"/>
  <c r="A2142" i="22"/>
  <c r="M2141" i="22"/>
  <c r="L2141" i="22"/>
  <c r="K2141" i="22"/>
  <c r="F2141" i="22"/>
  <c r="A2141" i="22"/>
  <c r="M2140" i="22"/>
  <c r="L2140" i="22"/>
  <c r="K2140" i="22"/>
  <c r="F2140" i="22"/>
  <c r="A2140" i="22"/>
  <c r="M2139" i="22"/>
  <c r="L2139" i="22"/>
  <c r="K2139" i="22"/>
  <c r="F2139" i="22"/>
  <c r="A2139" i="22"/>
  <c r="M2138" i="22"/>
  <c r="L2138" i="22"/>
  <c r="K2138" i="22"/>
  <c r="F2138" i="22"/>
  <c r="A2138" i="22"/>
  <c r="M2137" i="22"/>
  <c r="L2137" i="22"/>
  <c r="K2137" i="22"/>
  <c r="F2137" i="22"/>
  <c r="A2137" i="22"/>
  <c r="M2136" i="22"/>
  <c r="L2136" i="22"/>
  <c r="K2136" i="22"/>
  <c r="F2136" i="22"/>
  <c r="A2136" i="22"/>
  <c r="M2135" i="22"/>
  <c r="L2135" i="22"/>
  <c r="K2135" i="22"/>
  <c r="F2135" i="22"/>
  <c r="A2135" i="22"/>
  <c r="M2134" i="22"/>
  <c r="L2134" i="22"/>
  <c r="K2134" i="22"/>
  <c r="F2134" i="22"/>
  <c r="A2134" i="22"/>
  <c r="M2133" i="22"/>
  <c r="L2133" i="22"/>
  <c r="K2133" i="22"/>
  <c r="F2133" i="22"/>
  <c r="A2133" i="22"/>
  <c r="M2132" i="22"/>
  <c r="L2132" i="22"/>
  <c r="K2132" i="22"/>
  <c r="F2132" i="22"/>
  <c r="A2132" i="22"/>
  <c r="M2131" i="22"/>
  <c r="L2131" i="22"/>
  <c r="K2131" i="22"/>
  <c r="F2131" i="22"/>
  <c r="A2131" i="22"/>
  <c r="M2130" i="22"/>
  <c r="L2130" i="22"/>
  <c r="K2130" i="22"/>
  <c r="F2130" i="22"/>
  <c r="A2130" i="22"/>
  <c r="M2129" i="22"/>
  <c r="L2129" i="22"/>
  <c r="K2129" i="22"/>
  <c r="F2129" i="22"/>
  <c r="A2129" i="22"/>
  <c r="M2128" i="22"/>
  <c r="L2128" i="22"/>
  <c r="K2128" i="22"/>
  <c r="F2128" i="22"/>
  <c r="A2128" i="22"/>
  <c r="M2127" i="22"/>
  <c r="L2127" i="22"/>
  <c r="K2127" i="22"/>
  <c r="F2127" i="22"/>
  <c r="A2127" i="22"/>
  <c r="M2126" i="22"/>
  <c r="L2126" i="22"/>
  <c r="K2126" i="22"/>
  <c r="F2126" i="22"/>
  <c r="A2126" i="22"/>
  <c r="M2125" i="22"/>
  <c r="L2125" i="22"/>
  <c r="K2125" i="22"/>
  <c r="F2125" i="22"/>
  <c r="A2125" i="22"/>
  <c r="M2124" i="22"/>
  <c r="L2124" i="22"/>
  <c r="K2124" i="22"/>
  <c r="F2124" i="22"/>
  <c r="A2124" i="22"/>
  <c r="M2123" i="22"/>
  <c r="L2123" i="22"/>
  <c r="K2123" i="22"/>
  <c r="F2123" i="22"/>
  <c r="A2123" i="22"/>
  <c r="M2122" i="22"/>
  <c r="L2122" i="22"/>
  <c r="K2122" i="22"/>
  <c r="F2122" i="22"/>
  <c r="A2122" i="22"/>
  <c r="M2121" i="22"/>
  <c r="L2121" i="22"/>
  <c r="K2121" i="22"/>
  <c r="F2121" i="22"/>
  <c r="A2121" i="22"/>
  <c r="M2120" i="22"/>
  <c r="L2120" i="22"/>
  <c r="K2120" i="22"/>
  <c r="F2120" i="22"/>
  <c r="A2120" i="22"/>
  <c r="M2119" i="22"/>
  <c r="L2119" i="22"/>
  <c r="K2119" i="22"/>
  <c r="F2119" i="22"/>
  <c r="A2119" i="22"/>
  <c r="M2118" i="22"/>
  <c r="L2118" i="22"/>
  <c r="K2118" i="22"/>
  <c r="F2118" i="22"/>
  <c r="A2118" i="22"/>
  <c r="M2117" i="22"/>
  <c r="L2117" i="22"/>
  <c r="K2117" i="22"/>
  <c r="F2117" i="22"/>
  <c r="A2117" i="22"/>
  <c r="M2116" i="22"/>
  <c r="L2116" i="22"/>
  <c r="K2116" i="22"/>
  <c r="F2116" i="22"/>
  <c r="A2116" i="22"/>
  <c r="M2115" i="22"/>
  <c r="L2115" i="22"/>
  <c r="K2115" i="22"/>
  <c r="F2115" i="22"/>
  <c r="A2115" i="22"/>
  <c r="M2114" i="22"/>
  <c r="L2114" i="22"/>
  <c r="K2114" i="22"/>
  <c r="F2114" i="22"/>
  <c r="A2114" i="22"/>
  <c r="M2113" i="22"/>
  <c r="L2113" i="22"/>
  <c r="K2113" i="22"/>
  <c r="F2113" i="22"/>
  <c r="A2113" i="22"/>
  <c r="M2112" i="22"/>
  <c r="L2112" i="22"/>
  <c r="K2112" i="22"/>
  <c r="F2112" i="22"/>
  <c r="A2112" i="22"/>
  <c r="M2111" i="22"/>
  <c r="L2111" i="22"/>
  <c r="K2111" i="22"/>
  <c r="F2111" i="22"/>
  <c r="A2111" i="22"/>
  <c r="M2110" i="22"/>
  <c r="L2110" i="22"/>
  <c r="K2110" i="22"/>
  <c r="F2110" i="22"/>
  <c r="A2110" i="22"/>
  <c r="M2109" i="22"/>
  <c r="L2109" i="22"/>
  <c r="K2109" i="22"/>
  <c r="F2109" i="22"/>
  <c r="A2109" i="22"/>
  <c r="M2108" i="22"/>
  <c r="L2108" i="22"/>
  <c r="K2108" i="22"/>
  <c r="F2108" i="22"/>
  <c r="A2108" i="22"/>
  <c r="M2107" i="22"/>
  <c r="L2107" i="22"/>
  <c r="K2107" i="22"/>
  <c r="F2107" i="22"/>
  <c r="A2107" i="22"/>
  <c r="M2106" i="22"/>
  <c r="L2106" i="22"/>
  <c r="K2106" i="22"/>
  <c r="F2106" i="22"/>
  <c r="A2106" i="22"/>
  <c r="M2105" i="22"/>
  <c r="L2105" i="22"/>
  <c r="K2105" i="22"/>
  <c r="F2105" i="22"/>
  <c r="A2105" i="22"/>
  <c r="M2104" i="22"/>
  <c r="L2104" i="22"/>
  <c r="K2104" i="22"/>
  <c r="F2104" i="22"/>
  <c r="A2104" i="22"/>
  <c r="M2103" i="22"/>
  <c r="L2103" i="22"/>
  <c r="K2103" i="22"/>
  <c r="F2103" i="22"/>
  <c r="A2103" i="22"/>
  <c r="M2102" i="22"/>
  <c r="L2102" i="22"/>
  <c r="K2102" i="22"/>
  <c r="F2102" i="22"/>
  <c r="A2102" i="22"/>
  <c r="M2101" i="22"/>
  <c r="L2101" i="22"/>
  <c r="K2101" i="22"/>
  <c r="F2101" i="22"/>
  <c r="A2101" i="22"/>
  <c r="M2100" i="22"/>
  <c r="L2100" i="22"/>
  <c r="K2100" i="22"/>
  <c r="F2100" i="22"/>
  <c r="A2100" i="22"/>
  <c r="M2099" i="22"/>
  <c r="L2099" i="22"/>
  <c r="K2099" i="22"/>
  <c r="F2099" i="22"/>
  <c r="A2099" i="22"/>
  <c r="M2098" i="22"/>
  <c r="L2098" i="22"/>
  <c r="K2098" i="22"/>
  <c r="F2098" i="22"/>
  <c r="A2098" i="22"/>
  <c r="M2097" i="22"/>
  <c r="L2097" i="22"/>
  <c r="K2097" i="22"/>
  <c r="F2097" i="22"/>
  <c r="A2097" i="22"/>
  <c r="M2096" i="22"/>
  <c r="L2096" i="22"/>
  <c r="K2096" i="22"/>
  <c r="F2096" i="22"/>
  <c r="A2096" i="22"/>
  <c r="M2095" i="22"/>
  <c r="L2095" i="22"/>
  <c r="K2095" i="22"/>
  <c r="F2095" i="22"/>
  <c r="A2095" i="22"/>
  <c r="M2094" i="22"/>
  <c r="L2094" i="22"/>
  <c r="K2094" i="22"/>
  <c r="F2094" i="22"/>
  <c r="A2094" i="22"/>
  <c r="M2093" i="22"/>
  <c r="L2093" i="22"/>
  <c r="K2093" i="22"/>
  <c r="F2093" i="22"/>
  <c r="A2093" i="22"/>
  <c r="M2092" i="22"/>
  <c r="L2092" i="22"/>
  <c r="K2092" i="22"/>
  <c r="F2092" i="22"/>
  <c r="A2092" i="22"/>
  <c r="M2091" i="22"/>
  <c r="L2091" i="22"/>
  <c r="K2091" i="22"/>
  <c r="F2091" i="22"/>
  <c r="A2091" i="22"/>
  <c r="M2090" i="22"/>
  <c r="L2090" i="22"/>
  <c r="K2090" i="22"/>
  <c r="F2090" i="22"/>
  <c r="A2090" i="22"/>
  <c r="M2089" i="22"/>
  <c r="L2089" i="22"/>
  <c r="K2089" i="22"/>
  <c r="F2089" i="22"/>
  <c r="A2089" i="22"/>
  <c r="M2088" i="22"/>
  <c r="L2088" i="22"/>
  <c r="K2088" i="22"/>
  <c r="F2088" i="22"/>
  <c r="A2088" i="22"/>
  <c r="M2087" i="22"/>
  <c r="L2087" i="22"/>
  <c r="K2087" i="22"/>
  <c r="F2087" i="22"/>
  <c r="A2087" i="22"/>
  <c r="M2086" i="22"/>
  <c r="L2086" i="22"/>
  <c r="K2086" i="22"/>
  <c r="F2086" i="22"/>
  <c r="A2086" i="22"/>
  <c r="M2085" i="22"/>
  <c r="L2085" i="22"/>
  <c r="K2085" i="22"/>
  <c r="F2085" i="22"/>
  <c r="A2085" i="22"/>
  <c r="M2084" i="22"/>
  <c r="L2084" i="22"/>
  <c r="K2084" i="22"/>
  <c r="F2084" i="22"/>
  <c r="A2084" i="22"/>
  <c r="M2083" i="22"/>
  <c r="L2083" i="22"/>
  <c r="K2083" i="22"/>
  <c r="F2083" i="22"/>
  <c r="A2083" i="22"/>
  <c r="M2082" i="22"/>
  <c r="L2082" i="22"/>
  <c r="K2082" i="22"/>
  <c r="F2082" i="22"/>
  <c r="A2082" i="22"/>
  <c r="M2081" i="22"/>
  <c r="L2081" i="22"/>
  <c r="K2081" i="22"/>
  <c r="F2081" i="22"/>
  <c r="A2081" i="22"/>
  <c r="M2080" i="22"/>
  <c r="L2080" i="22"/>
  <c r="K2080" i="22"/>
  <c r="F2080" i="22"/>
  <c r="A2080" i="22"/>
  <c r="M2079" i="22"/>
  <c r="L2079" i="22"/>
  <c r="K2079" i="22"/>
  <c r="F2079" i="22"/>
  <c r="A2079" i="22"/>
  <c r="M2078" i="22"/>
  <c r="L2078" i="22"/>
  <c r="K2078" i="22"/>
  <c r="F2078" i="22"/>
  <c r="A2078" i="22"/>
  <c r="M2077" i="22"/>
  <c r="L2077" i="22"/>
  <c r="K2077" i="22"/>
  <c r="F2077" i="22"/>
  <c r="A2077" i="22"/>
  <c r="M2076" i="22"/>
  <c r="L2076" i="22"/>
  <c r="K2076" i="22"/>
  <c r="F2076" i="22"/>
  <c r="A2076" i="22"/>
  <c r="M2075" i="22"/>
  <c r="L2075" i="22"/>
  <c r="K2075" i="22"/>
  <c r="F2075" i="22"/>
  <c r="A2075" i="22"/>
  <c r="M2074" i="22"/>
  <c r="L2074" i="22"/>
  <c r="K2074" i="22"/>
  <c r="F2074" i="22"/>
  <c r="A2074" i="22"/>
  <c r="M2073" i="22"/>
  <c r="L2073" i="22"/>
  <c r="K2073" i="22"/>
  <c r="F2073" i="22"/>
  <c r="A2073" i="22"/>
  <c r="M2072" i="22"/>
  <c r="L2072" i="22"/>
  <c r="K2072" i="22"/>
  <c r="F2072" i="22"/>
  <c r="A2072" i="22"/>
  <c r="M2071" i="22"/>
  <c r="L2071" i="22"/>
  <c r="K2071" i="22"/>
  <c r="F2071" i="22"/>
  <c r="A2071" i="22"/>
  <c r="M2070" i="22"/>
  <c r="L2070" i="22"/>
  <c r="K2070" i="22"/>
  <c r="F2070" i="22"/>
  <c r="A2070" i="22"/>
  <c r="M2069" i="22"/>
  <c r="L2069" i="22"/>
  <c r="K2069" i="22"/>
  <c r="F2069" i="22"/>
  <c r="A2069" i="22"/>
  <c r="M2068" i="22"/>
  <c r="L2068" i="22"/>
  <c r="K2068" i="22"/>
  <c r="F2068" i="22"/>
  <c r="A2068" i="22"/>
  <c r="M2067" i="22"/>
  <c r="L2067" i="22"/>
  <c r="K2067" i="22"/>
  <c r="F2067" i="22"/>
  <c r="A2067" i="22"/>
  <c r="M2066" i="22"/>
  <c r="L2066" i="22"/>
  <c r="K2066" i="22"/>
  <c r="F2066" i="22"/>
  <c r="A2066" i="22"/>
  <c r="M2065" i="22"/>
  <c r="L2065" i="22"/>
  <c r="K2065" i="22"/>
  <c r="F2065" i="22"/>
  <c r="A2065" i="22"/>
  <c r="M2064" i="22"/>
  <c r="L2064" i="22"/>
  <c r="K2064" i="22"/>
  <c r="F2064" i="22"/>
  <c r="A2064" i="22"/>
  <c r="M2063" i="22"/>
  <c r="L2063" i="22"/>
  <c r="K2063" i="22"/>
  <c r="F2063" i="22"/>
  <c r="A2063" i="22"/>
  <c r="M2062" i="22"/>
  <c r="L2062" i="22"/>
  <c r="K2062" i="22"/>
  <c r="F2062" i="22"/>
  <c r="A2062" i="22"/>
  <c r="M2061" i="22"/>
  <c r="L2061" i="22"/>
  <c r="K2061" i="22"/>
  <c r="F2061" i="22"/>
  <c r="A2061" i="22"/>
  <c r="M2060" i="22"/>
  <c r="L2060" i="22"/>
  <c r="K2060" i="22"/>
  <c r="F2060" i="22"/>
  <c r="A2060" i="22"/>
  <c r="M2059" i="22"/>
  <c r="L2059" i="22"/>
  <c r="K2059" i="22"/>
  <c r="F2059" i="22"/>
  <c r="A2059" i="22"/>
  <c r="M2058" i="22"/>
  <c r="L2058" i="22"/>
  <c r="K2058" i="22"/>
  <c r="F2058" i="22"/>
  <c r="A2058" i="22"/>
  <c r="M2057" i="22"/>
  <c r="L2057" i="22"/>
  <c r="K2057" i="22"/>
  <c r="F2057" i="22"/>
  <c r="A2057" i="22"/>
  <c r="M2056" i="22"/>
  <c r="L2056" i="22"/>
  <c r="K2056" i="22"/>
  <c r="F2056" i="22"/>
  <c r="A2056" i="22"/>
  <c r="M2055" i="22"/>
  <c r="L2055" i="22"/>
  <c r="K2055" i="22"/>
  <c r="F2055" i="22"/>
  <c r="A2055" i="22"/>
  <c r="M2054" i="22"/>
  <c r="L2054" i="22"/>
  <c r="K2054" i="22"/>
  <c r="F2054" i="22"/>
  <c r="A2054" i="22"/>
  <c r="M2053" i="22"/>
  <c r="L2053" i="22"/>
  <c r="K2053" i="22"/>
  <c r="F2053" i="22"/>
  <c r="A2053" i="22"/>
  <c r="M2052" i="22"/>
  <c r="L2052" i="22"/>
  <c r="K2052" i="22"/>
  <c r="F2052" i="22"/>
  <c r="A2052" i="22"/>
  <c r="M2051" i="22"/>
  <c r="L2051" i="22"/>
  <c r="K2051" i="22"/>
  <c r="F2051" i="22"/>
  <c r="A2051" i="22"/>
  <c r="M2050" i="22"/>
  <c r="L2050" i="22"/>
  <c r="K2050" i="22"/>
  <c r="F2050" i="22"/>
  <c r="A2050" i="22"/>
  <c r="M2049" i="22"/>
  <c r="L2049" i="22"/>
  <c r="K2049" i="22"/>
  <c r="F2049" i="22"/>
  <c r="A2049" i="22"/>
  <c r="M2048" i="22"/>
  <c r="L2048" i="22"/>
  <c r="K2048" i="22"/>
  <c r="F2048" i="22"/>
  <c r="A2048" i="22"/>
  <c r="M2047" i="22"/>
  <c r="L2047" i="22"/>
  <c r="K2047" i="22"/>
  <c r="F2047" i="22"/>
  <c r="A2047" i="22"/>
  <c r="M2046" i="22"/>
  <c r="L2046" i="22"/>
  <c r="K2046" i="22"/>
  <c r="F2046" i="22"/>
  <c r="A2046" i="22"/>
  <c r="M2045" i="22"/>
  <c r="L2045" i="22"/>
  <c r="K2045" i="22"/>
  <c r="F2045" i="22"/>
  <c r="A2045" i="22"/>
  <c r="M2044" i="22"/>
  <c r="L2044" i="22"/>
  <c r="K2044" i="22"/>
  <c r="F2044" i="22"/>
  <c r="A2044" i="22"/>
  <c r="M2043" i="22"/>
  <c r="L2043" i="22"/>
  <c r="K2043" i="22"/>
  <c r="F2043" i="22"/>
  <c r="A2043" i="22"/>
  <c r="M2042" i="22"/>
  <c r="L2042" i="22"/>
  <c r="K2042" i="22"/>
  <c r="F2042" i="22"/>
  <c r="A2042" i="22"/>
  <c r="M2041" i="22"/>
  <c r="L2041" i="22"/>
  <c r="K2041" i="22"/>
  <c r="F2041" i="22"/>
  <c r="A2041" i="22"/>
  <c r="M2040" i="22"/>
  <c r="L2040" i="22"/>
  <c r="K2040" i="22"/>
  <c r="F2040" i="22"/>
  <c r="A2040" i="22"/>
  <c r="M2039" i="22"/>
  <c r="L2039" i="22"/>
  <c r="K2039" i="22"/>
  <c r="F2039" i="22"/>
  <c r="A2039" i="22"/>
  <c r="M2038" i="22"/>
  <c r="L2038" i="22"/>
  <c r="K2038" i="22"/>
  <c r="F2038" i="22"/>
  <c r="A2038" i="22"/>
  <c r="M2037" i="22"/>
  <c r="L2037" i="22"/>
  <c r="K2037" i="22"/>
  <c r="F2037" i="22"/>
  <c r="A2037" i="22"/>
  <c r="M2036" i="22"/>
  <c r="L2036" i="22"/>
  <c r="K2036" i="22"/>
  <c r="F2036" i="22"/>
  <c r="A2036" i="22"/>
  <c r="M2035" i="22"/>
  <c r="L2035" i="22"/>
  <c r="K2035" i="22"/>
  <c r="F2035" i="22"/>
  <c r="A2035" i="22"/>
  <c r="M2034" i="22"/>
  <c r="L2034" i="22"/>
  <c r="K2034" i="22"/>
  <c r="F2034" i="22"/>
  <c r="A2034" i="22"/>
  <c r="M2033" i="22"/>
  <c r="L2033" i="22"/>
  <c r="K2033" i="22"/>
  <c r="F2033" i="22"/>
  <c r="A2033" i="22"/>
  <c r="M2032" i="22"/>
  <c r="L2032" i="22"/>
  <c r="K2032" i="22"/>
  <c r="F2032" i="22"/>
  <c r="A2032" i="22"/>
  <c r="M2031" i="22"/>
  <c r="L2031" i="22"/>
  <c r="K2031" i="22"/>
  <c r="F2031" i="22"/>
  <c r="A2031" i="22"/>
  <c r="M2030" i="22"/>
  <c r="L2030" i="22"/>
  <c r="K2030" i="22"/>
  <c r="F2030" i="22"/>
  <c r="A2030" i="22"/>
  <c r="M2029" i="22"/>
  <c r="L2029" i="22"/>
  <c r="K2029" i="22"/>
  <c r="F2029" i="22"/>
  <c r="A2029" i="22"/>
  <c r="M2028" i="22"/>
  <c r="L2028" i="22"/>
  <c r="K2028" i="22"/>
  <c r="F2028" i="22"/>
  <c r="A2028" i="22"/>
  <c r="M2027" i="22"/>
  <c r="L2027" i="22"/>
  <c r="K2027" i="22"/>
  <c r="F2027" i="22"/>
  <c r="A2027" i="22"/>
  <c r="M2026" i="22"/>
  <c r="L2026" i="22"/>
  <c r="K2026" i="22"/>
  <c r="F2026" i="22"/>
  <c r="A2026" i="22"/>
  <c r="M2025" i="22"/>
  <c r="L2025" i="22"/>
  <c r="K2025" i="22"/>
  <c r="F2025" i="22"/>
  <c r="A2025" i="22"/>
  <c r="M2024" i="22"/>
  <c r="L2024" i="22"/>
  <c r="K2024" i="22"/>
  <c r="F2024" i="22"/>
  <c r="A2024" i="22"/>
  <c r="M2023" i="22"/>
  <c r="L2023" i="22"/>
  <c r="K2023" i="22"/>
  <c r="F2023" i="22"/>
  <c r="A2023" i="22"/>
  <c r="M2022" i="22"/>
  <c r="L2022" i="22"/>
  <c r="K2022" i="22"/>
  <c r="F2022" i="22"/>
  <c r="A2022" i="22"/>
  <c r="M2021" i="22"/>
  <c r="L2021" i="22"/>
  <c r="K2021" i="22"/>
  <c r="F2021" i="22"/>
  <c r="A2021" i="22"/>
  <c r="M2020" i="22"/>
  <c r="L2020" i="22"/>
  <c r="K2020" i="22"/>
  <c r="F2020" i="22"/>
  <c r="A2020" i="22"/>
  <c r="M2019" i="22"/>
  <c r="L2019" i="22"/>
  <c r="K2019" i="22"/>
  <c r="F2019" i="22"/>
  <c r="A2019" i="22"/>
  <c r="M2018" i="22"/>
  <c r="L2018" i="22"/>
  <c r="K2018" i="22"/>
  <c r="F2018" i="22"/>
  <c r="A2018" i="22"/>
  <c r="M2017" i="22"/>
  <c r="L2017" i="22"/>
  <c r="K2017" i="22"/>
  <c r="F2017" i="22"/>
  <c r="A2017" i="22"/>
  <c r="M2016" i="22"/>
  <c r="L2016" i="22"/>
  <c r="K2016" i="22"/>
  <c r="F2016" i="22"/>
  <c r="A2016" i="22"/>
  <c r="M2015" i="22"/>
  <c r="L2015" i="22"/>
  <c r="K2015" i="22"/>
  <c r="F2015" i="22"/>
  <c r="A2015" i="22"/>
  <c r="M2014" i="22"/>
  <c r="L2014" i="22"/>
  <c r="K2014" i="22"/>
  <c r="F2014" i="22"/>
  <c r="A2014" i="22"/>
  <c r="M2013" i="22"/>
  <c r="L2013" i="22"/>
  <c r="K2013" i="22"/>
  <c r="F2013" i="22"/>
  <c r="A2013" i="22"/>
  <c r="M2012" i="22"/>
  <c r="L2012" i="22"/>
  <c r="K2012" i="22"/>
  <c r="F2012" i="22"/>
  <c r="A2012" i="22"/>
  <c r="M2011" i="22"/>
  <c r="L2011" i="22"/>
  <c r="K2011" i="22"/>
  <c r="F2011" i="22"/>
  <c r="A2011" i="22"/>
  <c r="M2010" i="22"/>
  <c r="L2010" i="22"/>
  <c r="K2010" i="22"/>
  <c r="F2010" i="22"/>
  <c r="A2010" i="22"/>
  <c r="M2009" i="22"/>
  <c r="L2009" i="22"/>
  <c r="K2009" i="22"/>
  <c r="F2009" i="22"/>
  <c r="A2009" i="22"/>
  <c r="M2008" i="22"/>
  <c r="L2008" i="22"/>
  <c r="K2008" i="22"/>
  <c r="F2008" i="22"/>
  <c r="A2008" i="22"/>
  <c r="M2007" i="22"/>
  <c r="L2007" i="22"/>
  <c r="K2007" i="22"/>
  <c r="F2007" i="22"/>
  <c r="A2007" i="22"/>
  <c r="M2006" i="22"/>
  <c r="L2006" i="22"/>
  <c r="K2006" i="22"/>
  <c r="F2006" i="22"/>
  <c r="A2006" i="22"/>
  <c r="M2005" i="22"/>
  <c r="L2005" i="22"/>
  <c r="K2005" i="22"/>
  <c r="F2005" i="22"/>
  <c r="A2005" i="22"/>
  <c r="M2004" i="22"/>
  <c r="L2004" i="22"/>
  <c r="K2004" i="22"/>
  <c r="F2004" i="22"/>
  <c r="A2004" i="22"/>
  <c r="M2003" i="22"/>
  <c r="L2003" i="22"/>
  <c r="K2003" i="22"/>
  <c r="F2003" i="22"/>
  <c r="A2003" i="22"/>
  <c r="M2002" i="22"/>
  <c r="L2002" i="22"/>
  <c r="K2002" i="22"/>
  <c r="F2002" i="22"/>
  <c r="A2002" i="22"/>
  <c r="M2001" i="22"/>
  <c r="L2001" i="22"/>
  <c r="K2001" i="22"/>
  <c r="F2001" i="22"/>
  <c r="A2001" i="22"/>
  <c r="M2000" i="22"/>
  <c r="L2000" i="22"/>
  <c r="K2000" i="22"/>
  <c r="F2000" i="22"/>
  <c r="A2000" i="22"/>
  <c r="M1999" i="22"/>
  <c r="L1999" i="22"/>
  <c r="K1999" i="22"/>
  <c r="F1999" i="22"/>
  <c r="A1999" i="22"/>
  <c r="M1998" i="22"/>
  <c r="L1998" i="22"/>
  <c r="K1998" i="22"/>
  <c r="F1998" i="22"/>
  <c r="A1998" i="22"/>
  <c r="M1997" i="22"/>
  <c r="L1997" i="22"/>
  <c r="K1997" i="22"/>
  <c r="F1997" i="22"/>
  <c r="A1997" i="22"/>
  <c r="M1996" i="22"/>
  <c r="L1996" i="22"/>
  <c r="K1996" i="22"/>
  <c r="F1996" i="22"/>
  <c r="A1996" i="22"/>
  <c r="M1995" i="22"/>
  <c r="L1995" i="22"/>
  <c r="K1995" i="22"/>
  <c r="F1995" i="22"/>
  <c r="A1995" i="22"/>
  <c r="M1994" i="22"/>
  <c r="L1994" i="22"/>
  <c r="K1994" i="22"/>
  <c r="F1994" i="22"/>
  <c r="A1994" i="22"/>
  <c r="M1993" i="22"/>
  <c r="L1993" i="22"/>
  <c r="K1993" i="22"/>
  <c r="F1993" i="22"/>
  <c r="A1993" i="22"/>
  <c r="M1992" i="22"/>
  <c r="L1992" i="22"/>
  <c r="K1992" i="22"/>
  <c r="F1992" i="22"/>
  <c r="A1992" i="22"/>
  <c r="M1991" i="22"/>
  <c r="L1991" i="22"/>
  <c r="K1991" i="22"/>
  <c r="F1991" i="22"/>
  <c r="A1991" i="22"/>
  <c r="M1990" i="22"/>
  <c r="L1990" i="22"/>
  <c r="K1990" i="22"/>
  <c r="F1990" i="22"/>
  <c r="A1990" i="22"/>
  <c r="M1989" i="22"/>
  <c r="L1989" i="22"/>
  <c r="K1989" i="22"/>
  <c r="F1989" i="22"/>
  <c r="A1989" i="22"/>
  <c r="M1988" i="22"/>
  <c r="L1988" i="22"/>
  <c r="K1988" i="22"/>
  <c r="F1988" i="22"/>
  <c r="A1988" i="22"/>
  <c r="M1987" i="22"/>
  <c r="L1987" i="22"/>
  <c r="K1987" i="22"/>
  <c r="F1987" i="22"/>
  <c r="A1987" i="22"/>
  <c r="M1986" i="22"/>
  <c r="L1986" i="22"/>
  <c r="K1986" i="22"/>
  <c r="F1986" i="22"/>
  <c r="A1986" i="22"/>
  <c r="M1985" i="22"/>
  <c r="L1985" i="22"/>
  <c r="K1985" i="22"/>
  <c r="F1985" i="22"/>
  <c r="A1985" i="22"/>
  <c r="M1984" i="22"/>
  <c r="L1984" i="22"/>
  <c r="K1984" i="22"/>
  <c r="F1984" i="22"/>
  <c r="A1984" i="22"/>
  <c r="M1983" i="22"/>
  <c r="L1983" i="22"/>
  <c r="K1983" i="22"/>
  <c r="F1983" i="22"/>
  <c r="A1983" i="22"/>
  <c r="M1982" i="22"/>
  <c r="L1982" i="22"/>
  <c r="K1982" i="22"/>
  <c r="F1982" i="22"/>
  <c r="A1982" i="22"/>
  <c r="M1981" i="22"/>
  <c r="L1981" i="22"/>
  <c r="K1981" i="22"/>
  <c r="F1981" i="22"/>
  <c r="A1981" i="22"/>
  <c r="M1980" i="22"/>
  <c r="L1980" i="22"/>
  <c r="K1980" i="22"/>
  <c r="F1980" i="22"/>
  <c r="A1980" i="22"/>
  <c r="M1979" i="22"/>
  <c r="L1979" i="22"/>
  <c r="K1979" i="22"/>
  <c r="F1979" i="22"/>
  <c r="A1979" i="22"/>
  <c r="M1978" i="22"/>
  <c r="L1978" i="22"/>
  <c r="K1978" i="22"/>
  <c r="F1978" i="22"/>
  <c r="A1978" i="22"/>
  <c r="M1977" i="22"/>
  <c r="L1977" i="22"/>
  <c r="K1977" i="22"/>
  <c r="F1977" i="22"/>
  <c r="A1977" i="22"/>
  <c r="M1976" i="22"/>
  <c r="L1976" i="22"/>
  <c r="K1976" i="22"/>
  <c r="F1976" i="22"/>
  <c r="A1976" i="22"/>
  <c r="M1975" i="22"/>
  <c r="L1975" i="22"/>
  <c r="K1975" i="22"/>
  <c r="F1975" i="22"/>
  <c r="A1975" i="22"/>
  <c r="M1974" i="22"/>
  <c r="L1974" i="22"/>
  <c r="K1974" i="22"/>
  <c r="F1974" i="22"/>
  <c r="A1974" i="22"/>
  <c r="M1973" i="22"/>
  <c r="L1973" i="22"/>
  <c r="K1973" i="22"/>
  <c r="F1973" i="22"/>
  <c r="A1973" i="22"/>
  <c r="M1972" i="22"/>
  <c r="L1972" i="22"/>
  <c r="K1972" i="22"/>
  <c r="F1972" i="22"/>
  <c r="A1972" i="22"/>
  <c r="M1971" i="22"/>
  <c r="L1971" i="22"/>
  <c r="K1971" i="22"/>
  <c r="F1971" i="22"/>
  <c r="A1971" i="22"/>
  <c r="M1970" i="22"/>
  <c r="L1970" i="22"/>
  <c r="K1970" i="22"/>
  <c r="F1970" i="22"/>
  <c r="A1970" i="22"/>
  <c r="M1969" i="22"/>
  <c r="L1969" i="22"/>
  <c r="K1969" i="22"/>
  <c r="F1969" i="22"/>
  <c r="A1969" i="22"/>
  <c r="M1968" i="22"/>
  <c r="L1968" i="22"/>
  <c r="K1968" i="22"/>
  <c r="F1968" i="22"/>
  <c r="A1968" i="22"/>
  <c r="M1967" i="22"/>
  <c r="L1967" i="22"/>
  <c r="K1967" i="22"/>
  <c r="F1967" i="22"/>
  <c r="A1967" i="22"/>
  <c r="M1966" i="22"/>
  <c r="L1966" i="22"/>
  <c r="K1966" i="22"/>
  <c r="F1966" i="22"/>
  <c r="A1966" i="22"/>
  <c r="M1965" i="22"/>
  <c r="L1965" i="22"/>
  <c r="K1965" i="22"/>
  <c r="F1965" i="22"/>
  <c r="A1965" i="22"/>
  <c r="M1964" i="22"/>
  <c r="L1964" i="22"/>
  <c r="K1964" i="22"/>
  <c r="F1964" i="22"/>
  <c r="A1964" i="22"/>
  <c r="M1963" i="22"/>
  <c r="L1963" i="22"/>
  <c r="K1963" i="22"/>
  <c r="F1963" i="22"/>
  <c r="A1963" i="22"/>
  <c r="M1962" i="22"/>
  <c r="L1962" i="22"/>
  <c r="K1962" i="22"/>
  <c r="F1962" i="22"/>
  <c r="A1962" i="22"/>
  <c r="M1961" i="22"/>
  <c r="L1961" i="22"/>
  <c r="K1961" i="22"/>
  <c r="F1961" i="22"/>
  <c r="A1961" i="22"/>
  <c r="M1960" i="22"/>
  <c r="L1960" i="22"/>
  <c r="K1960" i="22"/>
  <c r="F1960" i="22"/>
  <c r="A1960" i="22"/>
  <c r="M1959" i="22"/>
  <c r="L1959" i="22"/>
  <c r="K1959" i="22"/>
  <c r="F1959" i="22"/>
  <c r="A1959" i="22"/>
  <c r="M1958" i="22"/>
  <c r="L1958" i="22"/>
  <c r="K1958" i="22"/>
  <c r="F1958" i="22"/>
  <c r="A1958" i="22"/>
  <c r="M1957" i="22"/>
  <c r="L1957" i="22"/>
  <c r="K1957" i="22"/>
  <c r="F1957" i="22"/>
  <c r="A1957" i="22"/>
  <c r="M1956" i="22"/>
  <c r="L1956" i="22"/>
  <c r="K1956" i="22"/>
  <c r="F1956" i="22"/>
  <c r="A1956" i="22"/>
  <c r="M1955" i="22"/>
  <c r="L1955" i="22"/>
  <c r="K1955" i="22"/>
  <c r="F1955" i="22"/>
  <c r="A1955" i="22"/>
  <c r="M1954" i="22"/>
  <c r="L1954" i="22"/>
  <c r="K1954" i="22"/>
  <c r="F1954" i="22"/>
  <c r="A1954" i="22"/>
  <c r="M1953" i="22"/>
  <c r="L1953" i="22"/>
  <c r="K1953" i="22"/>
  <c r="F1953" i="22"/>
  <c r="A1953" i="22"/>
  <c r="M1952" i="22"/>
  <c r="L1952" i="22"/>
  <c r="K1952" i="22"/>
  <c r="F1952" i="22"/>
  <c r="A1952" i="22"/>
  <c r="M1951" i="22"/>
  <c r="L1951" i="22"/>
  <c r="K1951" i="22"/>
  <c r="F1951" i="22"/>
  <c r="A1951" i="22"/>
  <c r="M1950" i="22"/>
  <c r="L1950" i="22"/>
  <c r="K1950" i="22"/>
  <c r="F1950" i="22"/>
  <c r="A1950" i="22"/>
  <c r="M1949" i="22"/>
  <c r="L1949" i="22"/>
  <c r="K1949" i="22"/>
  <c r="F1949" i="22"/>
  <c r="A1949" i="22"/>
  <c r="M1948" i="22"/>
  <c r="L1948" i="22"/>
  <c r="K1948" i="22"/>
  <c r="F1948" i="22"/>
  <c r="A1948" i="22"/>
  <c r="M1947" i="22"/>
  <c r="L1947" i="22"/>
  <c r="K1947" i="22"/>
  <c r="F1947" i="22"/>
  <c r="A1947" i="22"/>
  <c r="M1946" i="22"/>
  <c r="L1946" i="22"/>
  <c r="K1946" i="22"/>
  <c r="F1946" i="22"/>
  <c r="A1946" i="22"/>
  <c r="M1945" i="22"/>
  <c r="L1945" i="22"/>
  <c r="K1945" i="22"/>
  <c r="F1945" i="22"/>
  <c r="A1945" i="22"/>
  <c r="M1944" i="22"/>
  <c r="L1944" i="22"/>
  <c r="K1944" i="22"/>
  <c r="F1944" i="22"/>
  <c r="A1944" i="22"/>
  <c r="M1943" i="22"/>
  <c r="L1943" i="22"/>
  <c r="K1943" i="22"/>
  <c r="F1943" i="22"/>
  <c r="A1943" i="22"/>
  <c r="M1942" i="22"/>
  <c r="L1942" i="22"/>
  <c r="K1942" i="22"/>
  <c r="F1942" i="22"/>
  <c r="A1942" i="22"/>
  <c r="M1941" i="22"/>
  <c r="L1941" i="22"/>
  <c r="K1941" i="22"/>
  <c r="F1941" i="22"/>
  <c r="A1941" i="22"/>
  <c r="M1940" i="22"/>
  <c r="L1940" i="22"/>
  <c r="K1940" i="22"/>
  <c r="F1940" i="22"/>
  <c r="A1940" i="22"/>
  <c r="M1939" i="22"/>
  <c r="L1939" i="22"/>
  <c r="K1939" i="22"/>
  <c r="F1939" i="22"/>
  <c r="A1939" i="22"/>
  <c r="M1938" i="22"/>
  <c r="L1938" i="22"/>
  <c r="K1938" i="22"/>
  <c r="F1938" i="22"/>
  <c r="A1938" i="22"/>
  <c r="M1937" i="22"/>
  <c r="L1937" i="22"/>
  <c r="K1937" i="22"/>
  <c r="F1937" i="22"/>
  <c r="A1937" i="22"/>
  <c r="M1936" i="22"/>
  <c r="L1936" i="22"/>
  <c r="K1936" i="22"/>
  <c r="F1936" i="22"/>
  <c r="A1936" i="22"/>
  <c r="M1935" i="22"/>
  <c r="L1935" i="22"/>
  <c r="K1935" i="22"/>
  <c r="F1935" i="22"/>
  <c r="A1935" i="22"/>
  <c r="M1934" i="22"/>
  <c r="L1934" i="22"/>
  <c r="K1934" i="22"/>
  <c r="F1934" i="22"/>
  <c r="A1934" i="22"/>
  <c r="M1933" i="22"/>
  <c r="L1933" i="22"/>
  <c r="K1933" i="22"/>
  <c r="F1933" i="22"/>
  <c r="A1933" i="22"/>
  <c r="M1932" i="22"/>
  <c r="L1932" i="22"/>
  <c r="K1932" i="22"/>
  <c r="F1932" i="22"/>
  <c r="A1932" i="22"/>
  <c r="M1931" i="22"/>
  <c r="L1931" i="22"/>
  <c r="K1931" i="22"/>
  <c r="F1931" i="22"/>
  <c r="A1931" i="22"/>
  <c r="M1930" i="22"/>
  <c r="L1930" i="22"/>
  <c r="K1930" i="22"/>
  <c r="F1930" i="22"/>
  <c r="A1930" i="22"/>
  <c r="M1929" i="22"/>
  <c r="L1929" i="22"/>
  <c r="K1929" i="22"/>
  <c r="F1929" i="22"/>
  <c r="A1929" i="22"/>
  <c r="M1928" i="22"/>
  <c r="L1928" i="22"/>
  <c r="K1928" i="22"/>
  <c r="F1928" i="22"/>
  <c r="A1928" i="22"/>
  <c r="M1927" i="22"/>
  <c r="L1927" i="22"/>
  <c r="K1927" i="22"/>
  <c r="F1927" i="22"/>
  <c r="A1927" i="22"/>
  <c r="M1926" i="22"/>
  <c r="L1926" i="22"/>
  <c r="K1926" i="22"/>
  <c r="F1926" i="22"/>
  <c r="A1926" i="22"/>
  <c r="M1925" i="22"/>
  <c r="L1925" i="22"/>
  <c r="K1925" i="22"/>
  <c r="F1925" i="22"/>
  <c r="A1925" i="22"/>
  <c r="M1924" i="22"/>
  <c r="L1924" i="22"/>
  <c r="K1924" i="22"/>
  <c r="F1924" i="22"/>
  <c r="A1924" i="22"/>
  <c r="M1923" i="22"/>
  <c r="L1923" i="22"/>
  <c r="K1923" i="22"/>
  <c r="F1923" i="22"/>
  <c r="A1923" i="22"/>
  <c r="M1922" i="22"/>
  <c r="L1922" i="22"/>
  <c r="K1922" i="22"/>
  <c r="F1922" i="22"/>
  <c r="A1922" i="22"/>
  <c r="M1921" i="22"/>
  <c r="L1921" i="22"/>
  <c r="K1921" i="22"/>
  <c r="F1921" i="22"/>
  <c r="A1921" i="22"/>
  <c r="M1920" i="22"/>
  <c r="L1920" i="22"/>
  <c r="K1920" i="22"/>
  <c r="F1920" i="22"/>
  <c r="A1920" i="22"/>
  <c r="M1919" i="22"/>
  <c r="L1919" i="22"/>
  <c r="K1919" i="22"/>
  <c r="F1919" i="22"/>
  <c r="A1919" i="22"/>
  <c r="M1918" i="22"/>
  <c r="L1918" i="22"/>
  <c r="K1918" i="22"/>
  <c r="F1918" i="22"/>
  <c r="A1918" i="22"/>
  <c r="M1917" i="22"/>
  <c r="L1917" i="22"/>
  <c r="K1917" i="22"/>
  <c r="F1917" i="22"/>
  <c r="A1917" i="22"/>
  <c r="M1916" i="22"/>
  <c r="L1916" i="22"/>
  <c r="K1916" i="22"/>
  <c r="F1916" i="22"/>
  <c r="A1916" i="22"/>
  <c r="M1915" i="22"/>
  <c r="L1915" i="22"/>
  <c r="K1915" i="22"/>
  <c r="F1915" i="22"/>
  <c r="A1915" i="22"/>
  <c r="M1914" i="22"/>
  <c r="L1914" i="22"/>
  <c r="K1914" i="22"/>
  <c r="F1914" i="22"/>
  <c r="A1914" i="22"/>
  <c r="M1913" i="22"/>
  <c r="L1913" i="22"/>
  <c r="K1913" i="22"/>
  <c r="F1913" i="22"/>
  <c r="A1913" i="22"/>
  <c r="M1912" i="22"/>
  <c r="L1912" i="22"/>
  <c r="K1912" i="22"/>
  <c r="F1912" i="22"/>
  <c r="A1912" i="22"/>
  <c r="M1911" i="22"/>
  <c r="L1911" i="22"/>
  <c r="K1911" i="22"/>
  <c r="F1911" i="22"/>
  <c r="A1911" i="22"/>
  <c r="M1910" i="22"/>
  <c r="L1910" i="22"/>
  <c r="K1910" i="22"/>
  <c r="F1910" i="22"/>
  <c r="A1910" i="22"/>
  <c r="M1909" i="22"/>
  <c r="L1909" i="22"/>
  <c r="K1909" i="22"/>
  <c r="F1909" i="22"/>
  <c r="A1909" i="22"/>
  <c r="M1908" i="22"/>
  <c r="L1908" i="22"/>
  <c r="K1908" i="22"/>
  <c r="F1908" i="22"/>
  <c r="A1908" i="22"/>
  <c r="M1907" i="22"/>
  <c r="L1907" i="22"/>
  <c r="K1907" i="22"/>
  <c r="F1907" i="22"/>
  <c r="A1907" i="22"/>
  <c r="M1906" i="22"/>
  <c r="L1906" i="22"/>
  <c r="K1906" i="22"/>
  <c r="F1906" i="22"/>
  <c r="A1906" i="22"/>
  <c r="M1905" i="22"/>
  <c r="L1905" i="22"/>
  <c r="K1905" i="22"/>
  <c r="F1905" i="22"/>
  <c r="A1905" i="22"/>
  <c r="M1904" i="22"/>
  <c r="L1904" i="22"/>
  <c r="K1904" i="22"/>
  <c r="F1904" i="22"/>
  <c r="A1904" i="22"/>
  <c r="M1903" i="22"/>
  <c r="L1903" i="22"/>
  <c r="K1903" i="22"/>
  <c r="F1903" i="22"/>
  <c r="A1903" i="22"/>
  <c r="M1902" i="22"/>
  <c r="L1902" i="22"/>
  <c r="K1902" i="22"/>
  <c r="F1902" i="22"/>
  <c r="A1902" i="22"/>
  <c r="M1901" i="22"/>
  <c r="L1901" i="22"/>
  <c r="K1901" i="22"/>
  <c r="F1901" i="22"/>
  <c r="A1901" i="22"/>
  <c r="M1900" i="22"/>
  <c r="L1900" i="22"/>
  <c r="K1900" i="22"/>
  <c r="F1900" i="22"/>
  <c r="A1900" i="22"/>
  <c r="M1899" i="22"/>
  <c r="L1899" i="22"/>
  <c r="K1899" i="22"/>
  <c r="F1899" i="22"/>
  <c r="A1899" i="22"/>
  <c r="M1898" i="22"/>
  <c r="L1898" i="22"/>
  <c r="K1898" i="22"/>
  <c r="F1898" i="22"/>
  <c r="A1898" i="22"/>
  <c r="M1897" i="22"/>
  <c r="L1897" i="22"/>
  <c r="K1897" i="22"/>
  <c r="F1897" i="22"/>
  <c r="A1897" i="22"/>
  <c r="M1896" i="22"/>
  <c r="L1896" i="22"/>
  <c r="K1896" i="22"/>
  <c r="F1896" i="22"/>
  <c r="A1896" i="22"/>
  <c r="M1895" i="22"/>
  <c r="L1895" i="22"/>
  <c r="K1895" i="22"/>
  <c r="F1895" i="22"/>
  <c r="A1895" i="22"/>
  <c r="M1894" i="22"/>
  <c r="L1894" i="22"/>
  <c r="K1894" i="22"/>
  <c r="F1894" i="22"/>
  <c r="A1894" i="22"/>
  <c r="M1893" i="22"/>
  <c r="L1893" i="22"/>
  <c r="K1893" i="22"/>
  <c r="F1893" i="22"/>
  <c r="A1893" i="22"/>
  <c r="M1892" i="22"/>
  <c r="L1892" i="22"/>
  <c r="K1892" i="22"/>
  <c r="F1892" i="22"/>
  <c r="A1892" i="22"/>
  <c r="M1891" i="22"/>
  <c r="L1891" i="22"/>
  <c r="K1891" i="22"/>
  <c r="F1891" i="22"/>
  <c r="A1891" i="22"/>
  <c r="M1890" i="22"/>
  <c r="L1890" i="22"/>
  <c r="K1890" i="22"/>
  <c r="F1890" i="22"/>
  <c r="A1890" i="22"/>
  <c r="M1889" i="22"/>
  <c r="L1889" i="22"/>
  <c r="K1889" i="22"/>
  <c r="F1889" i="22"/>
  <c r="A1889" i="22"/>
  <c r="M1888" i="22"/>
  <c r="L1888" i="22"/>
  <c r="K1888" i="22"/>
  <c r="F1888" i="22"/>
  <c r="A1888" i="22"/>
  <c r="M1887" i="22"/>
  <c r="L1887" i="22"/>
  <c r="K1887" i="22"/>
  <c r="F1887" i="22"/>
  <c r="A1887" i="22"/>
  <c r="M1886" i="22"/>
  <c r="L1886" i="22"/>
  <c r="K1886" i="22"/>
  <c r="F1886" i="22"/>
  <c r="A1886" i="22"/>
  <c r="M1885" i="22"/>
  <c r="L1885" i="22"/>
  <c r="K1885" i="22"/>
  <c r="F1885" i="22"/>
  <c r="A1885" i="22"/>
  <c r="M1884" i="22"/>
  <c r="L1884" i="22"/>
  <c r="K1884" i="22"/>
  <c r="F1884" i="22"/>
  <c r="A1884" i="22"/>
  <c r="M1883" i="22"/>
  <c r="L1883" i="22"/>
  <c r="K1883" i="22"/>
  <c r="F1883" i="22"/>
  <c r="A1883" i="22"/>
  <c r="M1882" i="22"/>
  <c r="L1882" i="22"/>
  <c r="K1882" i="22"/>
  <c r="F1882" i="22"/>
  <c r="A1882" i="22"/>
  <c r="M1881" i="22"/>
  <c r="L1881" i="22"/>
  <c r="K1881" i="22"/>
  <c r="F1881" i="22"/>
  <c r="A1881" i="22"/>
  <c r="M1880" i="22"/>
  <c r="L1880" i="22"/>
  <c r="K1880" i="22"/>
  <c r="F1880" i="22"/>
  <c r="A1880" i="22"/>
  <c r="M1879" i="22"/>
  <c r="L1879" i="22"/>
  <c r="K1879" i="22"/>
  <c r="F1879" i="22"/>
  <c r="A1879" i="22"/>
  <c r="M1878" i="22"/>
  <c r="L1878" i="22"/>
  <c r="K1878" i="22"/>
  <c r="F1878" i="22"/>
  <c r="A1878" i="22"/>
  <c r="M1877" i="22"/>
  <c r="L1877" i="22"/>
  <c r="K1877" i="22"/>
  <c r="F1877" i="22"/>
  <c r="A1877" i="22"/>
  <c r="M1876" i="22"/>
  <c r="L1876" i="22"/>
  <c r="K1876" i="22"/>
  <c r="F1876" i="22"/>
  <c r="A1876" i="22"/>
  <c r="M1875" i="22"/>
  <c r="L1875" i="22"/>
  <c r="K1875" i="22"/>
  <c r="F1875" i="22"/>
  <c r="A1875" i="22"/>
  <c r="M1874" i="22"/>
  <c r="L1874" i="22"/>
  <c r="K1874" i="22"/>
  <c r="F1874" i="22"/>
  <c r="A1874" i="22"/>
  <c r="M1873" i="22"/>
  <c r="L1873" i="22"/>
  <c r="K1873" i="22"/>
  <c r="F1873" i="22"/>
  <c r="A1873" i="22"/>
  <c r="M1872" i="22"/>
  <c r="L1872" i="22"/>
  <c r="K1872" i="22"/>
  <c r="F1872" i="22"/>
  <c r="A1872" i="22"/>
  <c r="M1871" i="22"/>
  <c r="L1871" i="22"/>
  <c r="K1871" i="22"/>
  <c r="F1871" i="22"/>
  <c r="A1871" i="22"/>
  <c r="M1870" i="22"/>
  <c r="L1870" i="22"/>
  <c r="K1870" i="22"/>
  <c r="F1870" i="22"/>
  <c r="A1870" i="22"/>
  <c r="M1869" i="22"/>
  <c r="L1869" i="22"/>
  <c r="K1869" i="22"/>
  <c r="F1869" i="22"/>
  <c r="A1869" i="22"/>
  <c r="M1868" i="22"/>
  <c r="L1868" i="22"/>
  <c r="K1868" i="22"/>
  <c r="F1868" i="22"/>
  <c r="A1868" i="22"/>
  <c r="M1867" i="22"/>
  <c r="L1867" i="22"/>
  <c r="K1867" i="22"/>
  <c r="F1867" i="22"/>
  <c r="A1867" i="22"/>
  <c r="M1866" i="22"/>
  <c r="L1866" i="22"/>
  <c r="K1866" i="22"/>
  <c r="F1866" i="22"/>
  <c r="A1866" i="22"/>
  <c r="M1865" i="22"/>
  <c r="L1865" i="22"/>
  <c r="K1865" i="22"/>
  <c r="F1865" i="22"/>
  <c r="A1865" i="22"/>
  <c r="M1864" i="22"/>
  <c r="L1864" i="22"/>
  <c r="K1864" i="22"/>
  <c r="F1864" i="22"/>
  <c r="A1864" i="22"/>
  <c r="M1863" i="22"/>
  <c r="L1863" i="22"/>
  <c r="K1863" i="22"/>
  <c r="F1863" i="22"/>
  <c r="A1863" i="22"/>
  <c r="M1862" i="22"/>
  <c r="L1862" i="22"/>
  <c r="K1862" i="22"/>
  <c r="F1862" i="22"/>
  <c r="A1862" i="22"/>
  <c r="M1861" i="22"/>
  <c r="L1861" i="22"/>
  <c r="K1861" i="22"/>
  <c r="F1861" i="22"/>
  <c r="A1861" i="22"/>
  <c r="M1860" i="22"/>
  <c r="L1860" i="22"/>
  <c r="K1860" i="22"/>
  <c r="F1860" i="22"/>
  <c r="A1860" i="22"/>
  <c r="M1859" i="22"/>
  <c r="L1859" i="22"/>
  <c r="K1859" i="22"/>
  <c r="F1859" i="22"/>
  <c r="A1859" i="22"/>
  <c r="M1858" i="22"/>
  <c r="L1858" i="22"/>
  <c r="K1858" i="22"/>
  <c r="F1858" i="22"/>
  <c r="A1858" i="22"/>
  <c r="M1857" i="22"/>
  <c r="L1857" i="22"/>
  <c r="K1857" i="22"/>
  <c r="F1857" i="22"/>
  <c r="A1857" i="22"/>
  <c r="M1856" i="22"/>
  <c r="L1856" i="22"/>
  <c r="K1856" i="22"/>
  <c r="F1856" i="22"/>
  <c r="A1856" i="22"/>
  <c r="M1855" i="22"/>
  <c r="L1855" i="22"/>
  <c r="K1855" i="22"/>
  <c r="F1855" i="22"/>
  <c r="A1855" i="22"/>
  <c r="M1854" i="22"/>
  <c r="L1854" i="22"/>
  <c r="K1854" i="22"/>
  <c r="F1854" i="22"/>
  <c r="A1854" i="22"/>
  <c r="M1853" i="22"/>
  <c r="L1853" i="22"/>
  <c r="K1853" i="22"/>
  <c r="F1853" i="22"/>
  <c r="A1853" i="22"/>
  <c r="M1852" i="22"/>
  <c r="L1852" i="22"/>
  <c r="K1852" i="22"/>
  <c r="F1852" i="22"/>
  <c r="A1852" i="22"/>
  <c r="M1851" i="22"/>
  <c r="L1851" i="22"/>
  <c r="K1851" i="22"/>
  <c r="F1851" i="22"/>
  <c r="A1851" i="22"/>
  <c r="M1850" i="22"/>
  <c r="L1850" i="22"/>
  <c r="K1850" i="22"/>
  <c r="F1850" i="22"/>
  <c r="A1850" i="22"/>
  <c r="M1849" i="22"/>
  <c r="L1849" i="22"/>
  <c r="K1849" i="22"/>
  <c r="F1849" i="22"/>
  <c r="A1849" i="22"/>
  <c r="M1848" i="22"/>
  <c r="L1848" i="22"/>
  <c r="K1848" i="22"/>
  <c r="F1848" i="22"/>
  <c r="A1848" i="22"/>
  <c r="M1847" i="22"/>
  <c r="L1847" i="22"/>
  <c r="K1847" i="22"/>
  <c r="F1847" i="22"/>
  <c r="A1847" i="22"/>
  <c r="M1846" i="22"/>
  <c r="L1846" i="22"/>
  <c r="K1846" i="22"/>
  <c r="F1846" i="22"/>
  <c r="A1846" i="22"/>
  <c r="M1845" i="22"/>
  <c r="L1845" i="22"/>
  <c r="K1845" i="22"/>
  <c r="F1845" i="22"/>
  <c r="A1845" i="22"/>
  <c r="M1844" i="22"/>
  <c r="L1844" i="22"/>
  <c r="K1844" i="22"/>
  <c r="F1844" i="22"/>
  <c r="A1844" i="22"/>
  <c r="M1843" i="22"/>
  <c r="L1843" i="22"/>
  <c r="K1843" i="22"/>
  <c r="F1843" i="22"/>
  <c r="A1843" i="22"/>
  <c r="M1842" i="22"/>
  <c r="L1842" i="22"/>
  <c r="K1842" i="22"/>
  <c r="F1842" i="22"/>
  <c r="A1842" i="22"/>
  <c r="M1841" i="22"/>
  <c r="L1841" i="22"/>
  <c r="K1841" i="22"/>
  <c r="F1841" i="22"/>
  <c r="A1841" i="22"/>
  <c r="M1840" i="22"/>
  <c r="L1840" i="22"/>
  <c r="K1840" i="22"/>
  <c r="F1840" i="22"/>
  <c r="A1840" i="22"/>
  <c r="M1839" i="22"/>
  <c r="L1839" i="22"/>
  <c r="K1839" i="22"/>
  <c r="F1839" i="22"/>
  <c r="A1839" i="22"/>
  <c r="M1838" i="22"/>
  <c r="L1838" i="22"/>
  <c r="K1838" i="22"/>
  <c r="F1838" i="22"/>
  <c r="A1838" i="22"/>
  <c r="M1837" i="22"/>
  <c r="L1837" i="22"/>
  <c r="K1837" i="22"/>
  <c r="F1837" i="22"/>
  <c r="A1837" i="22"/>
  <c r="M1836" i="22"/>
  <c r="L1836" i="22"/>
  <c r="K1836" i="22"/>
  <c r="F1836" i="22"/>
  <c r="A1836" i="22"/>
  <c r="M1835" i="22"/>
  <c r="L1835" i="22"/>
  <c r="K1835" i="22"/>
  <c r="F1835" i="22"/>
  <c r="A1835" i="22"/>
  <c r="M1834" i="22"/>
  <c r="L1834" i="22"/>
  <c r="K1834" i="22"/>
  <c r="F1834" i="22"/>
  <c r="A1834" i="22"/>
  <c r="M1833" i="22"/>
  <c r="L1833" i="22"/>
  <c r="K1833" i="22"/>
  <c r="F1833" i="22"/>
  <c r="A1833" i="22"/>
  <c r="M1832" i="22"/>
  <c r="L1832" i="22"/>
  <c r="K1832" i="22"/>
  <c r="F1832" i="22"/>
  <c r="A1832" i="22"/>
  <c r="M1831" i="22"/>
  <c r="L1831" i="22"/>
  <c r="K1831" i="22"/>
  <c r="F1831" i="22"/>
  <c r="A1831" i="22"/>
  <c r="M1830" i="22"/>
  <c r="L1830" i="22"/>
  <c r="K1830" i="22"/>
  <c r="F1830" i="22"/>
  <c r="A1830" i="22"/>
  <c r="M1829" i="22"/>
  <c r="L1829" i="22"/>
  <c r="K1829" i="22"/>
  <c r="F1829" i="22"/>
  <c r="A1829" i="22"/>
  <c r="M1828" i="22"/>
  <c r="L1828" i="22"/>
  <c r="K1828" i="22"/>
  <c r="F1828" i="22"/>
  <c r="A1828" i="22"/>
  <c r="M1827" i="22"/>
  <c r="L1827" i="22"/>
  <c r="K1827" i="22"/>
  <c r="F1827" i="22"/>
  <c r="A1827" i="22"/>
  <c r="M1826" i="22"/>
  <c r="L1826" i="22"/>
  <c r="K1826" i="22"/>
  <c r="F1826" i="22"/>
  <c r="A1826" i="22"/>
  <c r="M1825" i="22"/>
  <c r="L1825" i="22"/>
  <c r="K1825" i="22"/>
  <c r="F1825" i="22"/>
  <c r="A1825" i="22"/>
  <c r="M1824" i="22"/>
  <c r="L1824" i="22"/>
  <c r="K1824" i="22"/>
  <c r="F1824" i="22"/>
  <c r="A1824" i="22"/>
  <c r="M1823" i="22"/>
  <c r="L1823" i="22"/>
  <c r="K1823" i="22"/>
  <c r="F1823" i="22"/>
  <c r="A1823" i="22"/>
  <c r="M1822" i="22"/>
  <c r="L1822" i="22"/>
  <c r="K1822" i="22"/>
  <c r="F1822" i="22"/>
  <c r="A1822" i="22"/>
  <c r="M1821" i="22"/>
  <c r="L1821" i="22"/>
  <c r="K1821" i="22"/>
  <c r="F1821" i="22"/>
  <c r="A1821" i="22"/>
  <c r="M1820" i="22"/>
  <c r="L1820" i="22"/>
  <c r="K1820" i="22"/>
  <c r="F1820" i="22"/>
  <c r="A1820" i="22"/>
  <c r="M1819" i="22"/>
  <c r="L1819" i="22"/>
  <c r="K1819" i="22"/>
  <c r="F1819" i="22"/>
  <c r="A1819" i="22"/>
  <c r="M1818" i="22"/>
  <c r="L1818" i="22"/>
  <c r="K1818" i="22"/>
  <c r="F1818" i="22"/>
  <c r="A1818" i="22"/>
  <c r="M1817" i="22"/>
  <c r="L1817" i="22"/>
  <c r="K1817" i="22"/>
  <c r="F1817" i="22"/>
  <c r="A1817" i="22"/>
  <c r="M1816" i="22"/>
  <c r="L1816" i="22"/>
  <c r="K1816" i="22"/>
  <c r="F1816" i="22"/>
  <c r="A1816" i="22"/>
  <c r="M1815" i="22"/>
  <c r="L1815" i="22"/>
  <c r="K1815" i="22"/>
  <c r="F1815" i="22"/>
  <c r="A1815" i="22"/>
  <c r="M1814" i="22"/>
  <c r="L1814" i="22"/>
  <c r="K1814" i="22"/>
  <c r="F1814" i="22"/>
  <c r="A1814" i="22"/>
  <c r="M1813" i="22"/>
  <c r="L1813" i="22"/>
  <c r="K1813" i="22"/>
  <c r="F1813" i="22"/>
  <c r="A1813" i="22"/>
  <c r="M1812" i="22"/>
  <c r="L1812" i="22"/>
  <c r="K1812" i="22"/>
  <c r="F1812" i="22"/>
  <c r="A1812" i="22"/>
  <c r="M1811" i="22"/>
  <c r="L1811" i="22"/>
  <c r="K1811" i="22"/>
  <c r="F1811" i="22"/>
  <c r="A1811" i="22"/>
  <c r="M1810" i="22"/>
  <c r="L1810" i="22"/>
  <c r="K1810" i="22"/>
  <c r="F1810" i="22"/>
  <c r="A1810" i="22"/>
  <c r="M1809" i="22"/>
  <c r="L1809" i="22"/>
  <c r="K1809" i="22"/>
  <c r="F1809" i="22"/>
  <c r="A1809" i="22"/>
  <c r="M1808" i="22"/>
  <c r="L1808" i="22"/>
  <c r="K1808" i="22"/>
  <c r="F1808" i="22"/>
  <c r="A1808" i="22"/>
  <c r="M1807" i="22"/>
  <c r="L1807" i="22"/>
  <c r="K1807" i="22"/>
  <c r="F1807" i="22"/>
  <c r="A1807" i="22"/>
  <c r="M1806" i="22"/>
  <c r="L1806" i="22"/>
  <c r="K1806" i="22"/>
  <c r="F1806" i="22"/>
  <c r="A1806" i="22"/>
  <c r="M1805" i="22"/>
  <c r="L1805" i="22"/>
  <c r="K1805" i="22"/>
  <c r="F1805" i="22"/>
  <c r="A1805" i="22"/>
  <c r="M1804" i="22"/>
  <c r="L1804" i="22"/>
  <c r="K1804" i="22"/>
  <c r="F1804" i="22"/>
  <c r="A1804" i="22"/>
  <c r="M1803" i="22"/>
  <c r="L1803" i="22"/>
  <c r="K1803" i="22"/>
  <c r="F1803" i="22"/>
  <c r="A1803" i="22"/>
  <c r="M1802" i="22"/>
  <c r="L1802" i="22"/>
  <c r="K1802" i="22"/>
  <c r="F1802" i="22"/>
  <c r="A1802" i="22"/>
  <c r="M1801" i="22"/>
  <c r="L1801" i="22"/>
  <c r="K1801" i="22"/>
  <c r="F1801" i="22"/>
  <c r="A1801" i="22"/>
  <c r="M1800" i="22"/>
  <c r="L1800" i="22"/>
  <c r="K1800" i="22"/>
  <c r="F1800" i="22"/>
  <c r="A1800" i="22"/>
  <c r="M1799" i="22"/>
  <c r="L1799" i="22"/>
  <c r="K1799" i="22"/>
  <c r="F1799" i="22"/>
  <c r="A1799" i="22"/>
  <c r="M1798" i="22"/>
  <c r="L1798" i="22"/>
  <c r="K1798" i="22"/>
  <c r="F1798" i="22"/>
  <c r="A1798" i="22"/>
  <c r="M1797" i="22"/>
  <c r="L1797" i="22"/>
  <c r="K1797" i="22"/>
  <c r="F1797" i="22"/>
  <c r="A1797" i="22"/>
  <c r="M1796" i="22"/>
  <c r="L1796" i="22"/>
  <c r="K1796" i="22"/>
  <c r="F1796" i="22"/>
  <c r="A1796" i="22"/>
  <c r="M1795" i="22"/>
  <c r="L1795" i="22"/>
  <c r="K1795" i="22"/>
  <c r="F1795" i="22"/>
  <c r="A1795" i="22"/>
  <c r="M1794" i="22"/>
  <c r="L1794" i="22"/>
  <c r="K1794" i="22"/>
  <c r="F1794" i="22"/>
  <c r="A1794" i="22"/>
  <c r="M1793" i="22"/>
  <c r="L1793" i="22"/>
  <c r="K1793" i="22"/>
  <c r="F1793" i="22"/>
  <c r="A1793" i="22"/>
  <c r="M1792" i="22"/>
  <c r="L1792" i="22"/>
  <c r="K1792" i="22"/>
  <c r="F1792" i="22"/>
  <c r="A1792" i="22"/>
  <c r="M1791" i="22"/>
  <c r="L1791" i="22"/>
  <c r="K1791" i="22"/>
  <c r="F1791" i="22"/>
  <c r="A1791" i="22"/>
  <c r="M1790" i="22"/>
  <c r="L1790" i="22"/>
  <c r="K1790" i="22"/>
  <c r="F1790" i="22"/>
  <c r="A1790" i="22"/>
  <c r="M1789" i="22"/>
  <c r="L1789" i="22"/>
  <c r="K1789" i="22"/>
  <c r="F1789" i="22"/>
  <c r="A1789" i="22"/>
  <c r="M1788" i="22"/>
  <c r="L1788" i="22"/>
  <c r="K1788" i="22"/>
  <c r="F1788" i="22"/>
  <c r="A1788" i="22"/>
  <c r="M1787" i="22"/>
  <c r="L1787" i="22"/>
  <c r="K1787" i="22"/>
  <c r="F1787" i="22"/>
  <c r="A1787" i="22"/>
  <c r="M1786" i="22"/>
  <c r="L1786" i="22"/>
  <c r="K1786" i="22"/>
  <c r="F1786" i="22"/>
  <c r="A1786" i="22"/>
  <c r="M1785" i="22"/>
  <c r="L1785" i="22"/>
  <c r="K1785" i="22"/>
  <c r="F1785" i="22"/>
  <c r="A1785" i="22"/>
  <c r="M1784" i="22"/>
  <c r="L1784" i="22"/>
  <c r="K1784" i="22"/>
  <c r="F1784" i="22"/>
  <c r="A1784" i="22"/>
  <c r="M1783" i="22"/>
  <c r="L1783" i="22"/>
  <c r="K1783" i="22"/>
  <c r="F1783" i="22"/>
  <c r="A1783" i="22"/>
  <c r="M1782" i="22"/>
  <c r="L1782" i="22"/>
  <c r="K1782" i="22"/>
  <c r="F1782" i="22"/>
  <c r="A1782" i="22"/>
  <c r="M1781" i="22"/>
  <c r="L1781" i="22"/>
  <c r="K1781" i="22"/>
  <c r="F1781" i="22"/>
  <c r="A1781" i="22"/>
  <c r="M1780" i="22"/>
  <c r="L1780" i="22"/>
  <c r="K1780" i="22"/>
  <c r="F1780" i="22"/>
  <c r="A1780" i="22"/>
  <c r="M1779" i="22"/>
  <c r="L1779" i="22"/>
  <c r="K1779" i="22"/>
  <c r="F1779" i="22"/>
  <c r="A1779" i="22"/>
  <c r="M1778" i="22"/>
  <c r="L1778" i="22"/>
  <c r="K1778" i="22"/>
  <c r="F1778" i="22"/>
  <c r="A1778" i="22"/>
  <c r="M1777" i="22"/>
  <c r="L1777" i="22"/>
  <c r="K1777" i="22"/>
  <c r="F1777" i="22"/>
  <c r="A1777" i="22"/>
  <c r="M1776" i="22"/>
  <c r="L1776" i="22"/>
  <c r="K1776" i="22"/>
  <c r="F1776" i="22"/>
  <c r="A1776" i="22"/>
  <c r="M1775" i="22"/>
  <c r="L1775" i="22"/>
  <c r="K1775" i="22"/>
  <c r="F1775" i="22"/>
  <c r="A1775" i="22"/>
  <c r="M1774" i="22"/>
  <c r="L1774" i="22"/>
  <c r="K1774" i="22"/>
  <c r="F1774" i="22"/>
  <c r="A1774" i="22"/>
  <c r="M1773" i="22"/>
  <c r="L1773" i="22"/>
  <c r="K1773" i="22"/>
  <c r="F1773" i="22"/>
  <c r="A1773" i="22"/>
  <c r="M1772" i="22"/>
  <c r="L1772" i="22"/>
  <c r="K1772" i="22"/>
  <c r="F1772" i="22"/>
  <c r="A1772" i="22"/>
  <c r="M1771" i="22"/>
  <c r="L1771" i="22"/>
  <c r="K1771" i="22"/>
  <c r="F1771" i="22"/>
  <c r="A1771" i="22"/>
  <c r="M1770" i="22"/>
  <c r="L1770" i="22"/>
  <c r="K1770" i="22"/>
  <c r="F1770" i="22"/>
  <c r="A1770" i="22"/>
  <c r="M1769" i="22"/>
  <c r="L1769" i="22"/>
  <c r="K1769" i="22"/>
  <c r="F1769" i="22"/>
  <c r="A1769" i="22"/>
  <c r="M1768" i="22"/>
  <c r="L1768" i="22"/>
  <c r="K1768" i="22"/>
  <c r="F1768" i="22"/>
  <c r="A1768" i="22"/>
  <c r="M1767" i="22"/>
  <c r="L1767" i="22"/>
  <c r="K1767" i="22"/>
  <c r="F1767" i="22"/>
  <c r="A1767" i="22"/>
  <c r="M1766" i="22"/>
  <c r="L1766" i="22"/>
  <c r="K1766" i="22"/>
  <c r="F1766" i="22"/>
  <c r="A1766" i="22"/>
  <c r="M1765" i="22"/>
  <c r="L1765" i="22"/>
  <c r="K1765" i="22"/>
  <c r="F1765" i="22"/>
  <c r="A1765" i="22"/>
  <c r="M1764" i="22"/>
  <c r="L1764" i="22"/>
  <c r="K1764" i="22"/>
  <c r="F1764" i="22"/>
  <c r="A1764" i="22"/>
  <c r="M1763" i="22"/>
  <c r="L1763" i="22"/>
  <c r="K1763" i="22"/>
  <c r="F1763" i="22"/>
  <c r="A1763" i="22"/>
  <c r="M1762" i="22"/>
  <c r="L1762" i="22"/>
  <c r="K1762" i="22"/>
  <c r="F1762" i="22"/>
  <c r="A1762" i="22"/>
  <c r="M1761" i="22"/>
  <c r="L1761" i="22"/>
  <c r="K1761" i="22"/>
  <c r="F1761" i="22"/>
  <c r="A1761" i="22"/>
  <c r="M1760" i="22"/>
  <c r="L1760" i="22"/>
  <c r="K1760" i="22"/>
  <c r="F1760" i="22"/>
  <c r="A1760" i="22"/>
  <c r="M1759" i="22"/>
  <c r="L1759" i="22"/>
  <c r="K1759" i="22"/>
  <c r="F1759" i="22"/>
  <c r="A1759" i="22"/>
  <c r="M1758" i="22"/>
  <c r="L1758" i="22"/>
  <c r="K1758" i="22"/>
  <c r="F1758" i="22"/>
  <c r="A1758" i="22"/>
  <c r="M1757" i="22"/>
  <c r="L1757" i="22"/>
  <c r="K1757" i="22"/>
  <c r="F1757" i="22"/>
  <c r="A1757" i="22"/>
  <c r="M1756" i="22"/>
  <c r="L1756" i="22"/>
  <c r="K1756" i="22"/>
  <c r="F1756" i="22"/>
  <c r="A1756" i="22"/>
  <c r="M1755" i="22"/>
  <c r="L1755" i="22"/>
  <c r="K1755" i="22"/>
  <c r="F1755" i="22"/>
  <c r="A1755" i="22"/>
  <c r="M1754" i="22"/>
  <c r="L1754" i="22"/>
  <c r="K1754" i="22"/>
  <c r="F1754" i="22"/>
  <c r="A1754" i="22"/>
  <c r="M1753" i="22"/>
  <c r="L1753" i="22"/>
  <c r="K1753" i="22"/>
  <c r="F1753" i="22"/>
  <c r="A1753" i="22"/>
  <c r="M1752" i="22"/>
  <c r="L1752" i="22"/>
  <c r="K1752" i="22"/>
  <c r="F1752" i="22"/>
  <c r="A1752" i="22"/>
  <c r="M1751" i="22"/>
  <c r="L1751" i="22"/>
  <c r="K1751" i="22"/>
  <c r="F1751" i="22"/>
  <c r="A1751" i="22"/>
  <c r="M1750" i="22"/>
  <c r="L1750" i="22"/>
  <c r="K1750" i="22"/>
  <c r="F1750" i="22"/>
  <c r="A1750" i="22"/>
  <c r="M1749" i="22"/>
  <c r="L1749" i="22"/>
  <c r="K1749" i="22"/>
  <c r="F1749" i="22"/>
  <c r="A1749" i="22"/>
  <c r="M1748" i="22"/>
  <c r="L1748" i="22"/>
  <c r="K1748" i="22"/>
  <c r="F1748" i="22"/>
  <c r="A1748" i="22"/>
  <c r="M1747" i="22"/>
  <c r="L1747" i="22"/>
  <c r="K1747" i="22"/>
  <c r="F1747" i="22"/>
  <c r="A1747" i="22"/>
  <c r="M1746" i="22"/>
  <c r="L1746" i="22"/>
  <c r="K1746" i="22"/>
  <c r="F1746" i="22"/>
  <c r="A1746" i="22"/>
  <c r="M1745" i="22"/>
  <c r="L1745" i="22"/>
  <c r="K1745" i="22"/>
  <c r="F1745" i="22"/>
  <c r="A1745" i="22"/>
  <c r="M1744" i="22"/>
  <c r="L1744" i="22"/>
  <c r="K1744" i="22"/>
  <c r="F1744" i="22"/>
  <c r="A1744" i="22"/>
  <c r="M1743" i="22"/>
  <c r="L1743" i="22"/>
  <c r="K1743" i="22"/>
  <c r="F1743" i="22"/>
  <c r="A1743" i="22"/>
  <c r="M1742" i="22"/>
  <c r="L1742" i="22"/>
  <c r="K1742" i="22"/>
  <c r="F1742" i="22"/>
  <c r="A1742" i="22"/>
  <c r="M1741" i="22"/>
  <c r="L1741" i="22"/>
  <c r="K1741" i="22"/>
  <c r="F1741" i="22"/>
  <c r="A1741" i="22"/>
  <c r="M1740" i="22"/>
  <c r="L1740" i="22"/>
  <c r="K1740" i="22"/>
  <c r="F1740" i="22"/>
  <c r="A1740" i="22"/>
  <c r="M1739" i="22"/>
  <c r="L1739" i="22"/>
  <c r="K1739" i="22"/>
  <c r="F1739" i="22"/>
  <c r="A1739" i="22"/>
  <c r="M1738" i="22"/>
  <c r="L1738" i="22"/>
  <c r="K1738" i="22"/>
  <c r="F1738" i="22"/>
  <c r="A1738" i="22"/>
  <c r="M1737" i="22"/>
  <c r="L1737" i="22"/>
  <c r="K1737" i="22"/>
  <c r="F1737" i="22"/>
  <c r="A1737" i="22"/>
  <c r="M1736" i="22"/>
  <c r="L1736" i="22"/>
  <c r="K1736" i="22"/>
  <c r="F1736" i="22"/>
  <c r="A1736" i="22"/>
  <c r="M1735" i="22"/>
  <c r="L1735" i="22"/>
  <c r="K1735" i="22"/>
  <c r="F1735" i="22"/>
  <c r="A1735" i="22"/>
  <c r="M1734" i="22"/>
  <c r="L1734" i="22"/>
  <c r="K1734" i="22"/>
  <c r="F1734" i="22"/>
  <c r="A1734" i="22"/>
  <c r="M1733" i="22"/>
  <c r="L1733" i="22"/>
  <c r="K1733" i="22"/>
  <c r="F1733" i="22"/>
  <c r="A1733" i="22"/>
  <c r="M1732" i="22"/>
  <c r="L1732" i="22"/>
  <c r="K1732" i="22"/>
  <c r="F1732" i="22"/>
  <c r="A1732" i="22"/>
  <c r="M1731" i="22"/>
  <c r="L1731" i="22"/>
  <c r="K1731" i="22"/>
  <c r="F1731" i="22"/>
  <c r="A1731" i="22"/>
  <c r="M1730" i="22"/>
  <c r="L1730" i="22"/>
  <c r="K1730" i="22"/>
  <c r="F1730" i="22"/>
  <c r="A1730" i="22"/>
  <c r="M1729" i="22"/>
  <c r="L1729" i="22"/>
  <c r="K1729" i="22"/>
  <c r="F1729" i="22"/>
  <c r="A1729" i="22"/>
  <c r="M1728" i="22"/>
  <c r="L1728" i="22"/>
  <c r="K1728" i="22"/>
  <c r="F1728" i="22"/>
  <c r="A1728" i="22"/>
  <c r="M1727" i="22"/>
  <c r="L1727" i="22"/>
  <c r="K1727" i="22"/>
  <c r="F1727" i="22"/>
  <c r="A1727" i="22"/>
  <c r="M1726" i="22"/>
  <c r="L1726" i="22"/>
  <c r="K1726" i="22"/>
  <c r="F1726" i="22"/>
  <c r="A1726" i="22"/>
  <c r="M1725" i="22"/>
  <c r="L1725" i="22"/>
  <c r="K1725" i="22"/>
  <c r="F1725" i="22"/>
  <c r="A1725" i="22"/>
  <c r="M1724" i="22"/>
  <c r="L1724" i="22"/>
  <c r="K1724" i="22"/>
  <c r="F1724" i="22"/>
  <c r="A1724" i="22"/>
  <c r="M1723" i="22"/>
  <c r="L1723" i="22"/>
  <c r="K1723" i="22"/>
  <c r="F1723" i="22"/>
  <c r="A1723" i="22"/>
  <c r="M1722" i="22"/>
  <c r="L1722" i="22"/>
  <c r="K1722" i="22"/>
  <c r="F1722" i="22"/>
  <c r="A1722" i="22"/>
  <c r="M1721" i="22"/>
  <c r="L1721" i="22"/>
  <c r="K1721" i="22"/>
  <c r="F1721" i="22"/>
  <c r="A1721" i="22"/>
  <c r="M1720" i="22"/>
  <c r="L1720" i="22"/>
  <c r="K1720" i="22"/>
  <c r="F1720" i="22"/>
  <c r="A1720" i="22"/>
  <c r="M1719" i="22"/>
  <c r="L1719" i="22"/>
  <c r="K1719" i="22"/>
  <c r="F1719" i="22"/>
  <c r="A1719" i="22"/>
  <c r="M1718" i="22"/>
  <c r="L1718" i="22"/>
  <c r="K1718" i="22"/>
  <c r="F1718" i="22"/>
  <c r="A1718" i="22"/>
  <c r="M1717" i="22"/>
  <c r="L1717" i="22"/>
  <c r="K1717" i="22"/>
  <c r="F1717" i="22"/>
  <c r="A1717" i="22"/>
  <c r="M1716" i="22"/>
  <c r="L1716" i="22"/>
  <c r="K1716" i="22"/>
  <c r="F1716" i="22"/>
  <c r="A1716" i="22"/>
  <c r="M1715" i="22"/>
  <c r="L1715" i="22"/>
  <c r="K1715" i="22"/>
  <c r="F1715" i="22"/>
  <c r="A1715" i="22"/>
  <c r="M1714" i="22"/>
  <c r="L1714" i="22"/>
  <c r="K1714" i="22"/>
  <c r="F1714" i="22"/>
  <c r="A1714" i="22"/>
  <c r="M1713" i="22"/>
  <c r="L1713" i="22"/>
  <c r="K1713" i="22"/>
  <c r="F1713" i="22"/>
  <c r="A1713" i="22"/>
  <c r="M1712" i="22"/>
  <c r="L1712" i="22"/>
  <c r="K1712" i="22"/>
  <c r="F1712" i="22"/>
  <c r="A1712" i="22"/>
  <c r="M1711" i="22"/>
  <c r="L1711" i="22"/>
  <c r="K1711" i="22"/>
  <c r="F1711" i="22"/>
  <c r="A1711" i="22"/>
  <c r="M1710" i="22"/>
  <c r="L1710" i="22"/>
  <c r="K1710" i="22"/>
  <c r="F1710" i="22"/>
  <c r="A1710" i="22"/>
  <c r="M1709" i="22"/>
  <c r="L1709" i="22"/>
  <c r="K1709" i="22"/>
  <c r="F1709" i="22"/>
  <c r="A1709" i="22"/>
  <c r="M1708" i="22"/>
  <c r="L1708" i="22"/>
  <c r="K1708" i="22"/>
  <c r="F1708" i="22"/>
  <c r="A1708" i="22"/>
  <c r="M1707" i="22"/>
  <c r="L1707" i="22"/>
  <c r="K1707" i="22"/>
  <c r="F1707" i="22"/>
  <c r="A1707" i="22"/>
  <c r="M1706" i="22"/>
  <c r="L1706" i="22"/>
  <c r="K1706" i="22"/>
  <c r="F1706" i="22"/>
  <c r="A1706" i="22"/>
  <c r="M1705" i="22"/>
  <c r="L1705" i="22"/>
  <c r="K1705" i="22"/>
  <c r="F1705" i="22"/>
  <c r="A1705" i="22"/>
  <c r="M1704" i="22"/>
  <c r="L1704" i="22"/>
  <c r="K1704" i="22"/>
  <c r="F1704" i="22"/>
  <c r="A1704" i="22"/>
  <c r="M1703" i="22"/>
  <c r="L1703" i="22"/>
  <c r="K1703" i="22"/>
  <c r="F1703" i="22"/>
  <c r="A1703" i="22"/>
  <c r="M1702" i="22"/>
  <c r="L1702" i="22"/>
  <c r="K1702" i="22"/>
  <c r="F1702" i="22"/>
  <c r="A1702" i="22"/>
  <c r="M1701" i="22"/>
  <c r="L1701" i="22"/>
  <c r="K1701" i="22"/>
  <c r="F1701" i="22"/>
  <c r="A1701" i="22"/>
  <c r="M1700" i="22"/>
  <c r="L1700" i="22"/>
  <c r="K1700" i="22"/>
  <c r="F1700" i="22"/>
  <c r="A1700" i="22"/>
  <c r="M1699" i="22"/>
  <c r="L1699" i="22"/>
  <c r="K1699" i="22"/>
  <c r="F1699" i="22"/>
  <c r="A1699" i="22"/>
  <c r="M1698" i="22"/>
  <c r="L1698" i="22"/>
  <c r="K1698" i="22"/>
  <c r="F1698" i="22"/>
  <c r="A1698" i="22"/>
  <c r="M1697" i="22"/>
  <c r="L1697" i="22"/>
  <c r="K1697" i="22"/>
  <c r="F1697" i="22"/>
  <c r="A1697" i="22"/>
  <c r="M1696" i="22"/>
  <c r="L1696" i="22"/>
  <c r="K1696" i="22"/>
  <c r="F1696" i="22"/>
  <c r="A1696" i="22"/>
  <c r="M1695" i="22"/>
  <c r="L1695" i="22"/>
  <c r="K1695" i="22"/>
  <c r="F1695" i="22"/>
  <c r="A1695" i="22"/>
  <c r="M1694" i="22"/>
  <c r="L1694" i="22"/>
  <c r="K1694" i="22"/>
  <c r="F1694" i="22"/>
  <c r="A1694" i="22"/>
  <c r="M1693" i="22"/>
  <c r="L1693" i="22"/>
  <c r="K1693" i="22"/>
  <c r="F1693" i="22"/>
  <c r="A1693" i="22"/>
  <c r="M1692" i="22"/>
  <c r="L1692" i="22"/>
  <c r="K1692" i="22"/>
  <c r="F1692" i="22"/>
  <c r="A1692" i="22"/>
  <c r="M1691" i="22"/>
  <c r="L1691" i="22"/>
  <c r="K1691" i="22"/>
  <c r="F1691" i="22"/>
  <c r="A1691" i="22"/>
  <c r="M1690" i="22"/>
  <c r="L1690" i="22"/>
  <c r="K1690" i="22"/>
  <c r="F1690" i="22"/>
  <c r="A1690" i="22"/>
  <c r="M1689" i="22"/>
  <c r="L1689" i="22"/>
  <c r="K1689" i="22"/>
  <c r="F1689" i="22"/>
  <c r="A1689" i="22"/>
  <c r="M1688" i="22"/>
  <c r="L1688" i="22"/>
  <c r="K1688" i="22"/>
  <c r="F1688" i="22"/>
  <c r="A1688" i="22"/>
  <c r="M1687" i="22"/>
  <c r="L1687" i="22"/>
  <c r="K1687" i="22"/>
  <c r="F1687" i="22"/>
  <c r="A1687" i="22"/>
  <c r="M1686" i="22"/>
  <c r="L1686" i="22"/>
  <c r="K1686" i="22"/>
  <c r="F1686" i="22"/>
  <c r="A1686" i="22"/>
  <c r="M1685" i="22"/>
  <c r="L1685" i="22"/>
  <c r="K1685" i="22"/>
  <c r="F1685" i="22"/>
  <c r="A1685" i="22"/>
  <c r="M1684" i="22"/>
  <c r="L1684" i="22"/>
  <c r="K1684" i="22"/>
  <c r="F1684" i="22"/>
  <c r="A1684" i="22"/>
  <c r="M1683" i="22"/>
  <c r="L1683" i="22"/>
  <c r="K1683" i="22"/>
  <c r="F1683" i="22"/>
  <c r="A1683" i="22"/>
  <c r="M1682" i="22"/>
  <c r="L1682" i="22"/>
  <c r="K1682" i="22"/>
  <c r="F1682" i="22"/>
  <c r="A1682" i="22"/>
  <c r="M1681" i="22"/>
  <c r="L1681" i="22"/>
  <c r="K1681" i="22"/>
  <c r="F1681" i="22"/>
  <c r="A1681" i="22"/>
  <c r="M1680" i="22"/>
  <c r="L1680" i="22"/>
  <c r="K1680" i="22"/>
  <c r="F1680" i="22"/>
  <c r="A1680" i="22"/>
  <c r="M1679" i="22"/>
  <c r="L1679" i="22"/>
  <c r="K1679" i="22"/>
  <c r="F1679" i="22"/>
  <c r="A1679" i="22"/>
  <c r="M1678" i="22"/>
  <c r="L1678" i="22"/>
  <c r="K1678" i="22"/>
  <c r="F1678" i="22"/>
  <c r="A1678" i="22"/>
  <c r="M1677" i="22"/>
  <c r="L1677" i="22"/>
  <c r="K1677" i="22"/>
  <c r="F1677" i="22"/>
  <c r="A1677" i="22"/>
  <c r="M1676" i="22"/>
  <c r="L1676" i="22"/>
  <c r="K1676" i="22"/>
  <c r="F1676" i="22"/>
  <c r="A1676" i="22"/>
  <c r="M1675" i="22"/>
  <c r="L1675" i="22"/>
  <c r="K1675" i="22"/>
  <c r="F1675" i="22"/>
  <c r="A1675" i="22"/>
  <c r="M1674" i="22"/>
  <c r="L1674" i="22"/>
  <c r="K1674" i="22"/>
  <c r="F1674" i="22"/>
  <c r="A1674" i="22"/>
  <c r="M1673" i="22"/>
  <c r="L1673" i="22"/>
  <c r="K1673" i="22"/>
  <c r="F1673" i="22"/>
  <c r="A1673" i="22"/>
  <c r="M1672" i="22"/>
  <c r="L1672" i="22"/>
  <c r="K1672" i="22"/>
  <c r="F1672" i="22"/>
  <c r="A1672" i="22"/>
  <c r="M1671" i="22"/>
  <c r="L1671" i="22"/>
  <c r="K1671" i="22"/>
  <c r="F1671" i="22"/>
  <c r="A1671" i="22"/>
  <c r="M1670" i="22"/>
  <c r="L1670" i="22"/>
  <c r="K1670" i="22"/>
  <c r="F1670" i="22"/>
  <c r="A1670" i="22"/>
  <c r="M1669" i="22"/>
  <c r="L1669" i="22"/>
  <c r="K1669" i="22"/>
  <c r="F1669" i="22"/>
  <c r="A1669" i="22"/>
  <c r="M1668" i="22"/>
  <c r="L1668" i="22"/>
  <c r="K1668" i="22"/>
  <c r="F1668" i="22"/>
  <c r="A1668" i="22"/>
  <c r="M1667" i="22"/>
  <c r="L1667" i="22"/>
  <c r="K1667" i="22"/>
  <c r="F1667" i="22"/>
  <c r="A1667" i="22"/>
  <c r="M1666" i="22"/>
  <c r="L1666" i="22"/>
  <c r="K1666" i="22"/>
  <c r="F1666" i="22"/>
  <c r="A1666" i="22"/>
  <c r="M1665" i="22"/>
  <c r="L1665" i="22"/>
  <c r="K1665" i="22"/>
  <c r="F1665" i="22"/>
  <c r="A1665" i="22"/>
  <c r="M1664" i="22"/>
  <c r="L1664" i="22"/>
  <c r="K1664" i="22"/>
  <c r="F1664" i="22"/>
  <c r="A1664" i="22"/>
  <c r="M1663" i="22"/>
  <c r="L1663" i="22"/>
  <c r="K1663" i="22"/>
  <c r="F1663" i="22"/>
  <c r="A1663" i="22"/>
  <c r="M1662" i="22"/>
  <c r="L1662" i="22"/>
  <c r="K1662" i="22"/>
  <c r="F1662" i="22"/>
  <c r="A1662" i="22"/>
  <c r="M1661" i="22"/>
  <c r="L1661" i="22"/>
  <c r="K1661" i="22"/>
  <c r="F1661" i="22"/>
  <c r="A1661" i="22"/>
  <c r="M1660" i="22"/>
  <c r="L1660" i="22"/>
  <c r="K1660" i="22"/>
  <c r="F1660" i="22"/>
  <c r="A1660" i="22"/>
  <c r="M1659" i="22"/>
  <c r="L1659" i="22"/>
  <c r="K1659" i="22"/>
  <c r="F1659" i="22"/>
  <c r="A1659" i="22"/>
  <c r="M1658" i="22"/>
  <c r="L1658" i="22"/>
  <c r="K1658" i="22"/>
  <c r="F1658" i="22"/>
  <c r="A1658" i="22"/>
  <c r="M1657" i="22"/>
  <c r="L1657" i="22"/>
  <c r="K1657" i="22"/>
  <c r="F1657" i="22"/>
  <c r="A1657" i="22"/>
  <c r="M1656" i="22"/>
  <c r="L1656" i="22"/>
  <c r="K1656" i="22"/>
  <c r="F1656" i="22"/>
  <c r="A1656" i="22"/>
  <c r="M1655" i="22"/>
  <c r="L1655" i="22"/>
  <c r="K1655" i="22"/>
  <c r="F1655" i="22"/>
  <c r="A1655" i="22"/>
  <c r="M1654" i="22"/>
  <c r="L1654" i="22"/>
  <c r="K1654" i="22"/>
  <c r="F1654" i="22"/>
  <c r="A1654" i="22"/>
  <c r="M1653" i="22"/>
  <c r="L1653" i="22"/>
  <c r="K1653" i="22"/>
  <c r="F1653" i="22"/>
  <c r="A1653" i="22"/>
  <c r="M1652" i="22"/>
  <c r="L1652" i="22"/>
  <c r="K1652" i="22"/>
  <c r="F1652" i="22"/>
  <c r="A1652" i="22"/>
  <c r="M1651" i="22"/>
  <c r="L1651" i="22"/>
  <c r="K1651" i="22"/>
  <c r="F1651" i="22"/>
  <c r="A1651" i="22"/>
  <c r="M1650" i="22"/>
  <c r="L1650" i="22"/>
  <c r="K1650" i="22"/>
  <c r="F1650" i="22"/>
  <c r="A1650" i="22"/>
  <c r="M1649" i="22"/>
  <c r="L1649" i="22"/>
  <c r="K1649" i="22"/>
  <c r="F1649" i="22"/>
  <c r="A1649" i="22"/>
  <c r="M1648" i="22"/>
  <c r="L1648" i="22"/>
  <c r="K1648" i="22"/>
  <c r="F1648" i="22"/>
  <c r="A1648" i="22"/>
  <c r="M1647" i="22"/>
  <c r="L1647" i="22"/>
  <c r="K1647" i="22"/>
  <c r="F1647" i="22"/>
  <c r="A1647" i="22"/>
  <c r="M1646" i="22"/>
  <c r="L1646" i="22"/>
  <c r="K1646" i="22"/>
  <c r="F1646" i="22"/>
  <c r="A1646" i="22"/>
  <c r="M1645" i="22"/>
  <c r="L1645" i="22"/>
  <c r="K1645" i="22"/>
  <c r="F1645" i="22"/>
  <c r="A1645" i="22"/>
  <c r="M1644" i="22"/>
  <c r="L1644" i="22"/>
  <c r="K1644" i="22"/>
  <c r="F1644" i="22"/>
  <c r="A1644" i="22"/>
  <c r="M1643" i="22"/>
  <c r="L1643" i="22"/>
  <c r="K1643" i="22"/>
  <c r="F1643" i="22"/>
  <c r="A1643" i="22"/>
  <c r="M1642" i="22"/>
  <c r="L1642" i="22"/>
  <c r="K1642" i="22"/>
  <c r="F1642" i="22"/>
  <c r="A1642" i="22"/>
  <c r="M1641" i="22"/>
  <c r="L1641" i="22"/>
  <c r="K1641" i="22"/>
  <c r="F1641" i="22"/>
  <c r="A1641" i="22"/>
  <c r="M1640" i="22"/>
  <c r="L1640" i="22"/>
  <c r="K1640" i="22"/>
  <c r="F1640" i="22"/>
  <c r="A1640" i="22"/>
  <c r="M1639" i="22"/>
  <c r="L1639" i="22"/>
  <c r="K1639" i="22"/>
  <c r="F1639" i="22"/>
  <c r="A1639" i="22"/>
  <c r="M1638" i="22"/>
  <c r="L1638" i="22"/>
  <c r="K1638" i="22"/>
  <c r="F1638" i="22"/>
  <c r="A1638" i="22"/>
  <c r="M1637" i="22"/>
  <c r="L1637" i="22"/>
  <c r="K1637" i="22"/>
  <c r="F1637" i="22"/>
  <c r="A1637" i="22"/>
  <c r="M1636" i="22"/>
  <c r="L1636" i="22"/>
  <c r="K1636" i="22"/>
  <c r="F1636" i="22"/>
  <c r="A1636" i="22"/>
  <c r="M1635" i="22"/>
  <c r="L1635" i="22"/>
  <c r="K1635" i="22"/>
  <c r="F1635" i="22"/>
  <c r="A1635" i="22"/>
  <c r="M1634" i="22"/>
  <c r="L1634" i="22"/>
  <c r="K1634" i="22"/>
  <c r="F1634" i="22"/>
  <c r="A1634" i="22"/>
  <c r="M1633" i="22"/>
  <c r="L1633" i="22"/>
  <c r="K1633" i="22"/>
  <c r="F1633" i="22"/>
  <c r="A1633" i="22"/>
  <c r="M1632" i="22"/>
  <c r="L1632" i="22"/>
  <c r="K1632" i="22"/>
  <c r="F1632" i="22"/>
  <c r="A1632" i="22"/>
  <c r="M1631" i="22"/>
  <c r="L1631" i="22"/>
  <c r="K1631" i="22"/>
  <c r="F1631" i="22"/>
  <c r="A1631" i="22"/>
  <c r="M1630" i="22"/>
  <c r="L1630" i="22"/>
  <c r="K1630" i="22"/>
  <c r="F1630" i="22"/>
  <c r="A1630" i="22"/>
  <c r="M1629" i="22"/>
  <c r="L1629" i="22"/>
  <c r="K1629" i="22"/>
  <c r="F1629" i="22"/>
  <c r="A1629" i="22"/>
  <c r="M1628" i="22"/>
  <c r="L1628" i="22"/>
  <c r="K1628" i="22"/>
  <c r="F1628" i="22"/>
  <c r="A1628" i="22"/>
  <c r="M1627" i="22"/>
  <c r="L1627" i="22"/>
  <c r="K1627" i="22"/>
  <c r="F1627" i="22"/>
  <c r="A1627" i="22"/>
  <c r="M1626" i="22"/>
  <c r="L1626" i="22"/>
  <c r="K1626" i="22"/>
  <c r="F1626" i="22"/>
  <c r="A1626" i="22"/>
  <c r="M1625" i="22"/>
  <c r="L1625" i="22"/>
  <c r="K1625" i="22"/>
  <c r="F1625" i="22"/>
  <c r="A1625" i="22"/>
  <c r="M1624" i="22"/>
  <c r="L1624" i="22"/>
  <c r="K1624" i="22"/>
  <c r="F1624" i="22"/>
  <c r="A1624" i="22"/>
  <c r="M1623" i="22"/>
  <c r="L1623" i="22"/>
  <c r="K1623" i="22"/>
  <c r="F1623" i="22"/>
  <c r="A1623" i="22"/>
  <c r="M1622" i="22"/>
  <c r="L1622" i="22"/>
  <c r="K1622" i="22"/>
  <c r="F1622" i="22"/>
  <c r="A1622" i="22"/>
  <c r="M1621" i="22"/>
  <c r="L1621" i="22"/>
  <c r="K1621" i="22"/>
  <c r="F1621" i="22"/>
  <c r="A1621" i="22"/>
  <c r="M1620" i="22"/>
  <c r="L1620" i="22"/>
  <c r="K1620" i="22"/>
  <c r="F1620" i="22"/>
  <c r="A1620" i="22"/>
  <c r="M1619" i="22"/>
  <c r="L1619" i="22"/>
  <c r="K1619" i="22"/>
  <c r="F1619" i="22"/>
  <c r="A1619" i="22"/>
  <c r="M1618" i="22"/>
  <c r="L1618" i="22"/>
  <c r="K1618" i="22"/>
  <c r="F1618" i="22"/>
  <c r="A1618" i="22"/>
  <c r="M1617" i="22"/>
  <c r="L1617" i="22"/>
  <c r="K1617" i="22"/>
  <c r="F1617" i="22"/>
  <c r="A1617" i="22"/>
  <c r="M1616" i="22"/>
  <c r="L1616" i="22"/>
  <c r="K1616" i="22"/>
  <c r="F1616" i="22"/>
  <c r="A1616" i="22"/>
  <c r="M1615" i="22"/>
  <c r="L1615" i="22"/>
  <c r="K1615" i="22"/>
  <c r="F1615" i="22"/>
  <c r="A1615" i="22"/>
  <c r="M1614" i="22"/>
  <c r="L1614" i="22"/>
  <c r="K1614" i="22"/>
  <c r="F1614" i="22"/>
  <c r="A1614" i="22"/>
  <c r="M1613" i="22"/>
  <c r="L1613" i="22"/>
  <c r="K1613" i="22"/>
  <c r="F1613" i="22"/>
  <c r="A1613" i="22"/>
  <c r="M1612" i="22"/>
  <c r="L1612" i="22"/>
  <c r="K1612" i="22"/>
  <c r="F1612" i="22"/>
  <c r="A1612" i="22"/>
  <c r="M1611" i="22"/>
  <c r="L1611" i="22"/>
  <c r="K1611" i="22"/>
  <c r="F1611" i="22"/>
  <c r="A1611" i="22"/>
  <c r="M1610" i="22"/>
  <c r="L1610" i="22"/>
  <c r="K1610" i="22"/>
  <c r="F1610" i="22"/>
  <c r="A1610" i="22"/>
  <c r="M1609" i="22"/>
  <c r="L1609" i="22"/>
  <c r="K1609" i="22"/>
  <c r="F1609" i="22"/>
  <c r="A1609" i="22"/>
  <c r="M1608" i="22"/>
  <c r="L1608" i="22"/>
  <c r="K1608" i="22"/>
  <c r="F1608" i="22"/>
  <c r="A1608" i="22"/>
  <c r="M1607" i="22"/>
  <c r="L1607" i="22"/>
  <c r="K1607" i="22"/>
  <c r="F1607" i="22"/>
  <c r="A1607" i="22"/>
  <c r="M1606" i="22"/>
  <c r="L1606" i="22"/>
  <c r="K1606" i="22"/>
  <c r="F1606" i="22"/>
  <c r="A1606" i="22"/>
  <c r="M1605" i="22"/>
  <c r="L1605" i="22"/>
  <c r="K1605" i="22"/>
  <c r="F1605" i="22"/>
  <c r="A1605" i="22"/>
  <c r="M1604" i="22"/>
  <c r="L1604" i="22"/>
  <c r="K1604" i="22"/>
  <c r="F1604" i="22"/>
  <c r="A1604" i="22"/>
  <c r="M1603" i="22"/>
  <c r="L1603" i="22"/>
  <c r="K1603" i="22"/>
  <c r="F1603" i="22"/>
  <c r="A1603" i="22"/>
  <c r="M1602" i="22"/>
  <c r="L1602" i="22"/>
  <c r="K1602" i="22"/>
  <c r="F1602" i="22"/>
  <c r="A1602" i="22"/>
  <c r="M1601" i="22"/>
  <c r="L1601" i="22"/>
  <c r="K1601" i="22"/>
  <c r="F1601" i="22"/>
  <c r="A1601" i="22"/>
  <c r="M1600" i="22"/>
  <c r="L1600" i="22"/>
  <c r="K1600" i="22"/>
  <c r="F1600" i="22"/>
  <c r="A1600" i="22"/>
  <c r="M1599" i="22"/>
  <c r="L1599" i="22"/>
  <c r="K1599" i="22"/>
  <c r="F1599" i="22"/>
  <c r="A1599" i="22"/>
  <c r="M1598" i="22"/>
  <c r="L1598" i="22"/>
  <c r="K1598" i="22"/>
  <c r="F1598" i="22"/>
  <c r="A1598" i="22"/>
  <c r="M1597" i="22"/>
  <c r="L1597" i="22"/>
  <c r="K1597" i="22"/>
  <c r="F1597" i="22"/>
  <c r="A1597" i="22"/>
  <c r="M1596" i="22"/>
  <c r="L1596" i="22"/>
  <c r="K1596" i="22"/>
  <c r="F1596" i="22"/>
  <c r="A1596" i="22"/>
  <c r="M1595" i="22"/>
  <c r="L1595" i="22"/>
  <c r="K1595" i="22"/>
  <c r="F1595" i="22"/>
  <c r="A1595" i="22"/>
  <c r="M1594" i="22"/>
  <c r="L1594" i="22"/>
  <c r="K1594" i="22"/>
  <c r="F1594" i="22"/>
  <c r="A1594" i="22"/>
  <c r="M1593" i="22"/>
  <c r="L1593" i="22"/>
  <c r="K1593" i="22"/>
  <c r="F1593" i="22"/>
  <c r="A1593" i="22"/>
  <c r="M1592" i="22"/>
  <c r="L1592" i="22"/>
  <c r="K1592" i="22"/>
  <c r="F1592" i="22"/>
  <c r="A1592" i="22"/>
  <c r="M1591" i="22"/>
  <c r="L1591" i="22"/>
  <c r="K1591" i="22"/>
  <c r="F1591" i="22"/>
  <c r="A1591" i="22"/>
  <c r="M1590" i="22"/>
  <c r="L1590" i="22"/>
  <c r="K1590" i="22"/>
  <c r="F1590" i="22"/>
  <c r="A1590" i="22"/>
  <c r="M1589" i="22"/>
  <c r="L1589" i="22"/>
  <c r="K1589" i="22"/>
  <c r="F1589" i="22"/>
  <c r="A1589" i="22"/>
  <c r="M1588" i="22"/>
  <c r="L1588" i="22"/>
  <c r="K1588" i="22"/>
  <c r="F1588" i="22"/>
  <c r="A1588" i="22"/>
  <c r="M1587" i="22"/>
  <c r="L1587" i="22"/>
  <c r="K1587" i="22"/>
  <c r="F1587" i="22"/>
  <c r="A1587" i="22"/>
  <c r="M1586" i="22"/>
  <c r="L1586" i="22"/>
  <c r="K1586" i="22"/>
  <c r="F1586" i="22"/>
  <c r="A1586" i="22"/>
  <c r="M1585" i="22"/>
  <c r="L1585" i="22"/>
  <c r="K1585" i="22"/>
  <c r="F1585" i="22"/>
  <c r="A1585" i="22"/>
  <c r="M1584" i="22"/>
  <c r="L1584" i="22"/>
  <c r="K1584" i="22"/>
  <c r="F1584" i="22"/>
  <c r="A1584" i="22"/>
  <c r="M1583" i="22"/>
  <c r="L1583" i="22"/>
  <c r="K1583" i="22"/>
  <c r="F1583" i="22"/>
  <c r="A1583" i="22"/>
  <c r="M1582" i="22"/>
  <c r="L1582" i="22"/>
  <c r="K1582" i="22"/>
  <c r="F1582" i="22"/>
  <c r="A1582" i="22"/>
  <c r="M1581" i="22"/>
  <c r="L1581" i="22"/>
  <c r="K1581" i="22"/>
  <c r="F1581" i="22"/>
  <c r="A1581" i="22"/>
  <c r="M1580" i="22"/>
  <c r="L1580" i="22"/>
  <c r="K1580" i="22"/>
  <c r="F1580" i="22"/>
  <c r="A1580" i="22"/>
  <c r="M1579" i="22"/>
  <c r="L1579" i="22"/>
  <c r="K1579" i="22"/>
  <c r="F1579" i="22"/>
  <c r="A1579" i="22"/>
  <c r="M1578" i="22"/>
  <c r="L1578" i="22"/>
  <c r="K1578" i="22"/>
  <c r="F1578" i="22"/>
  <c r="A1578" i="22"/>
  <c r="M1577" i="22"/>
  <c r="L1577" i="22"/>
  <c r="K1577" i="22"/>
  <c r="F1577" i="22"/>
  <c r="A1577" i="22"/>
  <c r="M1576" i="22"/>
  <c r="L1576" i="22"/>
  <c r="K1576" i="22"/>
  <c r="F1576" i="22"/>
  <c r="A1576" i="22"/>
  <c r="M1575" i="22"/>
  <c r="L1575" i="22"/>
  <c r="K1575" i="22"/>
  <c r="F1575" i="22"/>
  <c r="A1575" i="22"/>
  <c r="M1574" i="22"/>
  <c r="L1574" i="22"/>
  <c r="K1574" i="22"/>
  <c r="F1574" i="22"/>
  <c r="A1574" i="22"/>
  <c r="M1573" i="22"/>
  <c r="L1573" i="22"/>
  <c r="K1573" i="22"/>
  <c r="F1573" i="22"/>
  <c r="A1573" i="22"/>
  <c r="M1572" i="22"/>
  <c r="L1572" i="22"/>
  <c r="K1572" i="22"/>
  <c r="F1572" i="22"/>
  <c r="A1572" i="22"/>
  <c r="M1571" i="22"/>
  <c r="L1571" i="22"/>
  <c r="K1571" i="22"/>
  <c r="F1571" i="22"/>
  <c r="A1571" i="22"/>
  <c r="M1570" i="22"/>
  <c r="L1570" i="22"/>
  <c r="K1570" i="22"/>
  <c r="F1570" i="22"/>
  <c r="A1570" i="22"/>
  <c r="M1569" i="22"/>
  <c r="L1569" i="22"/>
  <c r="K1569" i="22"/>
  <c r="F1569" i="22"/>
  <c r="A1569" i="22"/>
  <c r="M1568" i="22"/>
  <c r="L1568" i="22"/>
  <c r="K1568" i="22"/>
  <c r="F1568" i="22"/>
  <c r="A1568" i="22"/>
  <c r="M1567" i="22"/>
  <c r="L1567" i="22"/>
  <c r="K1567" i="22"/>
  <c r="F1567" i="22"/>
  <c r="A1567" i="22"/>
  <c r="M1566" i="22"/>
  <c r="L1566" i="22"/>
  <c r="K1566" i="22"/>
  <c r="F1566" i="22"/>
  <c r="A1566" i="22"/>
  <c r="M1565" i="22"/>
  <c r="L1565" i="22"/>
  <c r="K1565" i="22"/>
  <c r="F1565" i="22"/>
  <c r="A1565" i="22"/>
  <c r="M1564" i="22"/>
  <c r="L1564" i="22"/>
  <c r="K1564" i="22"/>
  <c r="F1564" i="22"/>
  <c r="A1564" i="22"/>
  <c r="M1563" i="22"/>
  <c r="L1563" i="22"/>
  <c r="K1563" i="22"/>
  <c r="F1563" i="22"/>
  <c r="A1563" i="22"/>
  <c r="M1562" i="22"/>
  <c r="L1562" i="22"/>
  <c r="K1562" i="22"/>
  <c r="F1562" i="22"/>
  <c r="A1562" i="22"/>
  <c r="M1561" i="22"/>
  <c r="L1561" i="22"/>
  <c r="K1561" i="22"/>
  <c r="F1561" i="22"/>
  <c r="A1561" i="22"/>
  <c r="M1560" i="22"/>
  <c r="L1560" i="22"/>
  <c r="K1560" i="22"/>
  <c r="F1560" i="22"/>
  <c r="A1560" i="22"/>
  <c r="M1559" i="22"/>
  <c r="L1559" i="22"/>
  <c r="K1559" i="22"/>
  <c r="F1559" i="22"/>
  <c r="A1559" i="22"/>
  <c r="M1558" i="22"/>
  <c r="L1558" i="22"/>
  <c r="K1558" i="22"/>
  <c r="F1558" i="22"/>
  <c r="A1558" i="22"/>
  <c r="M1557" i="22"/>
  <c r="L1557" i="22"/>
  <c r="K1557" i="22"/>
  <c r="F1557" i="22"/>
  <c r="A1557" i="22"/>
  <c r="M1556" i="22"/>
  <c r="L1556" i="22"/>
  <c r="K1556" i="22"/>
  <c r="F1556" i="22"/>
  <c r="A1556" i="22"/>
  <c r="M1555" i="22"/>
  <c r="L1555" i="22"/>
  <c r="K1555" i="22"/>
  <c r="F1555" i="22"/>
  <c r="A1555" i="22"/>
  <c r="M1554" i="22"/>
  <c r="L1554" i="22"/>
  <c r="K1554" i="22"/>
  <c r="F1554" i="22"/>
  <c r="A1554" i="22"/>
  <c r="M1553" i="22"/>
  <c r="L1553" i="22"/>
  <c r="K1553" i="22"/>
  <c r="F1553" i="22"/>
  <c r="A1553" i="22"/>
  <c r="M1552" i="22"/>
  <c r="L1552" i="22"/>
  <c r="K1552" i="22"/>
  <c r="F1552" i="22"/>
  <c r="A1552" i="22"/>
  <c r="M1551" i="22"/>
  <c r="L1551" i="22"/>
  <c r="K1551" i="22"/>
  <c r="F1551" i="22"/>
  <c r="A1551" i="22"/>
  <c r="M1550" i="22"/>
  <c r="L1550" i="22"/>
  <c r="K1550" i="22"/>
  <c r="F1550" i="22"/>
  <c r="A1550" i="22"/>
  <c r="M1549" i="22"/>
  <c r="L1549" i="22"/>
  <c r="K1549" i="22"/>
  <c r="F1549" i="22"/>
  <c r="A1549" i="22"/>
  <c r="M1548" i="22"/>
  <c r="L1548" i="22"/>
  <c r="K1548" i="22"/>
  <c r="F1548" i="22"/>
  <c r="A1548" i="22"/>
  <c r="M1547" i="22"/>
  <c r="L1547" i="22"/>
  <c r="K1547" i="22"/>
  <c r="F1547" i="22"/>
  <c r="A1547" i="22"/>
  <c r="M1546" i="22"/>
  <c r="L1546" i="22"/>
  <c r="K1546" i="22"/>
  <c r="F1546" i="22"/>
  <c r="A1546" i="22"/>
  <c r="M1545" i="22"/>
  <c r="L1545" i="22"/>
  <c r="K1545" i="22"/>
  <c r="F1545" i="22"/>
  <c r="A1545" i="22"/>
  <c r="M1544" i="22"/>
  <c r="L1544" i="22"/>
  <c r="K1544" i="22"/>
  <c r="F1544" i="22"/>
  <c r="A1544" i="22"/>
  <c r="M1543" i="22"/>
  <c r="L1543" i="22"/>
  <c r="K1543" i="22"/>
  <c r="F1543" i="22"/>
  <c r="A1543" i="22"/>
  <c r="M1542" i="22"/>
  <c r="L1542" i="22"/>
  <c r="K1542" i="22"/>
  <c r="F1542" i="22"/>
  <c r="A1542" i="22"/>
  <c r="M1541" i="22"/>
  <c r="L1541" i="22"/>
  <c r="K1541" i="22"/>
  <c r="F1541" i="22"/>
  <c r="A1541" i="22"/>
  <c r="M1540" i="22"/>
  <c r="L1540" i="22"/>
  <c r="K1540" i="22"/>
  <c r="F1540" i="22"/>
  <c r="A1540" i="22"/>
  <c r="M1539" i="22"/>
  <c r="L1539" i="22"/>
  <c r="K1539" i="22"/>
  <c r="F1539" i="22"/>
  <c r="A1539" i="22"/>
  <c r="M1538" i="22"/>
  <c r="L1538" i="22"/>
  <c r="K1538" i="22"/>
  <c r="F1538" i="22"/>
  <c r="A1538" i="22"/>
  <c r="M1537" i="22"/>
  <c r="L1537" i="22"/>
  <c r="K1537" i="22"/>
  <c r="F1537" i="22"/>
  <c r="A1537" i="22"/>
  <c r="M1536" i="22"/>
  <c r="L1536" i="22"/>
  <c r="K1536" i="22"/>
  <c r="F1536" i="22"/>
  <c r="A1536" i="22"/>
  <c r="M1535" i="22"/>
  <c r="L1535" i="22"/>
  <c r="K1535" i="22"/>
  <c r="F1535" i="22"/>
  <c r="A1535" i="22"/>
  <c r="M1534" i="22"/>
  <c r="L1534" i="22"/>
  <c r="K1534" i="22"/>
  <c r="F1534" i="22"/>
  <c r="A1534" i="22"/>
  <c r="M1533" i="22"/>
  <c r="L1533" i="22"/>
  <c r="K1533" i="22"/>
  <c r="F1533" i="22"/>
  <c r="A1533" i="22"/>
  <c r="M1532" i="22"/>
  <c r="L1532" i="22"/>
  <c r="K1532" i="22"/>
  <c r="F1532" i="22"/>
  <c r="A1532" i="22"/>
  <c r="M1531" i="22"/>
  <c r="L1531" i="22"/>
  <c r="K1531" i="22"/>
  <c r="F1531" i="22"/>
  <c r="A1531" i="22"/>
  <c r="M1530" i="22"/>
  <c r="L1530" i="22"/>
  <c r="K1530" i="22"/>
  <c r="F1530" i="22"/>
  <c r="A1530" i="22"/>
  <c r="M1529" i="22"/>
  <c r="L1529" i="22"/>
  <c r="K1529" i="22"/>
  <c r="F1529" i="22"/>
  <c r="A1529" i="22"/>
  <c r="M1528" i="22"/>
  <c r="L1528" i="22"/>
  <c r="K1528" i="22"/>
  <c r="F1528" i="22"/>
  <c r="A1528" i="22"/>
  <c r="M1527" i="22"/>
  <c r="L1527" i="22"/>
  <c r="K1527" i="22"/>
  <c r="F1527" i="22"/>
  <c r="A1527" i="22"/>
  <c r="M1526" i="22"/>
  <c r="L1526" i="22"/>
  <c r="K1526" i="22"/>
  <c r="F1526" i="22"/>
  <c r="A1526" i="22"/>
  <c r="M1525" i="22"/>
  <c r="L1525" i="22"/>
  <c r="K1525" i="22"/>
  <c r="F1525" i="22"/>
  <c r="A1525" i="22"/>
  <c r="M1524" i="22"/>
  <c r="L1524" i="22"/>
  <c r="K1524" i="22"/>
  <c r="F1524" i="22"/>
  <c r="A1524" i="22"/>
  <c r="M1523" i="22"/>
  <c r="L1523" i="22"/>
  <c r="K1523" i="22"/>
  <c r="F1523" i="22"/>
  <c r="A1523" i="22"/>
  <c r="M1522" i="22"/>
  <c r="L1522" i="22"/>
  <c r="K1522" i="22"/>
  <c r="F1522" i="22"/>
  <c r="A1522" i="22"/>
  <c r="M1521" i="22"/>
  <c r="L1521" i="22"/>
  <c r="K1521" i="22"/>
  <c r="F1521" i="22"/>
  <c r="A1521" i="22"/>
  <c r="M1520" i="22"/>
  <c r="L1520" i="22"/>
  <c r="K1520" i="22"/>
  <c r="F1520" i="22"/>
  <c r="A1520" i="22"/>
  <c r="M1519" i="22"/>
  <c r="L1519" i="22"/>
  <c r="K1519" i="22"/>
  <c r="F1519" i="22"/>
  <c r="A1519" i="22"/>
  <c r="M1518" i="22"/>
  <c r="L1518" i="22"/>
  <c r="K1518" i="22"/>
  <c r="F1518" i="22"/>
  <c r="A1518" i="22"/>
  <c r="M1517" i="22"/>
  <c r="L1517" i="22"/>
  <c r="K1517" i="22"/>
  <c r="F1517" i="22"/>
  <c r="A1517" i="22"/>
  <c r="M1516" i="22"/>
  <c r="L1516" i="22"/>
  <c r="K1516" i="22"/>
  <c r="F1516" i="22"/>
  <c r="A1516" i="22"/>
  <c r="M1515" i="22"/>
  <c r="L1515" i="22"/>
  <c r="K1515" i="22"/>
  <c r="F1515" i="22"/>
  <c r="A1515" i="22"/>
  <c r="M1514" i="22"/>
  <c r="L1514" i="22"/>
  <c r="K1514" i="22"/>
  <c r="F1514" i="22"/>
  <c r="A1514" i="22"/>
  <c r="M1513" i="22"/>
  <c r="L1513" i="22"/>
  <c r="K1513" i="22"/>
  <c r="F1513" i="22"/>
  <c r="A1513" i="22"/>
  <c r="M1512" i="22"/>
  <c r="L1512" i="22"/>
  <c r="K1512" i="22"/>
  <c r="F1512" i="22"/>
  <c r="A1512" i="22"/>
  <c r="M1511" i="22"/>
  <c r="L1511" i="22"/>
  <c r="K1511" i="22"/>
  <c r="F1511" i="22"/>
  <c r="A1511" i="22"/>
  <c r="M1510" i="22"/>
  <c r="L1510" i="22"/>
  <c r="K1510" i="22"/>
  <c r="F1510" i="22"/>
  <c r="A1510" i="22"/>
  <c r="M1509" i="22"/>
  <c r="L1509" i="22"/>
  <c r="K1509" i="22"/>
  <c r="F1509" i="22"/>
  <c r="A1509" i="22"/>
  <c r="M1508" i="22"/>
  <c r="L1508" i="22"/>
  <c r="K1508" i="22"/>
  <c r="F1508" i="22"/>
  <c r="A1508" i="22"/>
  <c r="M1507" i="22"/>
  <c r="L1507" i="22"/>
  <c r="K1507" i="22"/>
  <c r="F1507" i="22"/>
  <c r="A1507" i="22"/>
  <c r="M1506" i="22"/>
  <c r="L1506" i="22"/>
  <c r="K1506" i="22"/>
  <c r="F1506" i="22"/>
  <c r="A1506" i="22"/>
  <c r="M1505" i="22"/>
  <c r="L1505" i="22"/>
  <c r="K1505" i="22"/>
  <c r="F1505" i="22"/>
  <c r="A1505" i="22"/>
  <c r="M1504" i="22"/>
  <c r="L1504" i="22"/>
  <c r="K1504" i="22"/>
  <c r="F1504" i="22"/>
  <c r="A1504" i="22"/>
  <c r="M1503" i="22"/>
  <c r="L1503" i="22"/>
  <c r="K1503" i="22"/>
  <c r="F1503" i="22"/>
  <c r="A1503" i="22"/>
  <c r="M1502" i="22"/>
  <c r="L1502" i="22"/>
  <c r="K1502" i="22"/>
  <c r="F1502" i="22"/>
  <c r="A1502" i="22"/>
  <c r="M1501" i="22"/>
  <c r="L1501" i="22"/>
  <c r="K1501" i="22"/>
  <c r="F1501" i="22"/>
  <c r="A1501" i="22"/>
  <c r="M1500" i="22"/>
  <c r="L1500" i="22"/>
  <c r="K1500" i="22"/>
  <c r="F1500" i="22"/>
  <c r="A1500" i="22"/>
  <c r="M1499" i="22"/>
  <c r="L1499" i="22"/>
  <c r="K1499" i="22"/>
  <c r="F1499" i="22"/>
  <c r="A1499" i="22"/>
  <c r="M1498" i="22"/>
  <c r="L1498" i="22"/>
  <c r="K1498" i="22"/>
  <c r="F1498" i="22"/>
  <c r="A1498" i="22"/>
  <c r="M1497" i="22"/>
  <c r="L1497" i="22"/>
  <c r="K1497" i="22"/>
  <c r="F1497" i="22"/>
  <c r="A1497" i="22"/>
  <c r="M1496" i="22"/>
  <c r="L1496" i="22"/>
  <c r="K1496" i="22"/>
  <c r="F1496" i="22"/>
  <c r="A1496" i="22"/>
  <c r="M1495" i="22"/>
  <c r="L1495" i="22"/>
  <c r="K1495" i="22"/>
  <c r="F1495" i="22"/>
  <c r="A1495" i="22"/>
  <c r="M1494" i="22"/>
  <c r="L1494" i="22"/>
  <c r="K1494" i="22"/>
  <c r="F1494" i="22"/>
  <c r="A1494" i="22"/>
  <c r="M1493" i="22"/>
  <c r="L1493" i="22"/>
  <c r="K1493" i="22"/>
  <c r="F1493" i="22"/>
  <c r="A1493" i="22"/>
  <c r="M1492" i="22"/>
  <c r="L1492" i="22"/>
  <c r="K1492" i="22"/>
  <c r="F1492" i="22"/>
  <c r="A1492" i="22"/>
  <c r="M1491" i="22"/>
  <c r="L1491" i="22"/>
  <c r="K1491" i="22"/>
  <c r="F1491" i="22"/>
  <c r="A1491" i="22"/>
  <c r="M1490" i="22"/>
  <c r="L1490" i="22"/>
  <c r="K1490" i="22"/>
  <c r="F1490" i="22"/>
  <c r="A1490" i="22"/>
  <c r="M1489" i="22"/>
  <c r="L1489" i="22"/>
  <c r="K1489" i="22"/>
  <c r="F1489" i="22"/>
  <c r="A1489" i="22"/>
  <c r="M1488" i="22"/>
  <c r="L1488" i="22"/>
  <c r="K1488" i="22"/>
  <c r="F1488" i="22"/>
  <c r="A1488" i="22"/>
  <c r="M1487" i="22"/>
  <c r="L1487" i="22"/>
  <c r="K1487" i="22"/>
  <c r="F1487" i="22"/>
  <c r="A1487" i="22"/>
  <c r="M1486" i="22"/>
  <c r="L1486" i="22"/>
  <c r="K1486" i="22"/>
  <c r="F1486" i="22"/>
  <c r="A1486" i="22"/>
  <c r="M1485" i="22"/>
  <c r="L1485" i="22"/>
  <c r="K1485" i="22"/>
  <c r="F1485" i="22"/>
  <c r="A1485" i="22"/>
  <c r="M1484" i="22"/>
  <c r="L1484" i="22"/>
  <c r="K1484" i="22"/>
  <c r="F1484" i="22"/>
  <c r="A1484" i="22"/>
  <c r="M1483" i="22"/>
  <c r="L1483" i="22"/>
  <c r="K1483" i="22"/>
  <c r="F1483" i="22"/>
  <c r="A1483" i="22"/>
  <c r="M1482" i="22"/>
  <c r="L1482" i="22"/>
  <c r="K1482" i="22"/>
  <c r="F1482" i="22"/>
  <c r="A1482" i="22"/>
  <c r="M1481" i="22"/>
  <c r="L1481" i="22"/>
  <c r="K1481" i="22"/>
  <c r="F1481" i="22"/>
  <c r="A1481" i="22"/>
  <c r="M1480" i="22"/>
  <c r="L1480" i="22"/>
  <c r="K1480" i="22"/>
  <c r="F1480" i="22"/>
  <c r="A1480" i="22"/>
  <c r="M1479" i="22"/>
  <c r="L1479" i="22"/>
  <c r="K1479" i="22"/>
  <c r="F1479" i="22"/>
  <c r="A1479" i="22"/>
  <c r="M1478" i="22"/>
  <c r="L1478" i="22"/>
  <c r="K1478" i="22"/>
  <c r="F1478" i="22"/>
  <c r="A1478" i="22"/>
  <c r="M1477" i="22"/>
  <c r="L1477" i="22"/>
  <c r="K1477" i="22"/>
  <c r="F1477" i="22"/>
  <c r="A1477" i="22"/>
  <c r="M1476" i="22"/>
  <c r="L1476" i="22"/>
  <c r="K1476" i="22"/>
  <c r="F1476" i="22"/>
  <c r="A1476" i="22"/>
  <c r="M1475" i="22"/>
  <c r="L1475" i="22"/>
  <c r="K1475" i="22"/>
  <c r="F1475" i="22"/>
  <c r="A1475" i="22"/>
  <c r="M1474" i="22"/>
  <c r="L1474" i="22"/>
  <c r="K1474" i="22"/>
  <c r="F1474" i="22"/>
  <c r="A1474" i="22"/>
  <c r="M1473" i="22"/>
  <c r="L1473" i="22"/>
  <c r="K1473" i="22"/>
  <c r="F1473" i="22"/>
  <c r="A1473" i="22"/>
  <c r="M1472" i="22"/>
  <c r="L1472" i="22"/>
  <c r="K1472" i="22"/>
  <c r="F1472" i="22"/>
  <c r="A1472" i="22"/>
  <c r="M1471" i="22"/>
  <c r="L1471" i="22"/>
  <c r="K1471" i="22"/>
  <c r="F1471" i="22"/>
  <c r="A1471" i="22"/>
  <c r="M1470" i="22"/>
  <c r="L1470" i="22"/>
  <c r="K1470" i="22"/>
  <c r="F1470" i="22"/>
  <c r="A1470" i="22"/>
  <c r="M1469" i="22"/>
  <c r="L1469" i="22"/>
  <c r="K1469" i="22"/>
  <c r="F1469" i="22"/>
  <c r="A1469" i="22"/>
  <c r="M1468" i="22"/>
  <c r="L1468" i="22"/>
  <c r="K1468" i="22"/>
  <c r="F1468" i="22"/>
  <c r="A1468" i="22"/>
  <c r="M1467" i="22"/>
  <c r="L1467" i="22"/>
  <c r="K1467" i="22"/>
  <c r="F1467" i="22"/>
  <c r="A1467" i="22"/>
  <c r="M1466" i="22"/>
  <c r="L1466" i="22"/>
  <c r="K1466" i="22"/>
  <c r="F1466" i="22"/>
  <c r="A1466" i="22"/>
  <c r="M1465" i="22"/>
  <c r="L1465" i="22"/>
  <c r="K1465" i="22"/>
  <c r="F1465" i="22"/>
  <c r="A1465" i="22"/>
  <c r="M1464" i="22"/>
  <c r="L1464" i="22"/>
  <c r="K1464" i="22"/>
  <c r="F1464" i="22"/>
  <c r="A1464" i="22"/>
  <c r="M1463" i="22"/>
  <c r="L1463" i="22"/>
  <c r="K1463" i="22"/>
  <c r="F1463" i="22"/>
  <c r="A1463" i="22"/>
  <c r="M1462" i="22"/>
  <c r="L1462" i="22"/>
  <c r="K1462" i="22"/>
  <c r="F1462" i="22"/>
  <c r="A1462" i="22"/>
  <c r="M1461" i="22"/>
  <c r="L1461" i="22"/>
  <c r="K1461" i="22"/>
  <c r="F1461" i="22"/>
  <c r="A1461" i="22"/>
  <c r="M1460" i="22"/>
  <c r="L1460" i="22"/>
  <c r="K1460" i="22"/>
  <c r="F1460" i="22"/>
  <c r="A1460" i="22"/>
  <c r="M1459" i="22"/>
  <c r="L1459" i="22"/>
  <c r="K1459" i="22"/>
  <c r="F1459" i="22"/>
  <c r="A1459" i="22"/>
  <c r="M1458" i="22"/>
  <c r="L1458" i="22"/>
  <c r="K1458" i="22"/>
  <c r="F1458" i="22"/>
  <c r="A1458" i="22"/>
  <c r="M1457" i="22"/>
  <c r="L1457" i="22"/>
  <c r="K1457" i="22"/>
  <c r="F1457" i="22"/>
  <c r="A1457" i="22"/>
  <c r="M1456" i="22"/>
  <c r="L1456" i="22"/>
  <c r="K1456" i="22"/>
  <c r="F1456" i="22"/>
  <c r="A1456" i="22"/>
  <c r="M1455" i="22"/>
  <c r="L1455" i="22"/>
  <c r="K1455" i="22"/>
  <c r="F1455" i="22"/>
  <c r="A1455" i="22"/>
  <c r="M1454" i="22"/>
  <c r="L1454" i="22"/>
  <c r="K1454" i="22"/>
  <c r="F1454" i="22"/>
  <c r="A1454" i="22"/>
  <c r="M1453" i="22"/>
  <c r="L1453" i="22"/>
  <c r="K1453" i="22"/>
  <c r="F1453" i="22"/>
  <c r="A1453" i="22"/>
  <c r="M1452" i="22"/>
  <c r="L1452" i="22"/>
  <c r="K1452" i="22"/>
  <c r="F1452" i="22"/>
  <c r="A1452" i="22"/>
  <c r="M1451" i="22"/>
  <c r="L1451" i="22"/>
  <c r="K1451" i="22"/>
  <c r="F1451" i="22"/>
  <c r="A1451" i="22"/>
  <c r="M1450" i="22"/>
  <c r="L1450" i="22"/>
  <c r="K1450" i="22"/>
  <c r="F1450" i="22"/>
  <c r="A1450" i="22"/>
  <c r="M1449" i="22"/>
  <c r="L1449" i="22"/>
  <c r="K1449" i="22"/>
  <c r="F1449" i="22"/>
  <c r="A1449" i="22"/>
  <c r="M1448" i="22"/>
  <c r="L1448" i="22"/>
  <c r="K1448" i="22"/>
  <c r="F1448" i="22"/>
  <c r="A1448" i="22"/>
  <c r="M1447" i="22"/>
  <c r="L1447" i="22"/>
  <c r="K1447" i="22"/>
  <c r="F1447" i="22"/>
  <c r="A1447" i="22"/>
  <c r="M1446" i="22"/>
  <c r="L1446" i="22"/>
  <c r="K1446" i="22"/>
  <c r="F1446" i="22"/>
  <c r="A1446" i="22"/>
  <c r="M1445" i="22"/>
  <c r="L1445" i="22"/>
  <c r="K1445" i="22"/>
  <c r="F1445" i="22"/>
  <c r="A1445" i="22"/>
  <c r="M1444" i="22"/>
  <c r="L1444" i="22"/>
  <c r="K1444" i="22"/>
  <c r="F1444" i="22"/>
  <c r="A1444" i="22"/>
  <c r="M1443" i="22"/>
  <c r="L1443" i="22"/>
  <c r="K1443" i="22"/>
  <c r="F1443" i="22"/>
  <c r="A1443" i="22"/>
  <c r="M1442" i="22"/>
  <c r="L1442" i="22"/>
  <c r="K1442" i="22"/>
  <c r="F1442" i="22"/>
  <c r="A1442" i="22"/>
  <c r="M1441" i="22"/>
  <c r="L1441" i="22"/>
  <c r="K1441" i="22"/>
  <c r="F1441" i="22"/>
  <c r="A1441" i="22"/>
  <c r="M1440" i="22"/>
  <c r="L1440" i="22"/>
  <c r="K1440" i="22"/>
  <c r="F1440" i="22"/>
  <c r="A1440" i="22"/>
  <c r="M1439" i="22"/>
  <c r="L1439" i="22"/>
  <c r="K1439" i="22"/>
  <c r="F1439" i="22"/>
  <c r="A1439" i="22"/>
  <c r="M1438" i="22"/>
  <c r="L1438" i="22"/>
  <c r="K1438" i="22"/>
  <c r="F1438" i="22"/>
  <c r="A1438" i="22"/>
  <c r="M1437" i="22"/>
  <c r="L1437" i="22"/>
  <c r="K1437" i="22"/>
  <c r="F1437" i="22"/>
  <c r="A1437" i="22"/>
  <c r="M1436" i="22"/>
  <c r="L1436" i="22"/>
  <c r="K1436" i="22"/>
  <c r="F1436" i="22"/>
  <c r="A1436" i="22"/>
  <c r="M1435" i="22"/>
  <c r="L1435" i="22"/>
  <c r="K1435" i="22"/>
  <c r="F1435" i="22"/>
  <c r="A1435" i="22"/>
  <c r="M1434" i="22"/>
  <c r="L1434" i="22"/>
  <c r="K1434" i="22"/>
  <c r="F1434" i="22"/>
  <c r="A1434" i="22"/>
  <c r="M1433" i="22"/>
  <c r="L1433" i="22"/>
  <c r="K1433" i="22"/>
  <c r="F1433" i="22"/>
  <c r="A1433" i="22"/>
  <c r="M1432" i="22"/>
  <c r="L1432" i="22"/>
  <c r="K1432" i="22"/>
  <c r="F1432" i="22"/>
  <c r="A1432" i="22"/>
  <c r="M1431" i="22"/>
  <c r="L1431" i="22"/>
  <c r="K1431" i="22"/>
  <c r="F1431" i="22"/>
  <c r="A1431" i="22"/>
  <c r="M1430" i="22"/>
  <c r="L1430" i="22"/>
  <c r="K1430" i="22"/>
  <c r="F1430" i="22"/>
  <c r="A1430" i="22"/>
  <c r="M1429" i="22"/>
  <c r="L1429" i="22"/>
  <c r="K1429" i="22"/>
  <c r="F1429" i="22"/>
  <c r="A1429" i="22"/>
  <c r="M1428" i="22"/>
  <c r="L1428" i="22"/>
  <c r="K1428" i="22"/>
  <c r="F1428" i="22"/>
  <c r="A1428" i="22"/>
  <c r="M1427" i="22"/>
  <c r="L1427" i="22"/>
  <c r="K1427" i="22"/>
  <c r="F1427" i="22"/>
  <c r="A1427" i="22"/>
  <c r="M1426" i="22"/>
  <c r="L1426" i="22"/>
  <c r="K1426" i="22"/>
  <c r="F1426" i="22"/>
  <c r="A1426" i="22"/>
  <c r="M1425" i="22"/>
  <c r="L1425" i="22"/>
  <c r="K1425" i="22"/>
  <c r="F1425" i="22"/>
  <c r="A1425" i="22"/>
  <c r="M1424" i="22"/>
  <c r="L1424" i="22"/>
  <c r="K1424" i="22"/>
  <c r="F1424" i="22"/>
  <c r="A1424" i="22"/>
  <c r="M1423" i="22"/>
  <c r="L1423" i="22"/>
  <c r="K1423" i="22"/>
  <c r="F1423" i="22"/>
  <c r="A1423" i="22"/>
  <c r="M1422" i="22"/>
  <c r="L1422" i="22"/>
  <c r="K1422" i="22"/>
  <c r="F1422" i="22"/>
  <c r="A1422" i="22"/>
  <c r="M1421" i="22"/>
  <c r="L1421" i="22"/>
  <c r="K1421" i="22"/>
  <c r="F1421" i="22"/>
  <c r="A1421" i="22"/>
  <c r="M1420" i="22"/>
  <c r="L1420" i="22"/>
  <c r="K1420" i="22"/>
  <c r="F1420" i="22"/>
  <c r="A1420" i="22"/>
  <c r="M1419" i="22"/>
  <c r="L1419" i="22"/>
  <c r="K1419" i="22"/>
  <c r="F1419" i="22"/>
  <c r="A1419" i="22"/>
  <c r="M1418" i="22"/>
  <c r="L1418" i="22"/>
  <c r="K1418" i="22"/>
  <c r="F1418" i="22"/>
  <c r="A1418" i="22"/>
  <c r="M1417" i="22"/>
  <c r="L1417" i="22"/>
  <c r="K1417" i="22"/>
  <c r="F1417" i="22"/>
  <c r="A1417" i="22"/>
  <c r="M1416" i="22"/>
  <c r="L1416" i="22"/>
  <c r="K1416" i="22"/>
  <c r="F1416" i="22"/>
  <c r="A1416" i="22"/>
  <c r="M1415" i="22"/>
  <c r="L1415" i="22"/>
  <c r="K1415" i="22"/>
  <c r="F1415" i="22"/>
  <c r="A1415" i="22"/>
  <c r="M1414" i="22"/>
  <c r="L1414" i="22"/>
  <c r="K1414" i="22"/>
  <c r="F1414" i="22"/>
  <c r="A1414" i="22"/>
  <c r="M1413" i="22"/>
  <c r="L1413" i="22"/>
  <c r="K1413" i="22"/>
  <c r="F1413" i="22"/>
  <c r="A1413" i="22"/>
  <c r="M1412" i="22"/>
  <c r="L1412" i="22"/>
  <c r="K1412" i="22"/>
  <c r="F1412" i="22"/>
  <c r="A1412" i="22"/>
  <c r="M1411" i="22"/>
  <c r="L1411" i="22"/>
  <c r="K1411" i="22"/>
  <c r="F1411" i="22"/>
  <c r="A1411" i="22"/>
  <c r="M1410" i="22"/>
  <c r="L1410" i="22"/>
  <c r="K1410" i="22"/>
  <c r="F1410" i="22"/>
  <c r="A1410" i="22"/>
  <c r="M1409" i="22"/>
  <c r="L1409" i="22"/>
  <c r="K1409" i="22"/>
  <c r="F1409" i="22"/>
  <c r="A1409" i="22"/>
  <c r="M1408" i="22"/>
  <c r="L1408" i="22"/>
  <c r="K1408" i="22"/>
  <c r="F1408" i="22"/>
  <c r="A1408" i="22"/>
  <c r="M1407" i="22"/>
  <c r="L1407" i="22"/>
  <c r="K1407" i="22"/>
  <c r="F1407" i="22"/>
  <c r="A1407" i="22"/>
  <c r="M1406" i="22"/>
  <c r="L1406" i="22"/>
  <c r="K1406" i="22"/>
  <c r="F1406" i="22"/>
  <c r="A1406" i="22"/>
  <c r="M1405" i="22"/>
  <c r="L1405" i="22"/>
  <c r="K1405" i="22"/>
  <c r="F1405" i="22"/>
  <c r="A1405" i="22"/>
  <c r="M1404" i="22"/>
  <c r="L1404" i="22"/>
  <c r="K1404" i="22"/>
  <c r="F1404" i="22"/>
  <c r="A1404" i="22"/>
  <c r="M1403" i="22"/>
  <c r="L1403" i="22"/>
  <c r="K1403" i="22"/>
  <c r="F1403" i="22"/>
  <c r="A1403" i="22"/>
  <c r="M1402" i="22"/>
  <c r="L1402" i="22"/>
  <c r="K1402" i="22"/>
  <c r="F1402" i="22"/>
  <c r="A1402" i="22"/>
  <c r="M1401" i="22"/>
  <c r="L1401" i="22"/>
  <c r="K1401" i="22"/>
  <c r="F1401" i="22"/>
  <c r="A1401" i="22"/>
  <c r="M1400" i="22"/>
  <c r="L1400" i="22"/>
  <c r="K1400" i="22"/>
  <c r="F1400" i="22"/>
  <c r="A1400" i="22"/>
  <c r="M1399" i="22"/>
  <c r="L1399" i="22"/>
  <c r="K1399" i="22"/>
  <c r="F1399" i="22"/>
  <c r="A1399" i="22"/>
  <c r="M1398" i="22"/>
  <c r="L1398" i="22"/>
  <c r="K1398" i="22"/>
  <c r="F1398" i="22"/>
  <c r="A1398" i="22"/>
  <c r="M1397" i="22"/>
  <c r="L1397" i="22"/>
  <c r="K1397" i="22"/>
  <c r="F1397" i="22"/>
  <c r="A1397" i="22"/>
  <c r="M1396" i="22"/>
  <c r="L1396" i="22"/>
  <c r="K1396" i="22"/>
  <c r="F1396" i="22"/>
  <c r="A1396" i="22"/>
  <c r="M1395" i="22"/>
  <c r="L1395" i="22"/>
  <c r="K1395" i="22"/>
  <c r="F1395" i="22"/>
  <c r="A1395" i="22"/>
  <c r="M1394" i="22"/>
  <c r="L1394" i="22"/>
  <c r="K1394" i="22"/>
  <c r="F1394" i="22"/>
  <c r="A1394" i="22"/>
  <c r="M1393" i="22"/>
  <c r="L1393" i="22"/>
  <c r="K1393" i="22"/>
  <c r="F1393" i="22"/>
  <c r="A1393" i="22"/>
  <c r="M1392" i="22"/>
  <c r="L1392" i="22"/>
  <c r="K1392" i="22"/>
  <c r="F1392" i="22"/>
  <c r="A1392" i="22"/>
  <c r="M1391" i="22"/>
  <c r="L1391" i="22"/>
  <c r="K1391" i="22"/>
  <c r="F1391" i="22"/>
  <c r="A1391" i="22"/>
  <c r="M1390" i="22"/>
  <c r="L1390" i="22"/>
  <c r="K1390" i="22"/>
  <c r="F1390" i="22"/>
  <c r="A1390" i="22"/>
  <c r="M1389" i="22"/>
  <c r="L1389" i="22"/>
  <c r="K1389" i="22"/>
  <c r="F1389" i="22"/>
  <c r="A1389" i="22"/>
  <c r="M1388" i="22"/>
  <c r="L1388" i="22"/>
  <c r="K1388" i="22"/>
  <c r="F1388" i="22"/>
  <c r="A1388" i="22"/>
  <c r="M1387" i="22"/>
  <c r="L1387" i="22"/>
  <c r="K1387" i="22"/>
  <c r="F1387" i="22"/>
  <c r="A1387" i="22"/>
  <c r="M1386" i="22"/>
  <c r="L1386" i="22"/>
  <c r="K1386" i="22"/>
  <c r="F1386" i="22"/>
  <c r="A1386" i="22"/>
  <c r="M1385" i="22"/>
  <c r="L1385" i="22"/>
  <c r="K1385" i="22"/>
  <c r="F1385" i="22"/>
  <c r="A1385" i="22"/>
  <c r="M1384" i="22"/>
  <c r="L1384" i="22"/>
  <c r="K1384" i="22"/>
  <c r="F1384" i="22"/>
  <c r="A1384" i="22"/>
  <c r="M1383" i="22"/>
  <c r="L1383" i="22"/>
  <c r="K1383" i="22"/>
  <c r="F1383" i="22"/>
  <c r="A1383" i="22"/>
  <c r="M1382" i="22"/>
  <c r="L1382" i="22"/>
  <c r="K1382" i="22"/>
  <c r="F1382" i="22"/>
  <c r="A1382" i="22"/>
  <c r="M1381" i="22"/>
  <c r="L1381" i="22"/>
  <c r="K1381" i="22"/>
  <c r="F1381" i="22"/>
  <c r="A1381" i="22"/>
  <c r="M1380" i="22"/>
  <c r="L1380" i="22"/>
  <c r="K1380" i="22"/>
  <c r="F1380" i="22"/>
  <c r="A1380" i="22"/>
  <c r="M1379" i="22"/>
  <c r="L1379" i="22"/>
  <c r="K1379" i="22"/>
  <c r="F1379" i="22"/>
  <c r="A1379" i="22"/>
  <c r="M1378" i="22"/>
  <c r="L1378" i="22"/>
  <c r="K1378" i="22"/>
  <c r="F1378" i="22"/>
  <c r="A1378" i="22"/>
  <c r="M1377" i="22"/>
  <c r="L1377" i="22"/>
  <c r="K1377" i="22"/>
  <c r="F1377" i="22"/>
  <c r="A1377" i="22"/>
  <c r="M1376" i="22"/>
  <c r="L1376" i="22"/>
  <c r="K1376" i="22"/>
  <c r="F1376" i="22"/>
  <c r="A1376" i="22"/>
  <c r="M1375" i="22"/>
  <c r="L1375" i="22"/>
  <c r="K1375" i="22"/>
  <c r="F1375" i="22"/>
  <c r="A1375" i="22"/>
  <c r="M1374" i="22"/>
  <c r="L1374" i="22"/>
  <c r="K1374" i="22"/>
  <c r="F1374" i="22"/>
  <c r="A1374" i="22"/>
  <c r="M1373" i="22"/>
  <c r="L1373" i="22"/>
  <c r="K1373" i="22"/>
  <c r="F1373" i="22"/>
  <c r="A1373" i="22"/>
  <c r="M1372" i="22"/>
  <c r="L1372" i="22"/>
  <c r="K1372" i="22"/>
  <c r="F1372" i="22"/>
  <c r="A1372" i="22"/>
  <c r="M1371" i="22"/>
  <c r="L1371" i="22"/>
  <c r="K1371" i="22"/>
  <c r="F1371" i="22"/>
  <c r="A1371" i="22"/>
  <c r="M1370" i="22"/>
  <c r="L1370" i="22"/>
  <c r="K1370" i="22"/>
  <c r="F1370" i="22"/>
  <c r="A1370" i="22"/>
  <c r="M1369" i="22"/>
  <c r="L1369" i="22"/>
  <c r="K1369" i="22"/>
  <c r="F1369" i="22"/>
  <c r="A1369" i="22"/>
  <c r="M1368" i="22"/>
  <c r="L1368" i="22"/>
  <c r="K1368" i="22"/>
  <c r="F1368" i="22"/>
  <c r="A1368" i="22"/>
  <c r="M1367" i="22"/>
  <c r="L1367" i="22"/>
  <c r="K1367" i="22"/>
  <c r="F1367" i="22"/>
  <c r="A1367" i="22"/>
  <c r="M1366" i="22"/>
  <c r="L1366" i="22"/>
  <c r="K1366" i="22"/>
  <c r="F1366" i="22"/>
  <c r="A1366" i="22"/>
  <c r="M1365" i="22"/>
  <c r="L1365" i="22"/>
  <c r="K1365" i="22"/>
  <c r="F1365" i="22"/>
  <c r="A1365" i="22"/>
  <c r="M1364" i="22"/>
  <c r="L1364" i="22"/>
  <c r="K1364" i="22"/>
  <c r="F1364" i="22"/>
  <c r="A1364" i="22"/>
  <c r="M1363" i="22"/>
  <c r="L1363" i="22"/>
  <c r="K1363" i="22"/>
  <c r="F1363" i="22"/>
  <c r="A1363" i="22"/>
  <c r="M1362" i="22"/>
  <c r="L1362" i="22"/>
  <c r="K1362" i="22"/>
  <c r="F1362" i="22"/>
  <c r="A1362" i="22"/>
  <c r="M1361" i="22"/>
  <c r="L1361" i="22"/>
  <c r="K1361" i="22"/>
  <c r="F1361" i="22"/>
  <c r="A1361" i="22"/>
  <c r="M1360" i="22"/>
  <c r="L1360" i="22"/>
  <c r="K1360" i="22"/>
  <c r="F1360" i="22"/>
  <c r="A1360" i="22"/>
  <c r="M1359" i="22"/>
  <c r="L1359" i="22"/>
  <c r="K1359" i="22"/>
  <c r="F1359" i="22"/>
  <c r="A1359" i="22"/>
  <c r="M1358" i="22"/>
  <c r="L1358" i="22"/>
  <c r="K1358" i="22"/>
  <c r="F1358" i="22"/>
  <c r="A1358" i="22"/>
  <c r="M1357" i="22"/>
  <c r="L1357" i="22"/>
  <c r="K1357" i="22"/>
  <c r="F1357" i="22"/>
  <c r="A1357" i="22"/>
  <c r="M1356" i="22"/>
  <c r="L1356" i="22"/>
  <c r="K1356" i="22"/>
  <c r="F1356" i="22"/>
  <c r="A1356" i="22"/>
  <c r="M1355" i="22"/>
  <c r="L1355" i="22"/>
  <c r="K1355" i="22"/>
  <c r="F1355" i="22"/>
  <c r="A1355" i="22"/>
  <c r="M1354" i="22"/>
  <c r="L1354" i="22"/>
  <c r="K1354" i="22"/>
  <c r="F1354" i="22"/>
  <c r="A1354" i="22"/>
  <c r="M1353" i="22"/>
  <c r="L1353" i="22"/>
  <c r="K1353" i="22"/>
  <c r="F1353" i="22"/>
  <c r="A1353" i="22"/>
  <c r="M1352" i="22"/>
  <c r="L1352" i="22"/>
  <c r="K1352" i="22"/>
  <c r="F1352" i="22"/>
  <c r="A1352" i="22"/>
  <c r="M1351" i="22"/>
  <c r="L1351" i="22"/>
  <c r="K1351" i="22"/>
  <c r="F1351" i="22"/>
  <c r="A1351" i="22"/>
  <c r="M1350" i="22"/>
  <c r="L1350" i="22"/>
  <c r="K1350" i="22"/>
  <c r="F1350" i="22"/>
  <c r="A1350" i="22"/>
  <c r="M1349" i="22"/>
  <c r="L1349" i="22"/>
  <c r="K1349" i="22"/>
  <c r="F1349" i="22"/>
  <c r="A1349" i="22"/>
  <c r="M1348" i="22"/>
  <c r="L1348" i="22"/>
  <c r="K1348" i="22"/>
  <c r="F1348" i="22"/>
  <c r="A1348" i="22"/>
  <c r="M1347" i="22"/>
  <c r="L1347" i="22"/>
  <c r="K1347" i="22"/>
  <c r="F1347" i="22"/>
  <c r="A1347" i="22"/>
  <c r="M1346" i="22"/>
  <c r="L1346" i="22"/>
  <c r="K1346" i="22"/>
  <c r="F1346" i="22"/>
  <c r="A1346" i="22"/>
  <c r="M1345" i="22"/>
  <c r="L1345" i="22"/>
  <c r="K1345" i="22"/>
  <c r="F1345" i="22"/>
  <c r="A1345" i="22"/>
  <c r="M1344" i="22"/>
  <c r="L1344" i="22"/>
  <c r="K1344" i="22"/>
  <c r="F1344" i="22"/>
  <c r="A1344" i="22"/>
  <c r="M1343" i="22"/>
  <c r="L1343" i="22"/>
  <c r="K1343" i="22"/>
  <c r="F1343" i="22"/>
  <c r="A1343" i="22"/>
  <c r="M1342" i="22"/>
  <c r="L1342" i="22"/>
  <c r="K1342" i="22"/>
  <c r="F1342" i="22"/>
  <c r="A1342" i="22"/>
  <c r="M1341" i="22"/>
  <c r="L1341" i="22"/>
  <c r="K1341" i="22"/>
  <c r="F1341" i="22"/>
  <c r="A1341" i="22"/>
  <c r="M1340" i="22"/>
  <c r="L1340" i="22"/>
  <c r="K1340" i="22"/>
  <c r="F1340" i="22"/>
  <c r="A1340" i="22"/>
  <c r="M1339" i="22"/>
  <c r="L1339" i="22"/>
  <c r="K1339" i="22"/>
  <c r="F1339" i="22"/>
  <c r="A1339" i="22"/>
  <c r="M1338" i="22"/>
  <c r="L1338" i="22"/>
  <c r="K1338" i="22"/>
  <c r="F1338" i="22"/>
  <c r="A1338" i="22"/>
  <c r="M1337" i="22"/>
  <c r="L1337" i="22"/>
  <c r="K1337" i="22"/>
  <c r="F1337" i="22"/>
  <c r="A1337" i="22"/>
  <c r="M1336" i="22"/>
  <c r="L1336" i="22"/>
  <c r="K1336" i="22"/>
  <c r="F1336" i="22"/>
  <c r="A1336" i="22"/>
  <c r="M1335" i="22"/>
  <c r="L1335" i="22"/>
  <c r="K1335" i="22"/>
  <c r="F1335" i="22"/>
  <c r="A1335" i="22"/>
  <c r="M1334" i="22"/>
  <c r="L1334" i="22"/>
  <c r="K1334" i="22"/>
  <c r="F1334" i="22"/>
  <c r="A1334" i="22"/>
  <c r="M1333" i="22"/>
  <c r="L1333" i="22"/>
  <c r="K1333" i="22"/>
  <c r="F1333" i="22"/>
  <c r="A1333" i="22"/>
  <c r="M1332" i="22"/>
  <c r="L1332" i="22"/>
  <c r="K1332" i="22"/>
  <c r="F1332" i="22"/>
  <c r="A1332" i="22"/>
  <c r="M1331" i="22"/>
  <c r="L1331" i="22"/>
  <c r="K1331" i="22"/>
  <c r="F1331" i="22"/>
  <c r="A1331" i="22"/>
  <c r="M1330" i="22"/>
  <c r="L1330" i="22"/>
  <c r="K1330" i="22"/>
  <c r="F1330" i="22"/>
  <c r="A1330" i="22"/>
  <c r="M1329" i="22"/>
  <c r="L1329" i="22"/>
  <c r="K1329" i="22"/>
  <c r="F1329" i="22"/>
  <c r="A1329" i="22"/>
  <c r="M1328" i="22"/>
  <c r="L1328" i="22"/>
  <c r="K1328" i="22"/>
  <c r="F1328" i="22"/>
  <c r="A1328" i="22"/>
  <c r="M1327" i="22"/>
  <c r="L1327" i="22"/>
  <c r="K1327" i="22"/>
  <c r="F1327" i="22"/>
  <c r="A1327" i="22"/>
  <c r="M1326" i="22"/>
  <c r="L1326" i="22"/>
  <c r="K1326" i="22"/>
  <c r="F1326" i="22"/>
  <c r="A1326" i="22"/>
  <c r="M1325" i="22"/>
  <c r="L1325" i="22"/>
  <c r="K1325" i="22"/>
  <c r="F1325" i="22"/>
  <c r="A1325" i="22"/>
  <c r="M1324" i="22"/>
  <c r="L1324" i="22"/>
  <c r="K1324" i="22"/>
  <c r="F1324" i="22"/>
  <c r="A1324" i="22"/>
  <c r="M1323" i="22"/>
  <c r="L1323" i="22"/>
  <c r="K1323" i="22"/>
  <c r="F1323" i="22"/>
  <c r="A1323" i="22"/>
  <c r="M1322" i="22"/>
  <c r="L1322" i="22"/>
  <c r="K1322" i="22"/>
  <c r="F1322" i="22"/>
  <c r="A1322" i="22"/>
  <c r="M1321" i="22"/>
  <c r="L1321" i="22"/>
  <c r="K1321" i="22"/>
  <c r="F1321" i="22"/>
  <c r="A1321" i="22"/>
  <c r="M1320" i="22"/>
  <c r="L1320" i="22"/>
  <c r="K1320" i="22"/>
  <c r="F1320" i="22"/>
  <c r="A1320" i="22"/>
  <c r="M1319" i="22"/>
  <c r="L1319" i="22"/>
  <c r="K1319" i="22"/>
  <c r="F1319" i="22"/>
  <c r="A1319" i="22"/>
  <c r="M1318" i="22"/>
  <c r="L1318" i="22"/>
  <c r="K1318" i="22"/>
  <c r="F1318" i="22"/>
  <c r="A1318" i="22"/>
  <c r="M1317" i="22"/>
  <c r="L1317" i="22"/>
  <c r="K1317" i="22"/>
  <c r="F1317" i="22"/>
  <c r="A1317" i="22"/>
  <c r="M1316" i="22"/>
  <c r="L1316" i="22"/>
  <c r="K1316" i="22"/>
  <c r="F1316" i="22"/>
  <c r="A1316" i="22"/>
  <c r="M1315" i="22"/>
  <c r="L1315" i="22"/>
  <c r="K1315" i="22"/>
  <c r="F1315" i="22"/>
  <c r="A1315" i="22"/>
  <c r="M1314" i="22"/>
  <c r="L1314" i="22"/>
  <c r="K1314" i="22"/>
  <c r="F1314" i="22"/>
  <c r="A1314" i="22"/>
  <c r="M1313" i="22"/>
  <c r="L1313" i="22"/>
  <c r="K1313" i="22"/>
  <c r="F1313" i="22"/>
  <c r="A1313" i="22"/>
  <c r="M1312" i="22"/>
  <c r="L1312" i="22"/>
  <c r="K1312" i="22"/>
  <c r="F1312" i="22"/>
  <c r="A1312" i="22"/>
  <c r="M1311" i="22"/>
  <c r="L1311" i="22"/>
  <c r="K1311" i="22"/>
  <c r="F1311" i="22"/>
  <c r="A1311" i="22"/>
  <c r="M1310" i="22"/>
  <c r="L1310" i="22"/>
  <c r="K1310" i="22"/>
  <c r="F1310" i="22"/>
  <c r="A1310" i="22"/>
  <c r="M1309" i="22"/>
  <c r="L1309" i="22"/>
  <c r="K1309" i="22"/>
  <c r="F1309" i="22"/>
  <c r="A1309" i="22"/>
  <c r="M1308" i="22"/>
  <c r="L1308" i="22"/>
  <c r="K1308" i="22"/>
  <c r="F1308" i="22"/>
  <c r="A1308" i="22"/>
  <c r="M1307" i="22"/>
  <c r="L1307" i="22"/>
  <c r="K1307" i="22"/>
  <c r="F1307" i="22"/>
  <c r="A1307" i="22"/>
  <c r="M1306" i="22"/>
  <c r="L1306" i="22"/>
  <c r="K1306" i="22"/>
  <c r="F1306" i="22"/>
  <c r="A1306" i="22"/>
  <c r="M1305" i="22"/>
  <c r="L1305" i="22"/>
  <c r="K1305" i="22"/>
  <c r="F1305" i="22"/>
  <c r="A1305" i="22"/>
  <c r="M1304" i="22"/>
  <c r="L1304" i="22"/>
  <c r="K1304" i="22"/>
  <c r="F1304" i="22"/>
  <c r="A1304" i="22"/>
  <c r="M1303" i="22"/>
  <c r="L1303" i="22"/>
  <c r="K1303" i="22"/>
  <c r="F1303" i="22"/>
  <c r="A1303" i="22"/>
  <c r="M1302" i="22"/>
  <c r="L1302" i="22"/>
  <c r="K1302" i="22"/>
  <c r="F1302" i="22"/>
  <c r="A1302" i="22"/>
  <c r="M1301" i="22"/>
  <c r="L1301" i="22"/>
  <c r="K1301" i="22"/>
  <c r="F1301" i="22"/>
  <c r="A1301" i="22"/>
  <c r="M1300" i="22"/>
  <c r="L1300" i="22"/>
  <c r="K1300" i="22"/>
  <c r="F1300" i="22"/>
  <c r="A1300" i="22"/>
  <c r="M1299" i="22"/>
  <c r="L1299" i="22"/>
  <c r="K1299" i="22"/>
  <c r="F1299" i="22"/>
  <c r="A1299" i="22"/>
  <c r="M1298" i="22"/>
  <c r="L1298" i="22"/>
  <c r="K1298" i="22"/>
  <c r="F1298" i="22"/>
  <c r="A1298" i="22"/>
  <c r="M1297" i="22"/>
  <c r="L1297" i="22"/>
  <c r="K1297" i="22"/>
  <c r="F1297" i="22"/>
  <c r="A1297" i="22"/>
  <c r="M1296" i="22"/>
  <c r="L1296" i="22"/>
  <c r="K1296" i="22"/>
  <c r="F1296" i="22"/>
  <c r="A1296" i="22"/>
  <c r="M1295" i="22"/>
  <c r="L1295" i="22"/>
  <c r="K1295" i="22"/>
  <c r="F1295" i="22"/>
  <c r="A1295" i="22"/>
  <c r="M1294" i="22"/>
  <c r="L1294" i="22"/>
  <c r="K1294" i="22"/>
  <c r="F1294" i="22"/>
  <c r="A1294" i="22"/>
  <c r="M1293" i="22"/>
  <c r="L1293" i="22"/>
  <c r="K1293" i="22"/>
  <c r="F1293" i="22"/>
  <c r="A1293" i="22"/>
  <c r="M1292" i="22"/>
  <c r="L1292" i="22"/>
  <c r="K1292" i="22"/>
  <c r="F1292" i="22"/>
  <c r="A1292" i="22"/>
  <c r="M1291" i="22"/>
  <c r="L1291" i="22"/>
  <c r="K1291" i="22"/>
  <c r="F1291" i="22"/>
  <c r="A1291" i="22"/>
  <c r="M1290" i="22"/>
  <c r="L1290" i="22"/>
  <c r="K1290" i="22"/>
  <c r="F1290" i="22"/>
  <c r="A1290" i="22"/>
  <c r="M1289" i="22"/>
  <c r="L1289" i="22"/>
  <c r="K1289" i="22"/>
  <c r="F1289" i="22"/>
  <c r="A1289" i="22"/>
  <c r="M1288" i="22"/>
  <c r="L1288" i="22"/>
  <c r="K1288" i="22"/>
  <c r="F1288" i="22"/>
  <c r="A1288" i="22"/>
  <c r="M1287" i="22"/>
  <c r="L1287" i="22"/>
  <c r="K1287" i="22"/>
  <c r="F1287" i="22"/>
  <c r="A1287" i="22"/>
  <c r="M1286" i="22"/>
  <c r="L1286" i="22"/>
  <c r="K1286" i="22"/>
  <c r="F1286" i="22"/>
  <c r="A1286" i="22"/>
  <c r="M1285" i="22"/>
  <c r="L1285" i="22"/>
  <c r="K1285" i="22"/>
  <c r="F1285" i="22"/>
  <c r="A1285" i="22"/>
  <c r="M1284" i="22"/>
  <c r="L1284" i="22"/>
  <c r="K1284" i="22"/>
  <c r="F1284" i="22"/>
  <c r="A1284" i="22"/>
  <c r="M1283" i="22"/>
  <c r="L1283" i="22"/>
  <c r="K1283" i="22"/>
  <c r="F1283" i="22"/>
  <c r="A1283" i="22"/>
  <c r="M1282" i="22"/>
  <c r="L1282" i="22"/>
  <c r="K1282" i="22"/>
  <c r="F1282" i="22"/>
  <c r="A1282" i="22"/>
  <c r="M1281" i="22"/>
  <c r="L1281" i="22"/>
  <c r="K1281" i="22"/>
  <c r="F1281" i="22"/>
  <c r="A1281" i="22"/>
  <c r="M1280" i="22"/>
  <c r="L1280" i="22"/>
  <c r="K1280" i="22"/>
  <c r="F1280" i="22"/>
  <c r="A1280" i="22"/>
  <c r="M1279" i="22"/>
  <c r="L1279" i="22"/>
  <c r="K1279" i="22"/>
  <c r="F1279" i="22"/>
  <c r="A1279" i="22"/>
  <c r="M1278" i="22"/>
  <c r="L1278" i="22"/>
  <c r="K1278" i="22"/>
  <c r="F1278" i="22"/>
  <c r="A1278" i="22"/>
  <c r="M1277" i="22"/>
  <c r="L1277" i="22"/>
  <c r="K1277" i="22"/>
  <c r="F1277" i="22"/>
  <c r="A1277" i="22"/>
  <c r="M1276" i="22"/>
  <c r="L1276" i="22"/>
  <c r="K1276" i="22"/>
  <c r="F1276" i="22"/>
  <c r="A1276" i="22"/>
  <c r="M1275" i="22"/>
  <c r="L1275" i="22"/>
  <c r="K1275" i="22"/>
  <c r="F1275" i="22"/>
  <c r="A1275" i="22"/>
  <c r="M1274" i="22"/>
  <c r="L1274" i="22"/>
  <c r="K1274" i="22"/>
  <c r="F1274" i="22"/>
  <c r="A1274" i="22"/>
  <c r="M1273" i="22"/>
  <c r="L1273" i="22"/>
  <c r="K1273" i="22"/>
  <c r="F1273" i="22"/>
  <c r="A1273" i="22"/>
  <c r="M1272" i="22"/>
  <c r="L1272" i="22"/>
  <c r="K1272" i="22"/>
  <c r="F1272" i="22"/>
  <c r="A1272" i="22"/>
  <c r="M1271" i="22"/>
  <c r="L1271" i="22"/>
  <c r="K1271" i="22"/>
  <c r="F1271" i="22"/>
  <c r="A1271" i="22"/>
  <c r="M1270" i="22"/>
  <c r="L1270" i="22"/>
  <c r="K1270" i="22"/>
  <c r="F1270" i="22"/>
  <c r="A1270" i="22"/>
  <c r="M1269" i="22"/>
  <c r="L1269" i="22"/>
  <c r="K1269" i="22"/>
  <c r="F1269" i="22"/>
  <c r="A1269" i="22"/>
  <c r="M1268" i="22"/>
  <c r="L1268" i="22"/>
  <c r="K1268" i="22"/>
  <c r="F1268" i="22"/>
  <c r="A1268" i="22"/>
  <c r="M1267" i="22"/>
  <c r="L1267" i="22"/>
  <c r="K1267" i="22"/>
  <c r="F1267" i="22"/>
  <c r="A1267" i="22"/>
  <c r="M1266" i="22"/>
  <c r="L1266" i="22"/>
  <c r="K1266" i="22"/>
  <c r="F1266" i="22"/>
  <c r="A1266" i="22"/>
  <c r="M1265" i="22"/>
  <c r="L1265" i="22"/>
  <c r="K1265" i="22"/>
  <c r="F1265" i="22"/>
  <c r="A1265" i="22"/>
  <c r="M1264" i="22"/>
  <c r="L1264" i="22"/>
  <c r="K1264" i="22"/>
  <c r="F1264" i="22"/>
  <c r="A1264" i="22"/>
  <c r="M1263" i="22"/>
  <c r="L1263" i="22"/>
  <c r="K1263" i="22"/>
  <c r="F1263" i="22"/>
  <c r="A1263" i="22"/>
  <c r="M1262" i="22"/>
  <c r="L1262" i="22"/>
  <c r="K1262" i="22"/>
  <c r="F1262" i="22"/>
  <c r="A1262" i="22"/>
  <c r="M1261" i="22"/>
  <c r="L1261" i="22"/>
  <c r="K1261" i="22"/>
  <c r="F1261" i="22"/>
  <c r="A1261" i="22"/>
  <c r="M1260" i="22"/>
  <c r="L1260" i="22"/>
  <c r="K1260" i="22"/>
  <c r="F1260" i="22"/>
  <c r="A1260" i="22"/>
  <c r="M1259" i="22"/>
  <c r="L1259" i="22"/>
  <c r="K1259" i="22"/>
  <c r="F1259" i="22"/>
  <c r="A1259" i="22"/>
  <c r="M1258" i="22"/>
  <c r="L1258" i="22"/>
  <c r="K1258" i="22"/>
  <c r="F1258" i="22"/>
  <c r="A1258" i="22"/>
  <c r="M1257" i="22"/>
  <c r="L1257" i="22"/>
  <c r="K1257" i="22"/>
  <c r="F1257" i="22"/>
  <c r="A1257" i="22"/>
  <c r="M1256" i="22"/>
  <c r="L1256" i="22"/>
  <c r="K1256" i="22"/>
  <c r="F1256" i="22"/>
  <c r="A1256" i="22"/>
  <c r="M1255" i="22"/>
  <c r="L1255" i="22"/>
  <c r="K1255" i="22"/>
  <c r="F1255" i="22"/>
  <c r="A1255" i="22"/>
  <c r="M1254" i="22"/>
  <c r="L1254" i="22"/>
  <c r="K1254" i="22"/>
  <c r="F1254" i="22"/>
  <c r="A1254" i="22"/>
  <c r="M1253" i="22"/>
  <c r="L1253" i="22"/>
  <c r="K1253" i="22"/>
  <c r="F1253" i="22"/>
  <c r="A1253" i="22"/>
  <c r="M1252" i="22"/>
  <c r="L1252" i="22"/>
  <c r="K1252" i="22"/>
  <c r="F1252" i="22"/>
  <c r="A1252" i="22"/>
  <c r="M1251" i="22"/>
  <c r="L1251" i="22"/>
  <c r="K1251" i="22"/>
  <c r="F1251" i="22"/>
  <c r="A1251" i="22"/>
  <c r="M1250" i="22"/>
  <c r="L1250" i="22"/>
  <c r="K1250" i="22"/>
  <c r="F1250" i="22"/>
  <c r="A1250" i="22"/>
  <c r="M1249" i="22"/>
  <c r="L1249" i="22"/>
  <c r="K1249" i="22"/>
  <c r="F1249" i="22"/>
  <c r="A1249" i="22"/>
  <c r="M1248" i="22"/>
  <c r="L1248" i="22"/>
  <c r="K1248" i="22"/>
  <c r="F1248" i="22"/>
  <c r="A1248" i="22"/>
  <c r="M1247" i="22"/>
  <c r="L1247" i="22"/>
  <c r="K1247" i="22"/>
  <c r="F1247" i="22"/>
  <c r="A1247" i="22"/>
  <c r="M1246" i="22"/>
  <c r="L1246" i="22"/>
  <c r="K1246" i="22"/>
  <c r="F1246" i="22"/>
  <c r="A1246" i="22"/>
  <c r="M1245" i="22"/>
  <c r="L1245" i="22"/>
  <c r="K1245" i="22"/>
  <c r="F1245" i="22"/>
  <c r="A1245" i="22"/>
  <c r="M1244" i="22"/>
  <c r="L1244" i="22"/>
  <c r="K1244" i="22"/>
  <c r="F1244" i="22"/>
  <c r="A1244" i="22"/>
  <c r="M1243" i="22"/>
  <c r="L1243" i="22"/>
  <c r="K1243" i="22"/>
  <c r="F1243" i="22"/>
  <c r="A1243" i="22"/>
  <c r="M1242" i="22"/>
  <c r="L1242" i="22"/>
  <c r="K1242" i="22"/>
  <c r="F1242" i="22"/>
  <c r="A1242" i="22"/>
  <c r="M1241" i="22"/>
  <c r="L1241" i="22"/>
  <c r="K1241" i="22"/>
  <c r="F1241" i="22"/>
  <c r="A1241" i="22"/>
  <c r="M1240" i="22"/>
  <c r="L1240" i="22"/>
  <c r="K1240" i="22"/>
  <c r="F1240" i="22"/>
  <c r="A1240" i="22"/>
  <c r="M1239" i="22"/>
  <c r="L1239" i="22"/>
  <c r="K1239" i="22"/>
  <c r="F1239" i="22"/>
  <c r="A1239" i="22"/>
  <c r="M1238" i="22"/>
  <c r="L1238" i="22"/>
  <c r="K1238" i="22"/>
  <c r="F1238" i="22"/>
  <c r="A1238" i="22"/>
  <c r="M1237" i="22"/>
  <c r="L1237" i="22"/>
  <c r="K1237" i="22"/>
  <c r="F1237" i="22"/>
  <c r="A1237" i="22"/>
  <c r="M1236" i="22"/>
  <c r="L1236" i="22"/>
  <c r="K1236" i="22"/>
  <c r="F1236" i="22"/>
  <c r="A1236" i="22"/>
  <c r="M1235" i="22"/>
  <c r="L1235" i="22"/>
  <c r="K1235" i="22"/>
  <c r="F1235" i="22"/>
  <c r="A1235" i="22"/>
  <c r="M1234" i="22"/>
  <c r="L1234" i="22"/>
  <c r="K1234" i="22"/>
  <c r="F1234" i="22"/>
  <c r="A1234" i="22"/>
  <c r="M1233" i="22"/>
  <c r="L1233" i="22"/>
  <c r="K1233" i="22"/>
  <c r="F1233" i="22"/>
  <c r="A1233" i="22"/>
  <c r="M1232" i="22"/>
  <c r="L1232" i="22"/>
  <c r="K1232" i="22"/>
  <c r="F1232" i="22"/>
  <c r="A1232" i="22"/>
  <c r="M1231" i="22"/>
  <c r="L1231" i="22"/>
  <c r="K1231" i="22"/>
  <c r="F1231" i="22"/>
  <c r="A1231" i="22"/>
  <c r="M1230" i="22"/>
  <c r="L1230" i="22"/>
  <c r="K1230" i="22"/>
  <c r="F1230" i="22"/>
  <c r="A1230" i="22"/>
  <c r="M1229" i="22"/>
  <c r="L1229" i="22"/>
  <c r="K1229" i="22"/>
  <c r="F1229" i="22"/>
  <c r="A1229" i="22"/>
  <c r="M1228" i="22"/>
  <c r="L1228" i="22"/>
  <c r="K1228" i="22"/>
  <c r="F1228" i="22"/>
  <c r="A1228" i="22"/>
  <c r="M1227" i="22"/>
  <c r="L1227" i="22"/>
  <c r="K1227" i="22"/>
  <c r="F1227" i="22"/>
  <c r="A1227" i="22"/>
  <c r="M1226" i="22"/>
  <c r="L1226" i="22"/>
  <c r="K1226" i="22"/>
  <c r="F1226" i="22"/>
  <c r="A1226" i="22"/>
  <c r="M1225" i="22"/>
  <c r="L1225" i="22"/>
  <c r="K1225" i="22"/>
  <c r="F1225" i="22"/>
  <c r="A1225" i="22"/>
  <c r="M1224" i="22"/>
  <c r="L1224" i="22"/>
  <c r="K1224" i="22"/>
  <c r="F1224" i="22"/>
  <c r="A1224" i="22"/>
  <c r="M1223" i="22"/>
  <c r="L1223" i="22"/>
  <c r="K1223" i="22"/>
  <c r="F1223" i="22"/>
  <c r="A1223" i="22"/>
  <c r="M1222" i="22"/>
  <c r="L1222" i="22"/>
  <c r="K1222" i="22"/>
  <c r="F1222" i="22"/>
  <c r="A1222" i="22"/>
  <c r="M1221" i="22"/>
  <c r="L1221" i="22"/>
  <c r="K1221" i="22"/>
  <c r="F1221" i="22"/>
  <c r="A1221" i="22"/>
  <c r="M1220" i="22"/>
  <c r="L1220" i="22"/>
  <c r="K1220" i="22"/>
  <c r="F1220" i="22"/>
  <c r="A1220" i="22"/>
  <c r="M1219" i="22"/>
  <c r="L1219" i="22"/>
  <c r="K1219" i="22"/>
  <c r="F1219" i="22"/>
  <c r="A1219" i="22"/>
  <c r="M1218" i="22"/>
  <c r="L1218" i="22"/>
  <c r="K1218" i="22"/>
  <c r="F1218" i="22"/>
  <c r="A1218" i="22"/>
  <c r="M1217" i="22"/>
  <c r="L1217" i="22"/>
  <c r="K1217" i="22"/>
  <c r="F1217" i="22"/>
  <c r="A1217" i="22"/>
  <c r="M1216" i="22"/>
  <c r="L1216" i="22"/>
  <c r="K1216" i="22"/>
  <c r="F1216" i="22"/>
  <c r="A1216" i="22"/>
  <c r="M1215" i="22"/>
  <c r="L1215" i="22"/>
  <c r="K1215" i="22"/>
  <c r="F1215" i="22"/>
  <c r="A1215" i="22"/>
  <c r="M1214" i="22"/>
  <c r="L1214" i="22"/>
  <c r="K1214" i="22"/>
  <c r="F1214" i="22"/>
  <c r="A1214" i="22"/>
  <c r="M1213" i="22"/>
  <c r="L1213" i="22"/>
  <c r="K1213" i="22"/>
  <c r="F1213" i="22"/>
  <c r="A1213" i="22"/>
  <c r="M1212" i="22"/>
  <c r="L1212" i="22"/>
  <c r="K1212" i="22"/>
  <c r="F1212" i="22"/>
  <c r="A1212" i="22"/>
  <c r="M1211" i="22"/>
  <c r="L1211" i="22"/>
  <c r="K1211" i="22"/>
  <c r="F1211" i="22"/>
  <c r="A1211" i="22"/>
  <c r="M1210" i="22"/>
  <c r="L1210" i="22"/>
  <c r="K1210" i="22"/>
  <c r="F1210" i="22"/>
  <c r="A1210" i="22"/>
  <c r="M1209" i="22"/>
  <c r="L1209" i="22"/>
  <c r="K1209" i="22"/>
  <c r="F1209" i="22"/>
  <c r="A1209" i="22"/>
  <c r="M1208" i="22"/>
  <c r="L1208" i="22"/>
  <c r="K1208" i="22"/>
  <c r="F1208" i="22"/>
  <c r="A1208" i="22"/>
  <c r="M1207" i="22"/>
  <c r="L1207" i="22"/>
  <c r="K1207" i="22"/>
  <c r="F1207" i="22"/>
  <c r="A1207" i="22"/>
  <c r="M1206" i="22"/>
  <c r="L1206" i="22"/>
  <c r="K1206" i="22"/>
  <c r="F1206" i="22"/>
  <c r="A1206" i="22"/>
  <c r="M1205" i="22"/>
  <c r="L1205" i="22"/>
  <c r="K1205" i="22"/>
  <c r="F1205" i="22"/>
  <c r="A1205" i="22"/>
  <c r="M1204" i="22"/>
  <c r="L1204" i="22"/>
  <c r="K1204" i="22"/>
  <c r="F1204" i="22"/>
  <c r="A1204" i="22"/>
  <c r="M1203" i="22"/>
  <c r="L1203" i="22"/>
  <c r="K1203" i="22"/>
  <c r="F1203" i="22"/>
  <c r="A1203" i="22"/>
  <c r="M1202" i="22"/>
  <c r="L1202" i="22"/>
  <c r="K1202" i="22"/>
  <c r="F1202" i="22"/>
  <c r="A1202" i="22"/>
  <c r="M1201" i="22"/>
  <c r="L1201" i="22"/>
  <c r="K1201" i="22"/>
  <c r="F1201" i="22"/>
  <c r="A1201" i="22"/>
  <c r="M1200" i="22"/>
  <c r="L1200" i="22"/>
  <c r="K1200" i="22"/>
  <c r="F1200" i="22"/>
  <c r="A1200" i="22"/>
  <c r="M1199" i="22"/>
  <c r="L1199" i="22"/>
  <c r="K1199" i="22"/>
  <c r="F1199" i="22"/>
  <c r="A1199" i="22"/>
  <c r="M1198" i="22"/>
  <c r="L1198" i="22"/>
  <c r="K1198" i="22"/>
  <c r="F1198" i="22"/>
  <c r="A1198" i="22"/>
  <c r="M1197" i="22"/>
  <c r="L1197" i="22"/>
  <c r="K1197" i="22"/>
  <c r="F1197" i="22"/>
  <c r="A1197" i="22"/>
  <c r="M1196" i="22"/>
  <c r="L1196" i="22"/>
  <c r="K1196" i="22"/>
  <c r="F1196" i="22"/>
  <c r="A1196" i="22"/>
  <c r="M1195" i="22"/>
  <c r="L1195" i="22"/>
  <c r="K1195" i="22"/>
  <c r="F1195" i="22"/>
  <c r="A1195" i="22"/>
  <c r="M1194" i="22"/>
  <c r="L1194" i="22"/>
  <c r="K1194" i="22"/>
  <c r="F1194" i="22"/>
  <c r="A1194" i="22"/>
  <c r="M1193" i="22"/>
  <c r="L1193" i="22"/>
  <c r="K1193" i="22"/>
  <c r="F1193" i="22"/>
  <c r="A1193" i="22"/>
  <c r="M1192" i="22"/>
  <c r="L1192" i="22"/>
  <c r="K1192" i="22"/>
  <c r="F1192" i="22"/>
  <c r="A1192" i="22"/>
  <c r="M1191" i="22"/>
  <c r="L1191" i="22"/>
  <c r="K1191" i="22"/>
  <c r="F1191" i="22"/>
  <c r="A1191" i="22"/>
  <c r="M1190" i="22"/>
  <c r="L1190" i="22"/>
  <c r="K1190" i="22"/>
  <c r="F1190" i="22"/>
  <c r="A1190" i="22"/>
  <c r="M1189" i="22"/>
  <c r="L1189" i="22"/>
  <c r="K1189" i="22"/>
  <c r="F1189" i="22"/>
  <c r="A1189" i="22"/>
  <c r="M1188" i="22"/>
  <c r="L1188" i="22"/>
  <c r="K1188" i="22"/>
  <c r="F1188" i="22"/>
  <c r="A1188" i="22"/>
  <c r="M1187" i="22"/>
  <c r="L1187" i="22"/>
  <c r="K1187" i="22"/>
  <c r="F1187" i="22"/>
  <c r="A1187" i="22"/>
  <c r="M1186" i="22"/>
  <c r="L1186" i="22"/>
  <c r="K1186" i="22"/>
  <c r="F1186" i="22"/>
  <c r="A1186" i="22"/>
  <c r="M1185" i="22"/>
  <c r="L1185" i="22"/>
  <c r="K1185" i="22"/>
  <c r="F1185" i="22"/>
  <c r="A1185" i="22"/>
  <c r="M1184" i="22"/>
  <c r="L1184" i="22"/>
  <c r="K1184" i="22"/>
  <c r="F1184" i="22"/>
  <c r="A1184" i="22"/>
  <c r="M1183" i="22"/>
  <c r="L1183" i="22"/>
  <c r="K1183" i="22"/>
  <c r="F1183" i="22"/>
  <c r="A1183" i="22"/>
  <c r="M1182" i="22"/>
  <c r="L1182" i="22"/>
  <c r="K1182" i="22"/>
  <c r="F1182" i="22"/>
  <c r="A1182" i="22"/>
  <c r="M1181" i="22"/>
  <c r="L1181" i="22"/>
  <c r="K1181" i="22"/>
  <c r="F1181" i="22"/>
  <c r="A1181" i="22"/>
  <c r="M1180" i="22"/>
  <c r="L1180" i="22"/>
  <c r="K1180" i="22"/>
  <c r="F1180" i="22"/>
  <c r="A1180" i="22"/>
  <c r="M1179" i="22"/>
  <c r="L1179" i="22"/>
  <c r="K1179" i="22"/>
  <c r="F1179" i="22"/>
  <c r="A1179" i="22"/>
  <c r="M1178" i="22"/>
  <c r="L1178" i="22"/>
  <c r="K1178" i="22"/>
  <c r="F1178" i="22"/>
  <c r="A1178" i="22"/>
  <c r="M1177" i="22"/>
  <c r="L1177" i="22"/>
  <c r="K1177" i="22"/>
  <c r="F1177" i="22"/>
  <c r="A1177" i="22"/>
  <c r="M1176" i="22"/>
  <c r="L1176" i="22"/>
  <c r="K1176" i="22"/>
  <c r="F1176" i="22"/>
  <c r="A1176" i="22"/>
  <c r="M1175" i="22"/>
  <c r="L1175" i="22"/>
  <c r="K1175" i="22"/>
  <c r="F1175" i="22"/>
  <c r="A1175" i="22"/>
  <c r="M1174" i="22"/>
  <c r="L1174" i="22"/>
  <c r="K1174" i="22"/>
  <c r="F1174" i="22"/>
  <c r="A1174" i="22"/>
  <c r="M1173" i="22"/>
  <c r="L1173" i="22"/>
  <c r="K1173" i="22"/>
  <c r="F1173" i="22"/>
  <c r="A1173" i="22"/>
  <c r="M1172" i="22"/>
  <c r="L1172" i="22"/>
  <c r="K1172" i="22"/>
  <c r="F1172" i="22"/>
  <c r="A1172" i="22"/>
  <c r="M1171" i="22"/>
  <c r="L1171" i="22"/>
  <c r="K1171" i="22"/>
  <c r="F1171" i="22"/>
  <c r="A1171" i="22"/>
  <c r="M1170" i="22"/>
  <c r="L1170" i="22"/>
  <c r="K1170" i="22"/>
  <c r="F1170" i="22"/>
  <c r="A1170" i="22"/>
  <c r="M1169" i="22"/>
  <c r="L1169" i="22"/>
  <c r="K1169" i="22"/>
  <c r="F1169" i="22"/>
  <c r="A1169" i="22"/>
  <c r="M1168" i="22"/>
  <c r="L1168" i="22"/>
  <c r="K1168" i="22"/>
  <c r="F1168" i="22"/>
  <c r="A1168" i="22"/>
  <c r="M1167" i="22"/>
  <c r="L1167" i="22"/>
  <c r="K1167" i="22"/>
  <c r="F1167" i="22"/>
  <c r="A1167" i="22"/>
  <c r="M1166" i="22"/>
  <c r="L1166" i="22"/>
  <c r="K1166" i="22"/>
  <c r="F1166" i="22"/>
  <c r="A1166" i="22"/>
  <c r="M1165" i="22"/>
  <c r="L1165" i="22"/>
  <c r="K1165" i="22"/>
  <c r="F1165" i="22"/>
  <c r="A1165" i="22"/>
  <c r="M1164" i="22"/>
  <c r="L1164" i="22"/>
  <c r="K1164" i="22"/>
  <c r="F1164" i="22"/>
  <c r="A1164" i="22"/>
  <c r="M1163" i="22"/>
  <c r="L1163" i="22"/>
  <c r="K1163" i="22"/>
  <c r="F1163" i="22"/>
  <c r="A1163" i="22"/>
  <c r="M1162" i="22"/>
  <c r="L1162" i="22"/>
  <c r="K1162" i="22"/>
  <c r="F1162" i="22"/>
  <c r="A1162" i="22"/>
  <c r="M1161" i="22"/>
  <c r="L1161" i="22"/>
  <c r="K1161" i="22"/>
  <c r="F1161" i="22"/>
  <c r="A1161" i="22"/>
  <c r="M1160" i="22"/>
  <c r="L1160" i="22"/>
  <c r="K1160" i="22"/>
  <c r="F1160" i="22"/>
  <c r="A1160" i="22"/>
  <c r="M1159" i="22"/>
  <c r="L1159" i="22"/>
  <c r="K1159" i="22"/>
  <c r="F1159" i="22"/>
  <c r="A1159" i="22"/>
  <c r="M1158" i="22"/>
  <c r="L1158" i="22"/>
  <c r="K1158" i="22"/>
  <c r="F1158" i="22"/>
  <c r="A1158" i="22"/>
  <c r="M1157" i="22"/>
  <c r="L1157" i="22"/>
  <c r="K1157" i="22"/>
  <c r="F1157" i="22"/>
  <c r="A1157" i="22"/>
  <c r="M1156" i="22"/>
  <c r="L1156" i="22"/>
  <c r="K1156" i="22"/>
  <c r="F1156" i="22"/>
  <c r="A1156" i="22"/>
  <c r="M1155" i="22"/>
  <c r="L1155" i="22"/>
  <c r="K1155" i="22"/>
  <c r="F1155" i="22"/>
  <c r="A1155" i="22"/>
  <c r="M1154" i="22"/>
  <c r="L1154" i="22"/>
  <c r="K1154" i="22"/>
  <c r="F1154" i="22"/>
  <c r="A1154" i="22"/>
  <c r="M1153" i="22"/>
  <c r="L1153" i="22"/>
  <c r="K1153" i="22"/>
  <c r="F1153" i="22"/>
  <c r="A1153" i="22"/>
  <c r="M1152" i="22"/>
  <c r="L1152" i="22"/>
  <c r="K1152" i="22"/>
  <c r="F1152" i="22"/>
  <c r="A1152" i="22"/>
  <c r="M1151" i="22"/>
  <c r="L1151" i="22"/>
  <c r="K1151" i="22"/>
  <c r="F1151" i="22"/>
  <c r="A1151" i="22"/>
  <c r="M1150" i="22"/>
  <c r="L1150" i="22"/>
  <c r="K1150" i="22"/>
  <c r="F1150" i="22"/>
  <c r="A1150" i="22"/>
  <c r="M1149" i="22"/>
  <c r="L1149" i="22"/>
  <c r="K1149" i="22"/>
  <c r="F1149" i="22"/>
  <c r="A1149" i="22"/>
  <c r="M1148" i="22"/>
  <c r="L1148" i="22"/>
  <c r="K1148" i="22"/>
  <c r="F1148" i="22"/>
  <c r="A1148" i="22"/>
  <c r="M1147" i="22"/>
  <c r="L1147" i="22"/>
  <c r="K1147" i="22"/>
  <c r="F1147" i="22"/>
  <c r="A1147" i="22"/>
  <c r="M1146" i="22"/>
  <c r="L1146" i="22"/>
  <c r="K1146" i="22"/>
  <c r="F1146" i="22"/>
  <c r="A1146" i="22"/>
  <c r="M1145" i="22"/>
  <c r="L1145" i="22"/>
  <c r="K1145" i="22"/>
  <c r="F1145" i="22"/>
  <c r="A1145" i="22"/>
  <c r="M1144" i="22"/>
  <c r="L1144" i="22"/>
  <c r="K1144" i="22"/>
  <c r="F1144" i="22"/>
  <c r="A1144" i="22"/>
  <c r="M1143" i="22"/>
  <c r="L1143" i="22"/>
  <c r="K1143" i="22"/>
  <c r="F1143" i="22"/>
  <c r="A1143" i="22"/>
  <c r="M1142" i="22"/>
  <c r="L1142" i="22"/>
  <c r="K1142" i="22"/>
  <c r="F1142" i="22"/>
  <c r="A1142" i="22"/>
  <c r="M1141" i="22"/>
  <c r="L1141" i="22"/>
  <c r="K1141" i="22"/>
  <c r="F1141" i="22"/>
  <c r="A1141" i="22"/>
  <c r="M1140" i="22"/>
  <c r="L1140" i="22"/>
  <c r="K1140" i="22"/>
  <c r="F1140" i="22"/>
  <c r="A1140" i="22"/>
  <c r="M1139" i="22"/>
  <c r="L1139" i="22"/>
  <c r="K1139" i="22"/>
  <c r="F1139" i="22"/>
  <c r="A1139" i="22"/>
  <c r="M1138" i="22"/>
  <c r="L1138" i="22"/>
  <c r="K1138" i="22"/>
  <c r="F1138" i="22"/>
  <c r="A1138" i="22"/>
  <c r="M1137" i="22"/>
  <c r="L1137" i="22"/>
  <c r="K1137" i="22"/>
  <c r="F1137" i="22"/>
  <c r="A1137" i="22"/>
  <c r="M1136" i="22"/>
  <c r="L1136" i="22"/>
  <c r="K1136" i="22"/>
  <c r="F1136" i="22"/>
  <c r="A1136" i="22"/>
  <c r="M1135" i="22"/>
  <c r="L1135" i="22"/>
  <c r="K1135" i="22"/>
  <c r="F1135" i="22"/>
  <c r="A1135" i="22"/>
  <c r="M1134" i="22"/>
  <c r="L1134" i="22"/>
  <c r="K1134" i="22"/>
  <c r="F1134" i="22"/>
  <c r="A1134" i="22"/>
  <c r="M1133" i="22"/>
  <c r="L1133" i="22"/>
  <c r="K1133" i="22"/>
  <c r="F1133" i="22"/>
  <c r="A1133" i="22"/>
  <c r="M1132" i="22"/>
  <c r="L1132" i="22"/>
  <c r="K1132" i="22"/>
  <c r="F1132" i="22"/>
  <c r="A1132" i="22"/>
  <c r="M1131" i="22"/>
  <c r="L1131" i="22"/>
  <c r="K1131" i="22"/>
  <c r="F1131" i="22"/>
  <c r="A1131" i="22"/>
  <c r="M1130" i="22"/>
  <c r="L1130" i="22"/>
  <c r="K1130" i="22"/>
  <c r="F1130" i="22"/>
  <c r="A1130" i="22"/>
  <c r="M1129" i="22"/>
  <c r="L1129" i="22"/>
  <c r="K1129" i="22"/>
  <c r="F1129" i="22"/>
  <c r="A1129" i="22"/>
  <c r="M1128" i="22"/>
  <c r="L1128" i="22"/>
  <c r="K1128" i="22"/>
  <c r="F1128" i="22"/>
  <c r="A1128" i="22"/>
  <c r="M1127" i="22"/>
  <c r="L1127" i="22"/>
  <c r="K1127" i="22"/>
  <c r="F1127" i="22"/>
  <c r="A1127" i="22"/>
  <c r="M1126" i="22"/>
  <c r="L1126" i="22"/>
  <c r="K1126" i="22"/>
  <c r="F1126" i="22"/>
  <c r="A1126" i="22"/>
  <c r="M1125" i="22"/>
  <c r="L1125" i="22"/>
  <c r="K1125" i="22"/>
  <c r="F1125" i="22"/>
  <c r="A1125" i="22"/>
  <c r="M1124" i="22"/>
  <c r="L1124" i="22"/>
  <c r="K1124" i="22"/>
  <c r="F1124" i="22"/>
  <c r="A1124" i="22"/>
  <c r="M1123" i="22"/>
  <c r="L1123" i="22"/>
  <c r="K1123" i="22"/>
  <c r="F1123" i="22"/>
  <c r="A1123" i="22"/>
  <c r="M1122" i="22"/>
  <c r="L1122" i="22"/>
  <c r="K1122" i="22"/>
  <c r="F1122" i="22"/>
  <c r="A1122" i="22"/>
  <c r="M1121" i="22"/>
  <c r="L1121" i="22"/>
  <c r="K1121" i="22"/>
  <c r="F1121" i="22"/>
  <c r="A1121" i="22"/>
  <c r="M1120" i="22"/>
  <c r="L1120" i="22"/>
  <c r="K1120" i="22"/>
  <c r="F1120" i="22"/>
  <c r="A1120" i="22"/>
  <c r="M1119" i="22"/>
  <c r="L1119" i="22"/>
  <c r="K1119" i="22"/>
  <c r="F1119" i="22"/>
  <c r="A1119" i="22"/>
  <c r="M1118" i="22"/>
  <c r="L1118" i="22"/>
  <c r="K1118" i="22"/>
  <c r="F1118" i="22"/>
  <c r="A1118" i="22"/>
  <c r="M1117" i="22"/>
  <c r="L1117" i="22"/>
  <c r="K1117" i="22"/>
  <c r="F1117" i="22"/>
  <c r="A1117" i="22"/>
  <c r="M1116" i="22"/>
  <c r="L1116" i="22"/>
  <c r="K1116" i="22"/>
  <c r="F1116" i="22"/>
  <c r="A1116" i="22"/>
  <c r="M1115" i="22"/>
  <c r="L1115" i="22"/>
  <c r="K1115" i="22"/>
  <c r="F1115" i="22"/>
  <c r="A1115" i="22"/>
  <c r="M1114" i="22"/>
  <c r="L1114" i="22"/>
  <c r="K1114" i="22"/>
  <c r="F1114" i="22"/>
  <c r="A1114" i="22"/>
  <c r="M1113" i="22"/>
  <c r="L1113" i="22"/>
  <c r="K1113" i="22"/>
  <c r="F1113" i="22"/>
  <c r="A1113" i="22"/>
  <c r="M1112" i="22"/>
  <c r="L1112" i="22"/>
  <c r="K1112" i="22"/>
  <c r="F1112" i="22"/>
  <c r="A1112" i="22"/>
  <c r="M1111" i="22"/>
  <c r="L1111" i="22"/>
  <c r="K1111" i="22"/>
  <c r="F1111" i="22"/>
  <c r="A1111" i="22"/>
  <c r="M1110" i="22"/>
  <c r="L1110" i="22"/>
  <c r="K1110" i="22"/>
  <c r="F1110" i="22"/>
  <c r="A1110" i="22"/>
  <c r="M1109" i="22"/>
  <c r="L1109" i="22"/>
  <c r="K1109" i="22"/>
  <c r="F1109" i="22"/>
  <c r="A1109" i="22"/>
  <c r="M1108" i="22"/>
  <c r="L1108" i="22"/>
  <c r="K1108" i="22"/>
  <c r="F1108" i="22"/>
  <c r="A1108" i="22"/>
  <c r="M1107" i="22"/>
  <c r="L1107" i="22"/>
  <c r="K1107" i="22"/>
  <c r="F1107" i="22"/>
  <c r="A1107" i="22"/>
  <c r="M1106" i="22"/>
  <c r="L1106" i="22"/>
  <c r="K1106" i="22"/>
  <c r="F1106" i="22"/>
  <c r="A1106" i="22"/>
  <c r="M1105" i="22"/>
  <c r="L1105" i="22"/>
  <c r="K1105" i="22"/>
  <c r="F1105" i="22"/>
  <c r="A1105" i="22"/>
  <c r="M1104" i="22"/>
  <c r="L1104" i="22"/>
  <c r="K1104" i="22"/>
  <c r="F1104" i="22"/>
  <c r="A1104" i="22"/>
  <c r="M1103" i="22"/>
  <c r="L1103" i="22"/>
  <c r="K1103" i="22"/>
  <c r="F1103" i="22"/>
  <c r="A1103" i="22"/>
  <c r="M1102" i="22"/>
  <c r="L1102" i="22"/>
  <c r="K1102" i="22"/>
  <c r="F1102" i="22"/>
  <c r="A1102" i="22"/>
  <c r="M1101" i="22"/>
  <c r="L1101" i="22"/>
  <c r="K1101" i="22"/>
  <c r="F1101" i="22"/>
  <c r="A1101" i="22"/>
  <c r="M1100" i="22"/>
  <c r="L1100" i="22"/>
  <c r="K1100" i="22"/>
  <c r="F1100" i="22"/>
  <c r="A1100" i="22"/>
  <c r="M1099" i="22"/>
  <c r="L1099" i="22"/>
  <c r="K1099" i="22"/>
  <c r="F1099" i="22"/>
  <c r="A1099" i="22"/>
  <c r="M1098" i="22"/>
  <c r="L1098" i="22"/>
  <c r="K1098" i="22"/>
  <c r="F1098" i="22"/>
  <c r="A1098" i="22"/>
  <c r="M1097" i="22"/>
  <c r="L1097" i="22"/>
  <c r="K1097" i="22"/>
  <c r="F1097" i="22"/>
  <c r="A1097" i="22"/>
  <c r="M1096" i="22"/>
  <c r="L1096" i="22"/>
  <c r="K1096" i="22"/>
  <c r="F1096" i="22"/>
  <c r="A1096" i="22"/>
  <c r="M1095" i="22"/>
  <c r="L1095" i="22"/>
  <c r="K1095" i="22"/>
  <c r="F1095" i="22"/>
  <c r="A1095" i="22"/>
  <c r="M1094" i="22"/>
  <c r="L1094" i="22"/>
  <c r="K1094" i="22"/>
  <c r="F1094" i="22"/>
  <c r="A1094" i="22"/>
  <c r="M1093" i="22"/>
  <c r="L1093" i="22"/>
  <c r="K1093" i="22"/>
  <c r="F1093" i="22"/>
  <c r="A1093" i="22"/>
  <c r="M1092" i="22"/>
  <c r="L1092" i="22"/>
  <c r="K1092" i="22"/>
  <c r="F1092" i="22"/>
  <c r="A1092" i="22"/>
  <c r="M1091" i="22"/>
  <c r="L1091" i="22"/>
  <c r="K1091" i="22"/>
  <c r="F1091" i="22"/>
  <c r="A1091" i="22"/>
  <c r="M1090" i="22"/>
  <c r="L1090" i="22"/>
  <c r="K1090" i="22"/>
  <c r="F1090" i="22"/>
  <c r="A1090" i="22"/>
  <c r="M1089" i="22"/>
  <c r="L1089" i="22"/>
  <c r="K1089" i="22"/>
  <c r="F1089" i="22"/>
  <c r="A1089" i="22"/>
  <c r="M1088" i="22"/>
  <c r="L1088" i="22"/>
  <c r="K1088" i="22"/>
  <c r="F1088" i="22"/>
  <c r="A1088" i="22"/>
  <c r="M1087" i="22"/>
  <c r="L1087" i="22"/>
  <c r="K1087" i="22"/>
  <c r="F1087" i="22"/>
  <c r="A1087" i="22"/>
  <c r="M1086" i="22"/>
  <c r="L1086" i="22"/>
  <c r="K1086" i="22"/>
  <c r="F1086" i="22"/>
  <c r="A1086" i="22"/>
  <c r="M1085" i="22"/>
  <c r="L1085" i="22"/>
  <c r="K1085" i="22"/>
  <c r="F1085" i="22"/>
  <c r="A1085" i="22"/>
  <c r="M1084" i="22"/>
  <c r="L1084" i="22"/>
  <c r="K1084" i="22"/>
  <c r="F1084" i="22"/>
  <c r="A1084" i="22"/>
  <c r="M1083" i="22"/>
  <c r="L1083" i="22"/>
  <c r="K1083" i="22"/>
  <c r="F1083" i="22"/>
  <c r="A1083" i="22"/>
  <c r="M1082" i="22"/>
  <c r="L1082" i="22"/>
  <c r="K1082" i="22"/>
  <c r="F1082" i="22"/>
  <c r="A1082" i="22"/>
  <c r="M1081" i="22"/>
  <c r="L1081" i="22"/>
  <c r="K1081" i="22"/>
  <c r="F1081" i="22"/>
  <c r="A1081" i="22"/>
  <c r="M1080" i="22"/>
  <c r="L1080" i="22"/>
  <c r="K1080" i="22"/>
  <c r="F1080" i="22"/>
  <c r="A1080" i="22"/>
  <c r="M1079" i="22"/>
  <c r="L1079" i="22"/>
  <c r="K1079" i="22"/>
  <c r="F1079" i="22"/>
  <c r="A1079" i="22"/>
  <c r="M1078" i="22"/>
  <c r="L1078" i="22"/>
  <c r="K1078" i="22"/>
  <c r="F1078" i="22"/>
  <c r="A1078" i="22"/>
  <c r="M1077" i="22"/>
  <c r="L1077" i="22"/>
  <c r="K1077" i="22"/>
  <c r="F1077" i="22"/>
  <c r="A1077" i="22"/>
  <c r="M1076" i="22"/>
  <c r="L1076" i="22"/>
  <c r="K1076" i="22"/>
  <c r="F1076" i="22"/>
  <c r="A1076" i="22"/>
  <c r="M1075" i="22"/>
  <c r="L1075" i="22"/>
  <c r="K1075" i="22"/>
  <c r="F1075" i="22"/>
  <c r="A1075" i="22"/>
  <c r="M1074" i="22"/>
  <c r="L1074" i="22"/>
  <c r="K1074" i="22"/>
  <c r="F1074" i="22"/>
  <c r="A1074" i="22"/>
  <c r="M1073" i="22"/>
  <c r="L1073" i="22"/>
  <c r="K1073" i="22"/>
  <c r="F1073" i="22"/>
  <c r="A1073" i="22"/>
  <c r="M1072" i="22"/>
  <c r="L1072" i="22"/>
  <c r="K1072" i="22"/>
  <c r="F1072" i="22"/>
  <c r="A1072" i="22"/>
  <c r="M1071" i="22"/>
  <c r="L1071" i="22"/>
  <c r="K1071" i="22"/>
  <c r="F1071" i="22"/>
  <c r="A1071" i="22"/>
  <c r="M1070" i="22"/>
  <c r="L1070" i="22"/>
  <c r="K1070" i="22"/>
  <c r="F1070" i="22"/>
  <c r="A1070" i="22"/>
  <c r="M1069" i="22"/>
  <c r="L1069" i="22"/>
  <c r="K1069" i="22"/>
  <c r="F1069" i="22"/>
  <c r="A1069" i="22"/>
  <c r="M1068" i="22"/>
  <c r="L1068" i="22"/>
  <c r="K1068" i="22"/>
  <c r="F1068" i="22"/>
  <c r="A1068" i="22"/>
  <c r="M1067" i="22"/>
  <c r="L1067" i="22"/>
  <c r="K1067" i="22"/>
  <c r="F1067" i="22"/>
  <c r="A1067" i="22"/>
  <c r="M1066" i="22"/>
  <c r="L1066" i="22"/>
  <c r="K1066" i="22"/>
  <c r="F1066" i="22"/>
  <c r="A1066" i="22"/>
  <c r="M1065" i="22"/>
  <c r="L1065" i="22"/>
  <c r="K1065" i="22"/>
  <c r="F1065" i="22"/>
  <c r="A1065" i="22"/>
  <c r="M1064" i="22"/>
  <c r="L1064" i="22"/>
  <c r="K1064" i="22"/>
  <c r="F1064" i="22"/>
  <c r="A1064" i="22"/>
  <c r="M1063" i="22"/>
  <c r="L1063" i="22"/>
  <c r="K1063" i="22"/>
  <c r="F1063" i="22"/>
  <c r="A1063" i="22"/>
  <c r="M1062" i="22"/>
  <c r="L1062" i="22"/>
  <c r="K1062" i="22"/>
  <c r="F1062" i="22"/>
  <c r="A1062" i="22"/>
  <c r="M1061" i="22"/>
  <c r="L1061" i="22"/>
  <c r="K1061" i="22"/>
  <c r="F1061" i="22"/>
  <c r="A1061" i="22"/>
  <c r="M1060" i="22"/>
  <c r="L1060" i="22"/>
  <c r="K1060" i="22"/>
  <c r="F1060" i="22"/>
  <c r="A1060" i="22"/>
  <c r="M1059" i="22"/>
  <c r="L1059" i="22"/>
  <c r="K1059" i="22"/>
  <c r="F1059" i="22"/>
  <c r="A1059" i="22"/>
  <c r="M1058" i="22"/>
  <c r="L1058" i="22"/>
  <c r="K1058" i="22"/>
  <c r="F1058" i="22"/>
  <c r="A1058" i="22"/>
  <c r="M1057" i="22"/>
  <c r="L1057" i="22"/>
  <c r="K1057" i="22"/>
  <c r="F1057" i="22"/>
  <c r="A1057" i="22"/>
  <c r="M1056" i="22"/>
  <c r="L1056" i="22"/>
  <c r="K1056" i="22"/>
  <c r="F1056" i="22"/>
  <c r="A1056" i="22"/>
  <c r="M1055" i="22"/>
  <c r="L1055" i="22"/>
  <c r="K1055" i="22"/>
  <c r="F1055" i="22"/>
  <c r="A1055" i="22"/>
  <c r="M1054" i="22"/>
  <c r="L1054" i="22"/>
  <c r="K1054" i="22"/>
  <c r="F1054" i="22"/>
  <c r="A1054" i="22"/>
  <c r="M1053" i="22"/>
  <c r="L1053" i="22"/>
  <c r="K1053" i="22"/>
  <c r="F1053" i="22"/>
  <c r="A1053" i="22"/>
  <c r="M1052" i="22"/>
  <c r="L1052" i="22"/>
  <c r="K1052" i="22"/>
  <c r="F1052" i="22"/>
  <c r="A1052" i="22"/>
  <c r="M1051" i="22"/>
  <c r="L1051" i="22"/>
  <c r="K1051" i="22"/>
  <c r="F1051" i="22"/>
  <c r="A1051" i="22"/>
  <c r="M1050" i="22"/>
  <c r="L1050" i="22"/>
  <c r="K1050" i="22"/>
  <c r="F1050" i="22"/>
  <c r="A1050" i="22"/>
  <c r="M1049" i="22"/>
  <c r="L1049" i="22"/>
  <c r="K1049" i="22"/>
  <c r="F1049" i="22"/>
  <c r="A1049" i="22"/>
  <c r="M1048" i="22"/>
  <c r="L1048" i="22"/>
  <c r="K1048" i="22"/>
  <c r="F1048" i="22"/>
  <c r="A1048" i="22"/>
  <c r="M1047" i="22"/>
  <c r="L1047" i="22"/>
  <c r="K1047" i="22"/>
  <c r="F1047" i="22"/>
  <c r="A1047" i="22"/>
  <c r="M1046" i="22"/>
  <c r="L1046" i="22"/>
  <c r="K1046" i="22"/>
  <c r="F1046" i="22"/>
  <c r="A1046" i="22"/>
  <c r="M1045" i="22"/>
  <c r="L1045" i="22"/>
  <c r="K1045" i="22"/>
  <c r="F1045" i="22"/>
  <c r="A1045" i="22"/>
  <c r="M1044" i="22"/>
  <c r="L1044" i="22"/>
  <c r="K1044" i="22"/>
  <c r="F1044" i="22"/>
  <c r="A1044" i="22"/>
  <c r="M1043" i="22"/>
  <c r="L1043" i="22"/>
  <c r="K1043" i="22"/>
  <c r="F1043" i="22"/>
  <c r="A1043" i="22"/>
  <c r="M1042" i="22"/>
  <c r="L1042" i="22"/>
  <c r="K1042" i="22"/>
  <c r="F1042" i="22"/>
  <c r="A1042" i="22"/>
  <c r="M1041" i="22"/>
  <c r="L1041" i="22"/>
  <c r="K1041" i="22"/>
  <c r="F1041" i="22"/>
  <c r="A1041" i="22"/>
  <c r="M1040" i="22"/>
  <c r="L1040" i="22"/>
  <c r="K1040" i="22"/>
  <c r="F1040" i="22"/>
  <c r="A1040" i="22"/>
  <c r="M1039" i="22"/>
  <c r="L1039" i="22"/>
  <c r="K1039" i="22"/>
  <c r="F1039" i="22"/>
  <c r="A1039" i="22"/>
  <c r="M1038" i="22"/>
  <c r="L1038" i="22"/>
  <c r="K1038" i="22"/>
  <c r="F1038" i="22"/>
  <c r="A1038" i="22"/>
  <c r="M1037" i="22"/>
  <c r="L1037" i="22"/>
  <c r="K1037" i="22"/>
  <c r="F1037" i="22"/>
  <c r="A1037" i="22"/>
  <c r="M1036" i="22"/>
  <c r="L1036" i="22"/>
  <c r="K1036" i="22"/>
  <c r="F1036" i="22"/>
  <c r="A1036" i="22"/>
  <c r="M1035" i="22"/>
  <c r="L1035" i="22"/>
  <c r="K1035" i="22"/>
  <c r="F1035" i="22"/>
  <c r="A1035" i="22"/>
  <c r="M1034" i="22"/>
  <c r="L1034" i="22"/>
  <c r="K1034" i="22"/>
  <c r="F1034" i="22"/>
  <c r="A1034" i="22"/>
  <c r="M1033" i="22"/>
  <c r="L1033" i="22"/>
  <c r="K1033" i="22"/>
  <c r="F1033" i="22"/>
  <c r="A1033" i="22"/>
  <c r="M1032" i="22"/>
  <c r="L1032" i="22"/>
  <c r="K1032" i="22"/>
  <c r="F1032" i="22"/>
  <c r="A1032" i="22"/>
  <c r="M1031" i="22"/>
  <c r="L1031" i="22"/>
  <c r="K1031" i="22"/>
  <c r="F1031" i="22"/>
  <c r="A1031" i="22"/>
  <c r="M1030" i="22"/>
  <c r="L1030" i="22"/>
  <c r="K1030" i="22"/>
  <c r="F1030" i="22"/>
  <c r="A1030" i="22"/>
  <c r="M1029" i="22"/>
  <c r="L1029" i="22"/>
  <c r="K1029" i="22"/>
  <c r="F1029" i="22"/>
  <c r="A1029" i="22"/>
  <c r="M1028" i="22"/>
  <c r="L1028" i="22"/>
  <c r="K1028" i="22"/>
  <c r="F1028" i="22"/>
  <c r="A1028" i="22"/>
  <c r="M1027" i="22"/>
  <c r="L1027" i="22"/>
  <c r="K1027" i="22"/>
  <c r="F1027" i="22"/>
  <c r="A1027" i="22"/>
  <c r="M1026" i="22"/>
  <c r="L1026" i="22"/>
  <c r="K1026" i="22"/>
  <c r="F1026" i="22"/>
  <c r="A1026" i="22"/>
  <c r="M1025" i="22"/>
  <c r="L1025" i="22"/>
  <c r="K1025" i="22"/>
  <c r="F1025" i="22"/>
  <c r="A1025" i="22"/>
  <c r="M1024" i="22"/>
  <c r="L1024" i="22"/>
  <c r="K1024" i="22"/>
  <c r="F1024" i="22"/>
  <c r="A1024" i="22"/>
  <c r="M1023" i="22"/>
  <c r="L1023" i="22"/>
  <c r="K1023" i="22"/>
  <c r="F1023" i="22"/>
  <c r="A1023" i="22"/>
  <c r="M1022" i="22"/>
  <c r="L1022" i="22"/>
  <c r="K1022" i="22"/>
  <c r="F1022" i="22"/>
  <c r="A1022" i="22"/>
  <c r="M1021" i="22"/>
  <c r="L1021" i="22"/>
  <c r="K1021" i="22"/>
  <c r="F1021" i="22"/>
  <c r="A1021" i="22"/>
  <c r="M1020" i="22"/>
  <c r="L1020" i="22"/>
  <c r="K1020" i="22"/>
  <c r="F1020" i="22"/>
  <c r="A1020" i="22"/>
  <c r="M1019" i="22"/>
  <c r="L1019" i="22"/>
  <c r="K1019" i="22"/>
  <c r="F1019" i="22"/>
  <c r="A1019" i="22"/>
  <c r="M1018" i="22"/>
  <c r="L1018" i="22"/>
  <c r="K1018" i="22"/>
  <c r="F1018" i="22"/>
  <c r="A1018" i="22"/>
  <c r="M1017" i="22"/>
  <c r="L1017" i="22"/>
  <c r="K1017" i="22"/>
  <c r="F1017" i="22"/>
  <c r="A1017" i="22"/>
  <c r="M1016" i="22"/>
  <c r="L1016" i="22"/>
  <c r="K1016" i="22"/>
  <c r="F1016" i="22"/>
  <c r="A1016" i="22"/>
  <c r="M1015" i="22"/>
  <c r="L1015" i="22"/>
  <c r="K1015" i="22"/>
  <c r="F1015" i="22"/>
  <c r="A1015" i="22"/>
  <c r="M1014" i="22"/>
  <c r="L1014" i="22"/>
  <c r="K1014" i="22"/>
  <c r="F1014" i="22"/>
  <c r="A1014" i="22"/>
  <c r="M1013" i="22"/>
  <c r="L1013" i="22"/>
  <c r="K1013" i="22"/>
  <c r="F1013" i="22"/>
  <c r="A1013" i="22"/>
  <c r="M1012" i="22"/>
  <c r="L1012" i="22"/>
  <c r="K1012" i="22"/>
  <c r="F1012" i="22"/>
  <c r="A1012" i="22"/>
  <c r="M1011" i="22"/>
  <c r="L1011" i="22"/>
  <c r="K1011" i="22"/>
  <c r="F1011" i="22"/>
  <c r="A1011" i="22"/>
  <c r="M1010" i="22"/>
  <c r="L1010" i="22"/>
  <c r="K1010" i="22"/>
  <c r="F1010" i="22"/>
  <c r="A1010" i="22"/>
  <c r="M1009" i="22"/>
  <c r="L1009" i="22"/>
  <c r="K1009" i="22"/>
  <c r="F1009" i="22"/>
  <c r="A1009" i="22"/>
  <c r="M1008" i="22"/>
  <c r="L1008" i="22"/>
  <c r="K1008" i="22"/>
  <c r="F1008" i="22"/>
  <c r="A1008" i="22"/>
  <c r="M1007" i="22"/>
  <c r="L1007" i="22"/>
  <c r="K1007" i="22"/>
  <c r="F1007" i="22"/>
  <c r="A1007" i="22"/>
  <c r="M1006" i="22"/>
  <c r="L1006" i="22"/>
  <c r="K1006" i="22"/>
  <c r="F1006" i="22"/>
  <c r="A1006" i="22"/>
  <c r="M1005" i="22"/>
  <c r="L1005" i="22"/>
  <c r="K1005" i="22"/>
  <c r="F1005" i="22"/>
  <c r="A1005" i="22"/>
  <c r="M1004" i="22"/>
  <c r="L1004" i="22"/>
  <c r="K1004" i="22"/>
  <c r="F1004" i="22"/>
  <c r="A1004" i="22"/>
  <c r="M1003" i="22"/>
  <c r="L1003" i="22"/>
  <c r="K1003" i="22"/>
  <c r="F1003" i="22"/>
  <c r="A1003" i="22"/>
  <c r="M1002" i="22"/>
  <c r="L1002" i="22"/>
  <c r="K1002" i="22"/>
  <c r="F1002" i="22"/>
  <c r="A1002" i="22"/>
  <c r="M1001" i="22"/>
  <c r="L1001" i="22"/>
  <c r="K1001" i="22"/>
  <c r="F1001" i="22"/>
  <c r="A1001" i="22"/>
  <c r="M1000" i="22"/>
  <c r="L1000" i="22"/>
  <c r="K1000" i="22"/>
  <c r="F1000" i="22"/>
  <c r="A1000" i="22"/>
  <c r="M999" i="22"/>
  <c r="L999" i="22"/>
  <c r="K999" i="22"/>
  <c r="F999" i="22"/>
  <c r="A999" i="22"/>
  <c r="M998" i="22"/>
  <c r="L998" i="22"/>
  <c r="K998" i="22"/>
  <c r="F998" i="22"/>
  <c r="A998" i="22"/>
  <c r="M997" i="22"/>
  <c r="L997" i="22"/>
  <c r="K997" i="22"/>
  <c r="F997" i="22"/>
  <c r="A997" i="22"/>
  <c r="M996" i="22"/>
  <c r="L996" i="22"/>
  <c r="K996" i="22"/>
  <c r="F996" i="22"/>
  <c r="A996" i="22"/>
  <c r="M995" i="22"/>
  <c r="L995" i="22"/>
  <c r="K995" i="22"/>
  <c r="F995" i="22"/>
  <c r="A995" i="22"/>
  <c r="M994" i="22"/>
  <c r="L994" i="22"/>
  <c r="K994" i="22"/>
  <c r="F994" i="22"/>
  <c r="A994" i="22"/>
  <c r="M993" i="22"/>
  <c r="L993" i="22"/>
  <c r="K993" i="22"/>
  <c r="F993" i="22"/>
  <c r="A993" i="22"/>
  <c r="M992" i="22"/>
  <c r="L992" i="22"/>
  <c r="K992" i="22"/>
  <c r="F992" i="22"/>
  <c r="A992" i="22"/>
  <c r="M991" i="22"/>
  <c r="L991" i="22"/>
  <c r="K991" i="22"/>
  <c r="F991" i="22"/>
  <c r="A991" i="22"/>
  <c r="M990" i="22"/>
  <c r="L990" i="22"/>
  <c r="K990" i="22"/>
  <c r="F990" i="22"/>
  <c r="A990" i="22"/>
  <c r="M989" i="22"/>
  <c r="L989" i="22"/>
  <c r="K989" i="22"/>
  <c r="F989" i="22"/>
  <c r="A989" i="22"/>
  <c r="M988" i="22"/>
  <c r="L988" i="22"/>
  <c r="K988" i="22"/>
  <c r="F988" i="22"/>
  <c r="A988" i="22"/>
  <c r="M987" i="22"/>
  <c r="L987" i="22"/>
  <c r="K987" i="22"/>
  <c r="F987" i="22"/>
  <c r="A987" i="22"/>
  <c r="M986" i="22"/>
  <c r="L986" i="22"/>
  <c r="K986" i="22"/>
  <c r="F986" i="22"/>
  <c r="A986" i="22"/>
  <c r="M985" i="22"/>
  <c r="L985" i="22"/>
  <c r="K985" i="22"/>
  <c r="F985" i="22"/>
  <c r="A985" i="22"/>
  <c r="M984" i="22"/>
  <c r="L984" i="22"/>
  <c r="K984" i="22"/>
  <c r="F984" i="22"/>
  <c r="A984" i="22"/>
  <c r="M983" i="22"/>
  <c r="L983" i="22"/>
  <c r="K983" i="22"/>
  <c r="F983" i="22"/>
  <c r="A983" i="22"/>
  <c r="M982" i="22"/>
  <c r="L982" i="22"/>
  <c r="K982" i="22"/>
  <c r="F982" i="22"/>
  <c r="A982" i="22"/>
  <c r="M981" i="22"/>
  <c r="L981" i="22"/>
  <c r="K981" i="22"/>
  <c r="F981" i="22"/>
  <c r="A981" i="22"/>
  <c r="M980" i="22"/>
  <c r="L980" i="22"/>
  <c r="K980" i="22"/>
  <c r="F980" i="22"/>
  <c r="A980" i="22"/>
  <c r="M979" i="22"/>
  <c r="L979" i="22"/>
  <c r="K979" i="22"/>
  <c r="F979" i="22"/>
  <c r="A979" i="22"/>
  <c r="M978" i="22"/>
  <c r="L978" i="22"/>
  <c r="K978" i="22"/>
  <c r="F978" i="22"/>
  <c r="A978" i="22"/>
  <c r="M977" i="22"/>
  <c r="L977" i="22"/>
  <c r="K977" i="22"/>
  <c r="F977" i="22"/>
  <c r="A977" i="22"/>
  <c r="M976" i="22"/>
  <c r="L976" i="22"/>
  <c r="K976" i="22"/>
  <c r="F976" i="22"/>
  <c r="A976" i="22"/>
  <c r="M975" i="22"/>
  <c r="L975" i="22"/>
  <c r="K975" i="22"/>
  <c r="F975" i="22"/>
  <c r="A975" i="22"/>
  <c r="M974" i="22"/>
  <c r="L974" i="22"/>
  <c r="K974" i="22"/>
  <c r="F974" i="22"/>
  <c r="A974" i="22"/>
  <c r="M973" i="22"/>
  <c r="L973" i="22"/>
  <c r="K973" i="22"/>
  <c r="F973" i="22"/>
  <c r="A973" i="22"/>
  <c r="M972" i="22"/>
  <c r="L972" i="22"/>
  <c r="K972" i="22"/>
  <c r="F972" i="22"/>
  <c r="A972" i="22"/>
  <c r="M971" i="22"/>
  <c r="L971" i="22"/>
  <c r="K971" i="22"/>
  <c r="F971" i="22"/>
  <c r="A971" i="22"/>
  <c r="M970" i="22"/>
  <c r="L970" i="22"/>
  <c r="K970" i="22"/>
  <c r="F970" i="22"/>
  <c r="A970" i="22"/>
  <c r="M969" i="22"/>
  <c r="L969" i="22"/>
  <c r="K969" i="22"/>
  <c r="F969" i="22"/>
  <c r="A969" i="22"/>
  <c r="M968" i="22"/>
  <c r="L968" i="22"/>
  <c r="K968" i="22"/>
  <c r="F968" i="22"/>
  <c r="A968" i="22"/>
  <c r="M967" i="22"/>
  <c r="L967" i="22"/>
  <c r="K967" i="22"/>
  <c r="F967" i="22"/>
  <c r="A967" i="22"/>
  <c r="M966" i="22"/>
  <c r="L966" i="22"/>
  <c r="K966" i="22"/>
  <c r="F966" i="22"/>
  <c r="A966" i="22"/>
  <c r="M965" i="22"/>
  <c r="L965" i="22"/>
  <c r="K965" i="22"/>
  <c r="F965" i="22"/>
  <c r="A965" i="22"/>
  <c r="M964" i="22"/>
  <c r="L964" i="22"/>
  <c r="K964" i="22"/>
  <c r="F964" i="22"/>
  <c r="A964" i="22"/>
  <c r="M963" i="22"/>
  <c r="L963" i="22"/>
  <c r="K963" i="22"/>
  <c r="F963" i="22"/>
  <c r="A963" i="22"/>
  <c r="M962" i="22"/>
  <c r="L962" i="22"/>
  <c r="K962" i="22"/>
  <c r="F962" i="22"/>
  <c r="A962" i="22"/>
  <c r="M961" i="22"/>
  <c r="L961" i="22"/>
  <c r="K961" i="22"/>
  <c r="F961" i="22"/>
  <c r="A961" i="22"/>
  <c r="M960" i="22"/>
  <c r="L960" i="22"/>
  <c r="K960" i="22"/>
  <c r="F960" i="22"/>
  <c r="A960" i="22"/>
  <c r="M959" i="22"/>
  <c r="L959" i="22"/>
  <c r="K959" i="22"/>
  <c r="F959" i="22"/>
  <c r="A959" i="22"/>
  <c r="M958" i="22"/>
  <c r="L958" i="22"/>
  <c r="K958" i="22"/>
  <c r="F958" i="22"/>
  <c r="A958" i="22"/>
  <c r="M957" i="22"/>
  <c r="L957" i="22"/>
  <c r="K957" i="22"/>
  <c r="F957" i="22"/>
  <c r="A957" i="22"/>
  <c r="M956" i="22"/>
  <c r="L956" i="22"/>
  <c r="K956" i="22"/>
  <c r="F956" i="22"/>
  <c r="A956" i="22"/>
  <c r="M955" i="22"/>
  <c r="L955" i="22"/>
  <c r="K955" i="22"/>
  <c r="F955" i="22"/>
  <c r="A955" i="22"/>
  <c r="M954" i="22"/>
  <c r="L954" i="22"/>
  <c r="K954" i="22"/>
  <c r="F954" i="22"/>
  <c r="A954" i="22"/>
  <c r="M953" i="22"/>
  <c r="L953" i="22"/>
  <c r="K953" i="22"/>
  <c r="F953" i="22"/>
  <c r="A953" i="22"/>
  <c r="M952" i="22"/>
  <c r="L952" i="22"/>
  <c r="K952" i="22"/>
  <c r="F952" i="22"/>
  <c r="A952" i="22"/>
  <c r="M951" i="22"/>
  <c r="L951" i="22"/>
  <c r="K951" i="22"/>
  <c r="F951" i="22"/>
  <c r="A951" i="22"/>
  <c r="M950" i="22"/>
  <c r="L950" i="22"/>
  <c r="K950" i="22"/>
  <c r="F950" i="22"/>
  <c r="A950" i="22"/>
  <c r="M949" i="22"/>
  <c r="L949" i="22"/>
  <c r="K949" i="22"/>
  <c r="F949" i="22"/>
  <c r="A949" i="22"/>
  <c r="M948" i="22"/>
  <c r="L948" i="22"/>
  <c r="K948" i="22"/>
  <c r="F948" i="22"/>
  <c r="A948" i="22"/>
  <c r="M947" i="22"/>
  <c r="L947" i="22"/>
  <c r="K947" i="22"/>
  <c r="F947" i="22"/>
  <c r="A947" i="22"/>
  <c r="M946" i="22"/>
  <c r="L946" i="22"/>
  <c r="K946" i="22"/>
  <c r="F946" i="22"/>
  <c r="A946" i="22"/>
  <c r="M945" i="22"/>
  <c r="L945" i="22"/>
  <c r="K945" i="22"/>
  <c r="F945" i="22"/>
  <c r="A945" i="22"/>
  <c r="M944" i="22"/>
  <c r="L944" i="22"/>
  <c r="K944" i="22"/>
  <c r="F944" i="22"/>
  <c r="A944" i="22"/>
  <c r="M943" i="22"/>
  <c r="L943" i="22"/>
  <c r="K943" i="22"/>
  <c r="F943" i="22"/>
  <c r="A943" i="22"/>
  <c r="M942" i="22"/>
  <c r="L942" i="22"/>
  <c r="K942" i="22"/>
  <c r="F942" i="22"/>
  <c r="A942" i="22"/>
  <c r="M941" i="22"/>
  <c r="L941" i="22"/>
  <c r="K941" i="22"/>
  <c r="F941" i="22"/>
  <c r="A941" i="22"/>
  <c r="M940" i="22"/>
  <c r="L940" i="22"/>
  <c r="K940" i="22"/>
  <c r="F940" i="22"/>
  <c r="A940" i="22"/>
  <c r="M939" i="22"/>
  <c r="L939" i="22"/>
  <c r="K939" i="22"/>
  <c r="F939" i="22"/>
  <c r="A939" i="22"/>
  <c r="M938" i="22"/>
  <c r="L938" i="22"/>
  <c r="K938" i="22"/>
  <c r="F938" i="22"/>
  <c r="A938" i="22"/>
  <c r="M937" i="22"/>
  <c r="L937" i="22"/>
  <c r="K937" i="22"/>
  <c r="F937" i="22"/>
  <c r="A937" i="22"/>
  <c r="M936" i="22"/>
  <c r="L936" i="22"/>
  <c r="K936" i="22"/>
  <c r="F936" i="22"/>
  <c r="A936" i="22"/>
  <c r="M935" i="22"/>
  <c r="L935" i="22"/>
  <c r="K935" i="22"/>
  <c r="F935" i="22"/>
  <c r="A935" i="22"/>
  <c r="M934" i="22"/>
  <c r="L934" i="22"/>
  <c r="K934" i="22"/>
  <c r="F934" i="22"/>
  <c r="A934" i="22"/>
  <c r="M933" i="22"/>
  <c r="L933" i="22"/>
  <c r="K933" i="22"/>
  <c r="F933" i="22"/>
  <c r="A933" i="22"/>
  <c r="M932" i="22"/>
  <c r="L932" i="22"/>
  <c r="K932" i="22"/>
  <c r="F932" i="22"/>
  <c r="A932" i="22"/>
  <c r="M931" i="22"/>
  <c r="L931" i="22"/>
  <c r="K931" i="22"/>
  <c r="F931" i="22"/>
  <c r="A931" i="22"/>
  <c r="M930" i="22"/>
  <c r="L930" i="22"/>
  <c r="K930" i="22"/>
  <c r="F930" i="22"/>
  <c r="A930" i="22"/>
  <c r="M929" i="22"/>
  <c r="L929" i="22"/>
  <c r="K929" i="22"/>
  <c r="F929" i="22"/>
  <c r="A929" i="22"/>
  <c r="M928" i="22"/>
  <c r="L928" i="22"/>
  <c r="K928" i="22"/>
  <c r="F928" i="22"/>
  <c r="A928" i="22"/>
  <c r="M927" i="22"/>
  <c r="L927" i="22"/>
  <c r="K927" i="22"/>
  <c r="F927" i="22"/>
  <c r="A927" i="22"/>
  <c r="M926" i="22"/>
  <c r="L926" i="22"/>
  <c r="K926" i="22"/>
  <c r="F926" i="22"/>
  <c r="A926" i="22"/>
  <c r="M925" i="22"/>
  <c r="L925" i="22"/>
  <c r="K925" i="22"/>
  <c r="F925" i="22"/>
  <c r="A925" i="22"/>
  <c r="M924" i="22"/>
  <c r="L924" i="22"/>
  <c r="K924" i="22"/>
  <c r="F924" i="22"/>
  <c r="A924" i="22"/>
  <c r="M923" i="22"/>
  <c r="L923" i="22"/>
  <c r="K923" i="22"/>
  <c r="F923" i="22"/>
  <c r="A923" i="22"/>
  <c r="M922" i="22"/>
  <c r="L922" i="22"/>
  <c r="K922" i="22"/>
  <c r="F922" i="22"/>
  <c r="A922" i="22"/>
  <c r="M921" i="22"/>
  <c r="L921" i="22"/>
  <c r="K921" i="22"/>
  <c r="F921" i="22"/>
  <c r="A921" i="22"/>
  <c r="M920" i="22"/>
  <c r="L920" i="22"/>
  <c r="K920" i="22"/>
  <c r="F920" i="22"/>
  <c r="A920" i="22"/>
  <c r="M919" i="22"/>
  <c r="L919" i="22"/>
  <c r="K919" i="22"/>
  <c r="F919" i="22"/>
  <c r="A919" i="22"/>
  <c r="M918" i="22"/>
  <c r="L918" i="22"/>
  <c r="K918" i="22"/>
  <c r="F918" i="22"/>
  <c r="A918" i="22"/>
  <c r="M917" i="22"/>
  <c r="L917" i="22"/>
  <c r="K917" i="22"/>
  <c r="F917" i="22"/>
  <c r="A917" i="22"/>
  <c r="M916" i="22"/>
  <c r="L916" i="22"/>
  <c r="K916" i="22"/>
  <c r="F916" i="22"/>
  <c r="A916" i="22"/>
  <c r="M915" i="22"/>
  <c r="L915" i="22"/>
  <c r="K915" i="22"/>
  <c r="F915" i="22"/>
  <c r="A915" i="22"/>
  <c r="M914" i="22"/>
  <c r="L914" i="22"/>
  <c r="K914" i="22"/>
  <c r="F914" i="22"/>
  <c r="A914" i="22"/>
  <c r="M913" i="22"/>
  <c r="L913" i="22"/>
  <c r="K913" i="22"/>
  <c r="F913" i="22"/>
  <c r="A913" i="22"/>
  <c r="M912" i="22"/>
  <c r="L912" i="22"/>
  <c r="K912" i="22"/>
  <c r="F912" i="22"/>
  <c r="A912" i="22"/>
  <c r="M911" i="22"/>
  <c r="L911" i="22"/>
  <c r="K911" i="22"/>
  <c r="F911" i="22"/>
  <c r="A911" i="22"/>
  <c r="M910" i="22"/>
  <c r="L910" i="22"/>
  <c r="K910" i="22"/>
  <c r="F910" i="22"/>
  <c r="A910" i="22"/>
  <c r="M909" i="22"/>
  <c r="L909" i="22"/>
  <c r="K909" i="22"/>
  <c r="F909" i="22"/>
  <c r="A909" i="22"/>
  <c r="M908" i="22"/>
  <c r="L908" i="22"/>
  <c r="K908" i="22"/>
  <c r="F908" i="22"/>
  <c r="A908" i="22"/>
  <c r="M907" i="22"/>
  <c r="L907" i="22"/>
  <c r="K907" i="22"/>
  <c r="F907" i="22"/>
  <c r="A907" i="22"/>
  <c r="M906" i="22"/>
  <c r="L906" i="22"/>
  <c r="K906" i="22"/>
  <c r="F906" i="22"/>
  <c r="A906" i="22"/>
  <c r="M905" i="22"/>
  <c r="L905" i="22"/>
  <c r="K905" i="22"/>
  <c r="F905" i="22"/>
  <c r="A905" i="22"/>
  <c r="M904" i="22"/>
  <c r="L904" i="22"/>
  <c r="K904" i="22"/>
  <c r="F904" i="22"/>
  <c r="A904" i="22"/>
  <c r="M903" i="22"/>
  <c r="L903" i="22"/>
  <c r="K903" i="22"/>
  <c r="F903" i="22"/>
  <c r="A903" i="22"/>
  <c r="M902" i="22"/>
  <c r="L902" i="22"/>
  <c r="K902" i="22"/>
  <c r="F902" i="22"/>
  <c r="A902" i="22"/>
  <c r="M901" i="22"/>
  <c r="L901" i="22"/>
  <c r="K901" i="22"/>
  <c r="F901" i="22"/>
  <c r="A901" i="22"/>
  <c r="M900" i="22"/>
  <c r="L900" i="22"/>
  <c r="K900" i="22"/>
  <c r="F900" i="22"/>
  <c r="A900" i="22"/>
  <c r="M899" i="22"/>
  <c r="L899" i="22"/>
  <c r="K899" i="22"/>
  <c r="F899" i="22"/>
  <c r="A899" i="22"/>
  <c r="M898" i="22"/>
  <c r="L898" i="22"/>
  <c r="K898" i="22"/>
  <c r="F898" i="22"/>
  <c r="A898" i="22"/>
  <c r="M897" i="22"/>
  <c r="L897" i="22"/>
  <c r="K897" i="22"/>
  <c r="F897" i="22"/>
  <c r="A897" i="22"/>
  <c r="M896" i="22"/>
  <c r="L896" i="22"/>
  <c r="K896" i="22"/>
  <c r="F896" i="22"/>
  <c r="A896" i="22"/>
  <c r="M895" i="22"/>
  <c r="L895" i="22"/>
  <c r="K895" i="22"/>
  <c r="F895" i="22"/>
  <c r="A895" i="22"/>
  <c r="M894" i="22"/>
  <c r="L894" i="22"/>
  <c r="K894" i="22"/>
  <c r="F894" i="22"/>
  <c r="A894" i="22"/>
  <c r="M893" i="22"/>
  <c r="L893" i="22"/>
  <c r="K893" i="22"/>
  <c r="F893" i="22"/>
  <c r="A893" i="22"/>
  <c r="M892" i="22"/>
  <c r="L892" i="22"/>
  <c r="K892" i="22"/>
  <c r="F892" i="22"/>
  <c r="A892" i="22"/>
  <c r="M891" i="22"/>
  <c r="L891" i="22"/>
  <c r="K891" i="22"/>
  <c r="F891" i="22"/>
  <c r="A891" i="22"/>
  <c r="M890" i="22"/>
  <c r="L890" i="22"/>
  <c r="K890" i="22"/>
  <c r="F890" i="22"/>
  <c r="A890" i="22"/>
  <c r="M889" i="22"/>
  <c r="L889" i="22"/>
  <c r="K889" i="22"/>
  <c r="F889" i="22"/>
  <c r="A889" i="22"/>
  <c r="M888" i="22"/>
  <c r="L888" i="22"/>
  <c r="K888" i="22"/>
  <c r="F888" i="22"/>
  <c r="A888" i="22"/>
  <c r="M887" i="22"/>
  <c r="L887" i="22"/>
  <c r="K887" i="22"/>
  <c r="F887" i="22"/>
  <c r="A887" i="22"/>
  <c r="M886" i="22"/>
  <c r="L886" i="22"/>
  <c r="K886" i="22"/>
  <c r="F886" i="22"/>
  <c r="A886" i="22"/>
  <c r="M885" i="22"/>
  <c r="L885" i="22"/>
  <c r="K885" i="22"/>
  <c r="F885" i="22"/>
  <c r="A885" i="22"/>
  <c r="M884" i="22"/>
  <c r="L884" i="22"/>
  <c r="K884" i="22"/>
  <c r="F884" i="22"/>
  <c r="A884" i="22"/>
  <c r="M883" i="22"/>
  <c r="L883" i="22"/>
  <c r="K883" i="22"/>
  <c r="F883" i="22"/>
  <c r="A883" i="22"/>
  <c r="M882" i="22"/>
  <c r="L882" i="22"/>
  <c r="K882" i="22"/>
  <c r="F882" i="22"/>
  <c r="A882" i="22"/>
  <c r="M881" i="22"/>
  <c r="L881" i="22"/>
  <c r="K881" i="22"/>
  <c r="F881" i="22"/>
  <c r="A881" i="22"/>
  <c r="M880" i="22"/>
  <c r="L880" i="22"/>
  <c r="K880" i="22"/>
  <c r="F880" i="22"/>
  <c r="A880" i="22"/>
  <c r="M879" i="22"/>
  <c r="L879" i="22"/>
  <c r="K879" i="22"/>
  <c r="F879" i="22"/>
  <c r="A879" i="22"/>
  <c r="M878" i="22"/>
  <c r="L878" i="22"/>
  <c r="K878" i="22"/>
  <c r="F878" i="22"/>
  <c r="A878" i="22"/>
  <c r="M877" i="22"/>
  <c r="L877" i="22"/>
  <c r="K877" i="22"/>
  <c r="F877" i="22"/>
  <c r="A877" i="22"/>
  <c r="M876" i="22"/>
  <c r="L876" i="22"/>
  <c r="K876" i="22"/>
  <c r="F876" i="22"/>
  <c r="A876" i="22"/>
  <c r="M875" i="22"/>
  <c r="L875" i="22"/>
  <c r="K875" i="22"/>
  <c r="F875" i="22"/>
  <c r="A875" i="22"/>
  <c r="M874" i="22"/>
  <c r="L874" i="22"/>
  <c r="K874" i="22"/>
  <c r="F874" i="22"/>
  <c r="A874" i="22"/>
  <c r="M873" i="22"/>
  <c r="L873" i="22"/>
  <c r="K873" i="22"/>
  <c r="F873" i="22"/>
  <c r="A873" i="22"/>
  <c r="M872" i="22"/>
  <c r="L872" i="22"/>
  <c r="K872" i="22"/>
  <c r="F872" i="22"/>
  <c r="A872" i="22"/>
  <c r="M871" i="22"/>
  <c r="L871" i="22"/>
  <c r="K871" i="22"/>
  <c r="F871" i="22"/>
  <c r="A871" i="22"/>
  <c r="M870" i="22"/>
  <c r="L870" i="22"/>
  <c r="K870" i="22"/>
  <c r="F870" i="22"/>
  <c r="A870" i="22"/>
  <c r="M869" i="22"/>
  <c r="L869" i="22"/>
  <c r="K869" i="22"/>
  <c r="F869" i="22"/>
  <c r="A869" i="22"/>
  <c r="M868" i="22"/>
  <c r="L868" i="22"/>
  <c r="K868" i="22"/>
  <c r="F868" i="22"/>
  <c r="A868" i="22"/>
  <c r="M867" i="22"/>
  <c r="L867" i="22"/>
  <c r="K867" i="22"/>
  <c r="F867" i="22"/>
  <c r="A867" i="22"/>
  <c r="M866" i="22"/>
  <c r="L866" i="22"/>
  <c r="K866" i="22"/>
  <c r="F866" i="22"/>
  <c r="A866" i="22"/>
  <c r="M865" i="22"/>
  <c r="L865" i="22"/>
  <c r="K865" i="22"/>
  <c r="F865" i="22"/>
  <c r="A865" i="22"/>
  <c r="M864" i="22"/>
  <c r="L864" i="22"/>
  <c r="K864" i="22"/>
  <c r="F864" i="22"/>
  <c r="A864" i="22"/>
  <c r="M863" i="22"/>
  <c r="L863" i="22"/>
  <c r="K863" i="22"/>
  <c r="F863" i="22"/>
  <c r="A863" i="22"/>
  <c r="M862" i="22"/>
  <c r="L862" i="22"/>
  <c r="K862" i="22"/>
  <c r="F862" i="22"/>
  <c r="A862" i="22"/>
  <c r="M861" i="22"/>
  <c r="L861" i="22"/>
  <c r="K861" i="22"/>
  <c r="F861" i="22"/>
  <c r="A861" i="22"/>
  <c r="M860" i="22"/>
  <c r="L860" i="22"/>
  <c r="K860" i="22"/>
  <c r="F860" i="22"/>
  <c r="A860" i="22"/>
  <c r="M859" i="22"/>
  <c r="L859" i="22"/>
  <c r="K859" i="22"/>
  <c r="F859" i="22"/>
  <c r="A859" i="22"/>
  <c r="M858" i="22"/>
  <c r="L858" i="22"/>
  <c r="K858" i="22"/>
  <c r="F858" i="22"/>
  <c r="A858" i="22"/>
  <c r="M857" i="22"/>
  <c r="L857" i="22"/>
  <c r="K857" i="22"/>
  <c r="F857" i="22"/>
  <c r="A857" i="22"/>
  <c r="M856" i="22"/>
  <c r="L856" i="22"/>
  <c r="K856" i="22"/>
  <c r="F856" i="22"/>
  <c r="A856" i="22"/>
  <c r="M855" i="22"/>
  <c r="L855" i="22"/>
  <c r="K855" i="22"/>
  <c r="F855" i="22"/>
  <c r="A855" i="22"/>
  <c r="M854" i="22"/>
  <c r="L854" i="22"/>
  <c r="K854" i="22"/>
  <c r="F854" i="22"/>
  <c r="A854" i="22"/>
  <c r="M853" i="22"/>
  <c r="L853" i="22"/>
  <c r="K853" i="22"/>
  <c r="F853" i="22"/>
  <c r="A853" i="22"/>
  <c r="M852" i="22"/>
  <c r="L852" i="22"/>
  <c r="K852" i="22"/>
  <c r="F852" i="22"/>
  <c r="A852" i="22"/>
  <c r="M851" i="22"/>
  <c r="L851" i="22"/>
  <c r="K851" i="22"/>
  <c r="F851" i="22"/>
  <c r="A851" i="22"/>
  <c r="M850" i="22"/>
  <c r="L850" i="22"/>
  <c r="K850" i="22"/>
  <c r="F850" i="22"/>
  <c r="A850" i="22"/>
  <c r="M849" i="22"/>
  <c r="L849" i="22"/>
  <c r="K849" i="22"/>
  <c r="F849" i="22"/>
  <c r="A849" i="22"/>
  <c r="M848" i="22"/>
  <c r="L848" i="22"/>
  <c r="K848" i="22"/>
  <c r="F848" i="22"/>
  <c r="A848" i="22"/>
  <c r="M847" i="22"/>
  <c r="L847" i="22"/>
  <c r="K847" i="22"/>
  <c r="F847" i="22"/>
  <c r="A847" i="22"/>
  <c r="M846" i="22"/>
  <c r="L846" i="22"/>
  <c r="K846" i="22"/>
  <c r="F846" i="22"/>
  <c r="A846" i="22"/>
  <c r="M845" i="22"/>
  <c r="L845" i="22"/>
  <c r="K845" i="22"/>
  <c r="F845" i="22"/>
  <c r="A845" i="22"/>
  <c r="M844" i="22"/>
  <c r="L844" i="22"/>
  <c r="K844" i="22"/>
  <c r="F844" i="22"/>
  <c r="A844" i="22"/>
  <c r="M843" i="22"/>
  <c r="L843" i="22"/>
  <c r="K843" i="22"/>
  <c r="F843" i="22"/>
  <c r="A843" i="22"/>
  <c r="M842" i="22"/>
  <c r="L842" i="22"/>
  <c r="K842" i="22"/>
  <c r="F842" i="22"/>
  <c r="A842" i="22"/>
  <c r="M841" i="22"/>
  <c r="L841" i="22"/>
  <c r="K841" i="22"/>
  <c r="F841" i="22"/>
  <c r="A841" i="22"/>
  <c r="M840" i="22"/>
  <c r="L840" i="22"/>
  <c r="K840" i="22"/>
  <c r="F840" i="22"/>
  <c r="A840" i="22"/>
  <c r="M839" i="22"/>
  <c r="L839" i="22"/>
  <c r="K839" i="22"/>
  <c r="F839" i="22"/>
  <c r="A839" i="22"/>
  <c r="M838" i="22"/>
  <c r="L838" i="22"/>
  <c r="K838" i="22"/>
  <c r="F838" i="22"/>
  <c r="A838" i="22"/>
  <c r="M837" i="22"/>
  <c r="L837" i="22"/>
  <c r="K837" i="22"/>
  <c r="F837" i="22"/>
  <c r="A837" i="22"/>
  <c r="M836" i="22"/>
  <c r="L836" i="22"/>
  <c r="K836" i="22"/>
  <c r="F836" i="22"/>
  <c r="A836" i="22"/>
  <c r="M835" i="22"/>
  <c r="L835" i="22"/>
  <c r="K835" i="22"/>
  <c r="F835" i="22"/>
  <c r="A835" i="22"/>
  <c r="M834" i="22"/>
  <c r="L834" i="22"/>
  <c r="K834" i="22"/>
  <c r="F834" i="22"/>
  <c r="A834" i="22"/>
  <c r="M833" i="22"/>
  <c r="L833" i="22"/>
  <c r="K833" i="22"/>
  <c r="F833" i="22"/>
  <c r="A833" i="22"/>
  <c r="M832" i="22"/>
  <c r="L832" i="22"/>
  <c r="K832" i="22"/>
  <c r="F832" i="22"/>
  <c r="A832" i="22"/>
  <c r="M831" i="22"/>
  <c r="L831" i="22"/>
  <c r="K831" i="22"/>
  <c r="F831" i="22"/>
  <c r="A831" i="22"/>
  <c r="M830" i="22"/>
  <c r="L830" i="22"/>
  <c r="K830" i="22"/>
  <c r="F830" i="22"/>
  <c r="A830" i="22"/>
  <c r="M829" i="22"/>
  <c r="L829" i="22"/>
  <c r="K829" i="22"/>
  <c r="F829" i="22"/>
  <c r="A829" i="22"/>
  <c r="M828" i="22"/>
  <c r="L828" i="22"/>
  <c r="K828" i="22"/>
  <c r="F828" i="22"/>
  <c r="A828" i="22"/>
  <c r="M827" i="22"/>
  <c r="L827" i="22"/>
  <c r="K827" i="22"/>
  <c r="F827" i="22"/>
  <c r="A827" i="22"/>
  <c r="M826" i="22"/>
  <c r="L826" i="22"/>
  <c r="K826" i="22"/>
  <c r="F826" i="22"/>
  <c r="A826" i="22"/>
  <c r="M825" i="22"/>
  <c r="L825" i="22"/>
  <c r="K825" i="22"/>
  <c r="F825" i="22"/>
  <c r="A825" i="22"/>
  <c r="M824" i="22"/>
  <c r="L824" i="22"/>
  <c r="K824" i="22"/>
  <c r="F824" i="22"/>
  <c r="A824" i="22"/>
  <c r="M823" i="22"/>
  <c r="L823" i="22"/>
  <c r="K823" i="22"/>
  <c r="F823" i="22"/>
  <c r="A823" i="22"/>
  <c r="M822" i="22"/>
  <c r="L822" i="22"/>
  <c r="K822" i="22"/>
  <c r="F822" i="22"/>
  <c r="A822" i="22"/>
  <c r="M821" i="22"/>
  <c r="L821" i="22"/>
  <c r="K821" i="22"/>
  <c r="F821" i="22"/>
  <c r="A821" i="22"/>
  <c r="M820" i="22"/>
  <c r="L820" i="22"/>
  <c r="K820" i="22"/>
  <c r="F820" i="22"/>
  <c r="A820" i="22"/>
  <c r="M819" i="22"/>
  <c r="L819" i="22"/>
  <c r="K819" i="22"/>
  <c r="F819" i="22"/>
  <c r="A819" i="22"/>
  <c r="M818" i="22"/>
  <c r="L818" i="22"/>
  <c r="K818" i="22"/>
  <c r="F818" i="22"/>
  <c r="A818" i="22"/>
  <c r="M817" i="22"/>
  <c r="L817" i="22"/>
  <c r="K817" i="22"/>
  <c r="F817" i="22"/>
  <c r="A817" i="22"/>
  <c r="M816" i="22"/>
  <c r="L816" i="22"/>
  <c r="K816" i="22"/>
  <c r="F816" i="22"/>
  <c r="A816" i="22"/>
  <c r="M815" i="22"/>
  <c r="L815" i="22"/>
  <c r="K815" i="22"/>
  <c r="F815" i="22"/>
  <c r="A815" i="22"/>
  <c r="M814" i="22"/>
  <c r="L814" i="22"/>
  <c r="K814" i="22"/>
  <c r="F814" i="22"/>
  <c r="A814" i="22"/>
  <c r="M813" i="22"/>
  <c r="L813" i="22"/>
  <c r="K813" i="22"/>
  <c r="F813" i="22"/>
  <c r="A813" i="22"/>
  <c r="M812" i="22"/>
  <c r="L812" i="22"/>
  <c r="K812" i="22"/>
  <c r="F812" i="22"/>
  <c r="A812" i="22"/>
  <c r="M811" i="22"/>
  <c r="L811" i="22"/>
  <c r="K811" i="22"/>
  <c r="F811" i="22"/>
  <c r="A811" i="22"/>
  <c r="M810" i="22"/>
  <c r="L810" i="22"/>
  <c r="K810" i="22"/>
  <c r="F810" i="22"/>
  <c r="A810" i="22"/>
  <c r="M809" i="22"/>
  <c r="L809" i="22"/>
  <c r="K809" i="22"/>
  <c r="F809" i="22"/>
  <c r="A809" i="22"/>
  <c r="M808" i="22"/>
  <c r="L808" i="22"/>
  <c r="K808" i="22"/>
  <c r="F808" i="22"/>
  <c r="A808" i="22"/>
  <c r="M807" i="22"/>
  <c r="L807" i="22"/>
  <c r="K807" i="22"/>
  <c r="F807" i="22"/>
  <c r="A807" i="22"/>
  <c r="M806" i="22"/>
  <c r="L806" i="22"/>
  <c r="K806" i="22"/>
  <c r="F806" i="22"/>
  <c r="A806" i="22"/>
  <c r="M805" i="22"/>
  <c r="L805" i="22"/>
  <c r="K805" i="22"/>
  <c r="F805" i="22"/>
  <c r="A805" i="22"/>
  <c r="M804" i="22"/>
  <c r="L804" i="22"/>
  <c r="K804" i="22"/>
  <c r="F804" i="22"/>
  <c r="A804" i="22"/>
  <c r="M803" i="22"/>
  <c r="L803" i="22"/>
  <c r="K803" i="22"/>
  <c r="F803" i="22"/>
  <c r="A803" i="22"/>
  <c r="M802" i="22"/>
  <c r="L802" i="22"/>
  <c r="K802" i="22"/>
  <c r="F802" i="22"/>
  <c r="A802" i="22"/>
  <c r="M801" i="22"/>
  <c r="L801" i="22"/>
  <c r="K801" i="22"/>
  <c r="F801" i="22"/>
  <c r="A801" i="22"/>
  <c r="M800" i="22"/>
  <c r="L800" i="22"/>
  <c r="K800" i="22"/>
  <c r="F800" i="22"/>
  <c r="A800" i="22"/>
  <c r="M799" i="22"/>
  <c r="L799" i="22"/>
  <c r="K799" i="22"/>
  <c r="F799" i="22"/>
  <c r="A799" i="22"/>
  <c r="M798" i="22"/>
  <c r="L798" i="22"/>
  <c r="K798" i="22"/>
  <c r="F798" i="22"/>
  <c r="A798" i="22"/>
  <c r="M797" i="22"/>
  <c r="L797" i="22"/>
  <c r="K797" i="22"/>
  <c r="F797" i="22"/>
  <c r="A797" i="22"/>
  <c r="M796" i="22"/>
  <c r="L796" i="22"/>
  <c r="K796" i="22"/>
  <c r="F796" i="22"/>
  <c r="A796" i="22"/>
  <c r="M795" i="22"/>
  <c r="L795" i="22"/>
  <c r="K795" i="22"/>
  <c r="F795" i="22"/>
  <c r="A795" i="22"/>
  <c r="M794" i="22"/>
  <c r="L794" i="22"/>
  <c r="K794" i="22"/>
  <c r="F794" i="22"/>
  <c r="A794" i="22"/>
  <c r="M793" i="22"/>
  <c r="L793" i="22"/>
  <c r="K793" i="22"/>
  <c r="F793" i="22"/>
  <c r="A793" i="22"/>
  <c r="M792" i="22"/>
  <c r="L792" i="22"/>
  <c r="K792" i="22"/>
  <c r="F792" i="22"/>
  <c r="A792" i="22"/>
  <c r="M791" i="22"/>
  <c r="L791" i="22"/>
  <c r="K791" i="22"/>
  <c r="F791" i="22"/>
  <c r="A791" i="22"/>
  <c r="M790" i="22"/>
  <c r="L790" i="22"/>
  <c r="K790" i="22"/>
  <c r="F790" i="22"/>
  <c r="A790" i="22"/>
  <c r="M789" i="22"/>
  <c r="L789" i="22"/>
  <c r="K789" i="22"/>
  <c r="F789" i="22"/>
  <c r="A789" i="22"/>
  <c r="M788" i="22"/>
  <c r="L788" i="22"/>
  <c r="K788" i="22"/>
  <c r="F788" i="22"/>
  <c r="A788" i="22"/>
  <c r="M787" i="22"/>
  <c r="L787" i="22"/>
  <c r="K787" i="22"/>
  <c r="F787" i="22"/>
  <c r="A787" i="22"/>
  <c r="M786" i="22"/>
  <c r="L786" i="22"/>
  <c r="K786" i="22"/>
  <c r="F786" i="22"/>
  <c r="A786" i="22"/>
  <c r="M785" i="22"/>
  <c r="L785" i="22"/>
  <c r="K785" i="22"/>
  <c r="F785" i="22"/>
  <c r="A785" i="22"/>
  <c r="M784" i="22"/>
  <c r="L784" i="22"/>
  <c r="K784" i="22"/>
  <c r="F784" i="22"/>
  <c r="A784" i="22"/>
  <c r="M783" i="22"/>
  <c r="L783" i="22"/>
  <c r="K783" i="22"/>
  <c r="F783" i="22"/>
  <c r="A783" i="22"/>
  <c r="M782" i="22"/>
  <c r="L782" i="22"/>
  <c r="K782" i="22"/>
  <c r="F782" i="22"/>
  <c r="A782" i="22"/>
  <c r="M781" i="22"/>
  <c r="L781" i="22"/>
  <c r="K781" i="22"/>
  <c r="F781" i="22"/>
  <c r="A781" i="22"/>
  <c r="M780" i="22"/>
  <c r="L780" i="22"/>
  <c r="K780" i="22"/>
  <c r="F780" i="22"/>
  <c r="A780" i="22"/>
  <c r="M779" i="22"/>
  <c r="L779" i="22"/>
  <c r="K779" i="22"/>
  <c r="F779" i="22"/>
  <c r="A779" i="22"/>
  <c r="M778" i="22"/>
  <c r="L778" i="22"/>
  <c r="K778" i="22"/>
  <c r="F778" i="22"/>
  <c r="A778" i="22"/>
  <c r="M777" i="22"/>
  <c r="L777" i="22"/>
  <c r="K777" i="22"/>
  <c r="F777" i="22"/>
  <c r="A777" i="22"/>
  <c r="M776" i="22"/>
  <c r="L776" i="22"/>
  <c r="K776" i="22"/>
  <c r="F776" i="22"/>
  <c r="A776" i="22"/>
  <c r="M775" i="22"/>
  <c r="L775" i="22"/>
  <c r="K775" i="22"/>
  <c r="F775" i="22"/>
  <c r="A775" i="22"/>
  <c r="M774" i="22"/>
  <c r="L774" i="22"/>
  <c r="K774" i="22"/>
  <c r="F774" i="22"/>
  <c r="A774" i="22"/>
  <c r="M773" i="22"/>
  <c r="L773" i="22"/>
  <c r="K773" i="22"/>
  <c r="F773" i="22"/>
  <c r="A773" i="22"/>
  <c r="M772" i="22"/>
  <c r="L772" i="22"/>
  <c r="K772" i="22"/>
  <c r="F772" i="22"/>
  <c r="A772" i="22"/>
  <c r="M771" i="22"/>
  <c r="L771" i="22"/>
  <c r="K771" i="22"/>
  <c r="F771" i="22"/>
  <c r="A771" i="22"/>
  <c r="M770" i="22"/>
  <c r="L770" i="22"/>
  <c r="K770" i="22"/>
  <c r="F770" i="22"/>
  <c r="A770" i="22"/>
  <c r="M769" i="22"/>
  <c r="L769" i="22"/>
  <c r="K769" i="22"/>
  <c r="F769" i="22"/>
  <c r="A769" i="22"/>
  <c r="M768" i="22"/>
  <c r="L768" i="22"/>
  <c r="K768" i="22"/>
  <c r="F768" i="22"/>
  <c r="A768" i="22"/>
  <c r="M767" i="22"/>
  <c r="L767" i="22"/>
  <c r="K767" i="22"/>
  <c r="F767" i="22"/>
  <c r="A767" i="22"/>
  <c r="M766" i="22"/>
  <c r="L766" i="22"/>
  <c r="K766" i="22"/>
  <c r="F766" i="22"/>
  <c r="A766" i="22"/>
  <c r="M765" i="22"/>
  <c r="L765" i="22"/>
  <c r="K765" i="22"/>
  <c r="F765" i="22"/>
  <c r="A765" i="22"/>
  <c r="M764" i="22"/>
  <c r="L764" i="22"/>
  <c r="K764" i="22"/>
  <c r="F764" i="22"/>
  <c r="A764" i="22"/>
  <c r="M763" i="22"/>
  <c r="L763" i="22"/>
  <c r="K763" i="22"/>
  <c r="F763" i="22"/>
  <c r="A763" i="22"/>
  <c r="M762" i="22"/>
  <c r="L762" i="22"/>
  <c r="K762" i="22"/>
  <c r="F762" i="22"/>
  <c r="A762" i="22"/>
  <c r="M761" i="22"/>
  <c r="L761" i="22"/>
  <c r="K761" i="22"/>
  <c r="F761" i="22"/>
  <c r="A761" i="22"/>
  <c r="M760" i="22"/>
  <c r="L760" i="22"/>
  <c r="K760" i="22"/>
  <c r="F760" i="22"/>
  <c r="A760" i="22"/>
  <c r="M759" i="22"/>
  <c r="L759" i="22"/>
  <c r="K759" i="22"/>
  <c r="F759" i="22"/>
  <c r="A759" i="22"/>
  <c r="M758" i="22"/>
  <c r="L758" i="22"/>
  <c r="K758" i="22"/>
  <c r="F758" i="22"/>
  <c r="A758" i="22"/>
  <c r="M757" i="22"/>
  <c r="L757" i="22"/>
  <c r="K757" i="22"/>
  <c r="F757" i="22"/>
  <c r="A757" i="22"/>
  <c r="M756" i="22"/>
  <c r="L756" i="22"/>
  <c r="K756" i="22"/>
  <c r="F756" i="22"/>
  <c r="A756" i="22"/>
  <c r="M755" i="22"/>
  <c r="L755" i="22"/>
  <c r="K755" i="22"/>
  <c r="F755" i="22"/>
  <c r="A755" i="22"/>
  <c r="M754" i="22"/>
  <c r="L754" i="22"/>
  <c r="K754" i="22"/>
  <c r="F754" i="22"/>
  <c r="A754" i="22"/>
  <c r="M753" i="22"/>
  <c r="L753" i="22"/>
  <c r="K753" i="22"/>
  <c r="F753" i="22"/>
  <c r="A753" i="22"/>
  <c r="M752" i="22"/>
  <c r="L752" i="22"/>
  <c r="K752" i="22"/>
  <c r="F752" i="22"/>
  <c r="A752" i="22"/>
  <c r="M751" i="22"/>
  <c r="L751" i="22"/>
  <c r="K751" i="22"/>
  <c r="F751" i="22"/>
  <c r="A751" i="22"/>
  <c r="M750" i="22"/>
  <c r="L750" i="22"/>
  <c r="K750" i="22"/>
  <c r="F750" i="22"/>
  <c r="A750" i="22"/>
  <c r="M749" i="22"/>
  <c r="L749" i="22"/>
  <c r="K749" i="22"/>
  <c r="F749" i="22"/>
  <c r="A749" i="22"/>
  <c r="M748" i="22"/>
  <c r="L748" i="22"/>
  <c r="K748" i="22"/>
  <c r="F748" i="22"/>
  <c r="A748" i="22"/>
  <c r="M747" i="22"/>
  <c r="L747" i="22"/>
  <c r="K747" i="22"/>
  <c r="F747" i="22"/>
  <c r="A747" i="22"/>
  <c r="M746" i="22"/>
  <c r="L746" i="22"/>
  <c r="K746" i="22"/>
  <c r="F746" i="22"/>
  <c r="A746" i="22"/>
  <c r="M745" i="22"/>
  <c r="L745" i="22"/>
  <c r="K745" i="22"/>
  <c r="F745" i="22"/>
  <c r="A745" i="22"/>
  <c r="M744" i="22"/>
  <c r="L744" i="22"/>
  <c r="K744" i="22"/>
  <c r="F744" i="22"/>
  <c r="A744" i="22"/>
  <c r="M743" i="22"/>
  <c r="L743" i="22"/>
  <c r="K743" i="22"/>
  <c r="F743" i="22"/>
  <c r="A743" i="22"/>
  <c r="M742" i="22"/>
  <c r="L742" i="22"/>
  <c r="K742" i="22"/>
  <c r="F742" i="22"/>
  <c r="A742" i="22"/>
  <c r="M741" i="22"/>
  <c r="L741" i="22"/>
  <c r="K741" i="22"/>
  <c r="F741" i="22"/>
  <c r="A741" i="22"/>
  <c r="M740" i="22"/>
  <c r="L740" i="22"/>
  <c r="K740" i="22"/>
  <c r="F740" i="22"/>
  <c r="A740" i="22"/>
  <c r="M739" i="22"/>
  <c r="L739" i="22"/>
  <c r="K739" i="22"/>
  <c r="F739" i="22"/>
  <c r="A739" i="22"/>
  <c r="M738" i="22"/>
  <c r="L738" i="22"/>
  <c r="K738" i="22"/>
  <c r="F738" i="22"/>
  <c r="A738" i="22"/>
  <c r="M737" i="22"/>
  <c r="L737" i="22"/>
  <c r="K737" i="22"/>
  <c r="F737" i="22"/>
  <c r="A737" i="22"/>
  <c r="M736" i="22"/>
  <c r="L736" i="22"/>
  <c r="K736" i="22"/>
  <c r="F736" i="22"/>
  <c r="A736" i="22"/>
  <c r="M735" i="22"/>
  <c r="L735" i="22"/>
  <c r="K735" i="22"/>
  <c r="F735" i="22"/>
  <c r="A735" i="22"/>
  <c r="M734" i="22"/>
  <c r="L734" i="22"/>
  <c r="K734" i="22"/>
  <c r="F734" i="22"/>
  <c r="A734" i="22"/>
  <c r="M733" i="22"/>
  <c r="L733" i="22"/>
  <c r="K733" i="22"/>
  <c r="F733" i="22"/>
  <c r="A733" i="22"/>
  <c r="M732" i="22"/>
  <c r="L732" i="22"/>
  <c r="K732" i="22"/>
  <c r="F732" i="22"/>
  <c r="A732" i="22"/>
  <c r="M731" i="22"/>
  <c r="L731" i="22"/>
  <c r="K731" i="22"/>
  <c r="F731" i="22"/>
  <c r="A731" i="22"/>
  <c r="M730" i="22"/>
  <c r="L730" i="22"/>
  <c r="K730" i="22"/>
  <c r="F730" i="22"/>
  <c r="A730" i="22"/>
  <c r="M729" i="22"/>
  <c r="L729" i="22"/>
  <c r="K729" i="22"/>
  <c r="F729" i="22"/>
  <c r="A729" i="22"/>
  <c r="M728" i="22"/>
  <c r="L728" i="22"/>
  <c r="K728" i="22"/>
  <c r="F728" i="22"/>
  <c r="A728" i="22"/>
  <c r="M727" i="22"/>
  <c r="L727" i="22"/>
  <c r="K727" i="22"/>
  <c r="F727" i="22"/>
  <c r="A727" i="22"/>
  <c r="M726" i="22"/>
  <c r="L726" i="22"/>
  <c r="K726" i="22"/>
  <c r="F726" i="22"/>
  <c r="A726" i="22"/>
  <c r="M725" i="22"/>
  <c r="L725" i="22"/>
  <c r="K725" i="22"/>
  <c r="F725" i="22"/>
  <c r="A725" i="22"/>
  <c r="M724" i="22"/>
  <c r="L724" i="22"/>
  <c r="K724" i="22"/>
  <c r="F724" i="22"/>
  <c r="A724" i="22"/>
  <c r="M723" i="22"/>
  <c r="L723" i="22"/>
  <c r="K723" i="22"/>
  <c r="F723" i="22"/>
  <c r="A723" i="22"/>
  <c r="M722" i="22"/>
  <c r="L722" i="22"/>
  <c r="K722" i="22"/>
  <c r="F722" i="22"/>
  <c r="A722" i="22"/>
  <c r="M721" i="22"/>
  <c r="L721" i="22"/>
  <c r="K721" i="22"/>
  <c r="F721" i="22"/>
  <c r="A721" i="22"/>
  <c r="M720" i="22"/>
  <c r="L720" i="22"/>
  <c r="K720" i="22"/>
  <c r="F720" i="22"/>
  <c r="A720" i="22"/>
  <c r="M719" i="22"/>
  <c r="L719" i="22"/>
  <c r="K719" i="22"/>
  <c r="F719" i="22"/>
  <c r="A719" i="22"/>
  <c r="M718" i="22"/>
  <c r="L718" i="22"/>
  <c r="K718" i="22"/>
  <c r="F718" i="22"/>
  <c r="A718" i="22"/>
  <c r="M717" i="22"/>
  <c r="L717" i="22"/>
  <c r="K717" i="22"/>
  <c r="F717" i="22"/>
  <c r="A717" i="22"/>
  <c r="M716" i="22"/>
  <c r="L716" i="22"/>
  <c r="K716" i="22"/>
  <c r="F716" i="22"/>
  <c r="A716" i="22"/>
  <c r="M715" i="22"/>
  <c r="L715" i="22"/>
  <c r="K715" i="22"/>
  <c r="F715" i="22"/>
  <c r="A715" i="22"/>
  <c r="M714" i="22"/>
  <c r="L714" i="22"/>
  <c r="K714" i="22"/>
  <c r="F714" i="22"/>
  <c r="A714" i="22"/>
  <c r="M713" i="22"/>
  <c r="L713" i="22"/>
  <c r="K713" i="22"/>
  <c r="F713" i="22"/>
  <c r="A713" i="22"/>
  <c r="M712" i="22"/>
  <c r="L712" i="22"/>
  <c r="K712" i="22"/>
  <c r="F712" i="22"/>
  <c r="A712" i="22"/>
  <c r="M711" i="22"/>
  <c r="L711" i="22"/>
  <c r="K711" i="22"/>
  <c r="F711" i="22"/>
  <c r="A711" i="22"/>
  <c r="M710" i="22"/>
  <c r="L710" i="22"/>
  <c r="K710" i="22"/>
  <c r="F710" i="22"/>
  <c r="A710" i="22"/>
  <c r="M709" i="22"/>
  <c r="L709" i="22"/>
  <c r="K709" i="22"/>
  <c r="F709" i="22"/>
  <c r="A709" i="22"/>
  <c r="M708" i="22"/>
  <c r="L708" i="22"/>
  <c r="K708" i="22"/>
  <c r="F708" i="22"/>
  <c r="A708" i="22"/>
  <c r="M707" i="22"/>
  <c r="L707" i="22"/>
  <c r="K707" i="22"/>
  <c r="F707" i="22"/>
  <c r="A707" i="22"/>
  <c r="M706" i="22"/>
  <c r="L706" i="22"/>
  <c r="K706" i="22"/>
  <c r="F706" i="22"/>
  <c r="A706" i="22"/>
  <c r="M705" i="22"/>
  <c r="L705" i="22"/>
  <c r="K705" i="22"/>
  <c r="F705" i="22"/>
  <c r="A705" i="22"/>
  <c r="M704" i="22"/>
  <c r="L704" i="22"/>
  <c r="K704" i="22"/>
  <c r="F704" i="22"/>
  <c r="A704" i="22"/>
  <c r="M703" i="22"/>
  <c r="L703" i="22"/>
  <c r="K703" i="22"/>
  <c r="F703" i="22"/>
  <c r="A703" i="22"/>
  <c r="M702" i="22"/>
  <c r="L702" i="22"/>
  <c r="K702" i="22"/>
  <c r="F702" i="22"/>
  <c r="A702" i="22"/>
  <c r="M701" i="22"/>
  <c r="L701" i="22"/>
  <c r="K701" i="22"/>
  <c r="F701" i="22"/>
  <c r="A701" i="22"/>
  <c r="M700" i="22"/>
  <c r="L700" i="22"/>
  <c r="K700" i="22"/>
  <c r="F700" i="22"/>
  <c r="A700" i="22"/>
  <c r="M699" i="22"/>
  <c r="L699" i="22"/>
  <c r="K699" i="22"/>
  <c r="F699" i="22"/>
  <c r="A699" i="22"/>
  <c r="M698" i="22"/>
  <c r="L698" i="22"/>
  <c r="K698" i="22"/>
  <c r="F698" i="22"/>
  <c r="A698" i="22"/>
  <c r="M697" i="22"/>
  <c r="L697" i="22"/>
  <c r="K697" i="22"/>
  <c r="F697" i="22"/>
  <c r="A697" i="22"/>
  <c r="M696" i="22"/>
  <c r="L696" i="22"/>
  <c r="K696" i="22"/>
  <c r="F696" i="22"/>
  <c r="A696" i="22"/>
  <c r="M695" i="22"/>
  <c r="L695" i="22"/>
  <c r="K695" i="22"/>
  <c r="F695" i="22"/>
  <c r="A695" i="22"/>
  <c r="M694" i="22"/>
  <c r="L694" i="22"/>
  <c r="K694" i="22"/>
  <c r="F694" i="22"/>
  <c r="A694" i="22"/>
  <c r="M693" i="22"/>
  <c r="L693" i="22"/>
  <c r="K693" i="22"/>
  <c r="F693" i="22"/>
  <c r="A693" i="22"/>
  <c r="M692" i="22"/>
  <c r="L692" i="22"/>
  <c r="K692" i="22"/>
  <c r="F692" i="22"/>
  <c r="A692" i="22"/>
  <c r="M691" i="22"/>
  <c r="L691" i="22"/>
  <c r="K691" i="22"/>
  <c r="F691" i="22"/>
  <c r="A691" i="22"/>
  <c r="M690" i="22"/>
  <c r="L690" i="22"/>
  <c r="K690" i="22"/>
  <c r="F690" i="22"/>
  <c r="A690" i="22"/>
  <c r="M689" i="22"/>
  <c r="L689" i="22"/>
  <c r="K689" i="22"/>
  <c r="F689" i="22"/>
  <c r="A689" i="22"/>
  <c r="M688" i="22"/>
  <c r="L688" i="22"/>
  <c r="K688" i="22"/>
  <c r="F688" i="22"/>
  <c r="A688" i="22"/>
  <c r="M687" i="22"/>
  <c r="L687" i="22"/>
  <c r="K687" i="22"/>
  <c r="F687" i="22"/>
  <c r="A687" i="22"/>
  <c r="M686" i="22"/>
  <c r="L686" i="22"/>
  <c r="K686" i="22"/>
  <c r="F686" i="22"/>
  <c r="A686" i="22"/>
  <c r="M685" i="22"/>
  <c r="L685" i="22"/>
  <c r="K685" i="22"/>
  <c r="F685" i="22"/>
  <c r="A685" i="22"/>
  <c r="M684" i="22"/>
  <c r="L684" i="22"/>
  <c r="K684" i="22"/>
  <c r="F684" i="22"/>
  <c r="A684" i="22"/>
  <c r="M683" i="22"/>
  <c r="L683" i="22"/>
  <c r="K683" i="22"/>
  <c r="F683" i="22"/>
  <c r="A683" i="22"/>
  <c r="M682" i="22"/>
  <c r="L682" i="22"/>
  <c r="K682" i="22"/>
  <c r="F682" i="22"/>
  <c r="A682" i="22"/>
  <c r="M681" i="22"/>
  <c r="L681" i="22"/>
  <c r="K681" i="22"/>
  <c r="F681" i="22"/>
  <c r="A681" i="22"/>
  <c r="M680" i="22"/>
  <c r="L680" i="22"/>
  <c r="K680" i="22"/>
  <c r="F680" i="22"/>
  <c r="A680" i="22"/>
  <c r="M679" i="22"/>
  <c r="L679" i="22"/>
  <c r="K679" i="22"/>
  <c r="F679" i="22"/>
  <c r="A679" i="22"/>
  <c r="M678" i="22"/>
  <c r="L678" i="22"/>
  <c r="K678" i="22"/>
  <c r="F678" i="22"/>
  <c r="A678" i="22"/>
  <c r="M677" i="22"/>
  <c r="L677" i="22"/>
  <c r="K677" i="22"/>
  <c r="F677" i="22"/>
  <c r="A677" i="22"/>
  <c r="M676" i="22"/>
  <c r="L676" i="22"/>
  <c r="K676" i="22"/>
  <c r="F676" i="22"/>
  <c r="A676" i="22"/>
  <c r="M675" i="22"/>
  <c r="L675" i="22"/>
  <c r="K675" i="22"/>
  <c r="F675" i="22"/>
  <c r="A675" i="22"/>
  <c r="M674" i="22"/>
  <c r="L674" i="22"/>
  <c r="K674" i="22"/>
  <c r="F674" i="22"/>
  <c r="A674" i="22"/>
  <c r="M673" i="22"/>
  <c r="L673" i="22"/>
  <c r="K673" i="22"/>
  <c r="F673" i="22"/>
  <c r="A673" i="22"/>
  <c r="M672" i="22"/>
  <c r="L672" i="22"/>
  <c r="K672" i="22"/>
  <c r="F672" i="22"/>
  <c r="A672" i="22"/>
  <c r="M671" i="22"/>
  <c r="L671" i="22"/>
  <c r="K671" i="22"/>
  <c r="F671" i="22"/>
  <c r="A671" i="22"/>
  <c r="M670" i="22"/>
  <c r="L670" i="22"/>
  <c r="K670" i="22"/>
  <c r="F670" i="22"/>
  <c r="A670" i="22"/>
  <c r="M669" i="22"/>
  <c r="L669" i="22"/>
  <c r="K669" i="22"/>
  <c r="F669" i="22"/>
  <c r="A669" i="22"/>
  <c r="M668" i="22"/>
  <c r="L668" i="22"/>
  <c r="K668" i="22"/>
  <c r="F668" i="22"/>
  <c r="A668" i="22"/>
  <c r="M667" i="22"/>
  <c r="L667" i="22"/>
  <c r="K667" i="22"/>
  <c r="F667" i="22"/>
  <c r="A667" i="22"/>
  <c r="M666" i="22"/>
  <c r="L666" i="22"/>
  <c r="K666" i="22"/>
  <c r="F666" i="22"/>
  <c r="A666" i="22"/>
  <c r="M665" i="22"/>
  <c r="L665" i="22"/>
  <c r="K665" i="22"/>
  <c r="F665" i="22"/>
  <c r="A665" i="22"/>
  <c r="M664" i="22"/>
  <c r="L664" i="22"/>
  <c r="K664" i="22"/>
  <c r="F664" i="22"/>
  <c r="A664" i="22"/>
  <c r="M663" i="22"/>
  <c r="L663" i="22"/>
  <c r="K663" i="22"/>
  <c r="F663" i="22"/>
  <c r="A663" i="22"/>
  <c r="M662" i="22"/>
  <c r="L662" i="22"/>
  <c r="K662" i="22"/>
  <c r="F662" i="22"/>
  <c r="A662" i="22"/>
  <c r="M661" i="22"/>
  <c r="L661" i="22"/>
  <c r="K661" i="22"/>
  <c r="F661" i="22"/>
  <c r="A661" i="22"/>
  <c r="M660" i="22"/>
  <c r="L660" i="22"/>
  <c r="K660" i="22"/>
  <c r="F660" i="22"/>
  <c r="A660" i="22"/>
  <c r="M659" i="22"/>
  <c r="L659" i="22"/>
  <c r="K659" i="22"/>
  <c r="F659" i="22"/>
  <c r="A659" i="22"/>
  <c r="M658" i="22"/>
  <c r="L658" i="22"/>
  <c r="K658" i="22"/>
  <c r="F658" i="22"/>
  <c r="A658" i="22"/>
  <c r="M657" i="22"/>
  <c r="L657" i="22"/>
  <c r="K657" i="22"/>
  <c r="F657" i="22"/>
  <c r="A657" i="22"/>
  <c r="M656" i="22"/>
  <c r="L656" i="22"/>
  <c r="K656" i="22"/>
  <c r="F656" i="22"/>
  <c r="A656" i="22"/>
  <c r="M655" i="22"/>
  <c r="L655" i="22"/>
  <c r="K655" i="22"/>
  <c r="F655" i="22"/>
  <c r="A655" i="22"/>
  <c r="M654" i="22"/>
  <c r="L654" i="22"/>
  <c r="K654" i="22"/>
  <c r="F654" i="22"/>
  <c r="A654" i="22"/>
  <c r="M653" i="22"/>
  <c r="L653" i="22"/>
  <c r="K653" i="22"/>
  <c r="F653" i="22"/>
  <c r="A653" i="22"/>
  <c r="M652" i="22"/>
  <c r="L652" i="22"/>
  <c r="K652" i="22"/>
  <c r="F652" i="22"/>
  <c r="A652" i="22"/>
  <c r="M651" i="22"/>
  <c r="L651" i="22"/>
  <c r="K651" i="22"/>
  <c r="F651" i="22"/>
  <c r="A651" i="22"/>
  <c r="M650" i="22"/>
  <c r="L650" i="22"/>
  <c r="K650" i="22"/>
  <c r="F650" i="22"/>
  <c r="A650" i="22"/>
  <c r="M649" i="22"/>
  <c r="L649" i="22"/>
  <c r="K649" i="22"/>
  <c r="F649" i="22"/>
  <c r="A649" i="22"/>
  <c r="M648" i="22"/>
  <c r="L648" i="22"/>
  <c r="K648" i="22"/>
  <c r="F648" i="22"/>
  <c r="A648" i="22"/>
  <c r="M647" i="22"/>
  <c r="L647" i="22"/>
  <c r="K647" i="22"/>
  <c r="F647" i="22"/>
  <c r="A647" i="22"/>
  <c r="M646" i="22"/>
  <c r="L646" i="22"/>
  <c r="K646" i="22"/>
  <c r="F646" i="22"/>
  <c r="A646" i="22"/>
  <c r="M645" i="22"/>
  <c r="L645" i="22"/>
  <c r="K645" i="22"/>
  <c r="F645" i="22"/>
  <c r="A645" i="22"/>
  <c r="M644" i="22"/>
  <c r="L644" i="22"/>
  <c r="K644" i="22"/>
  <c r="F644" i="22"/>
  <c r="A644" i="22"/>
  <c r="M643" i="22"/>
  <c r="L643" i="22"/>
  <c r="K643" i="22"/>
  <c r="F643" i="22"/>
  <c r="A643" i="22"/>
  <c r="M642" i="22"/>
  <c r="L642" i="22"/>
  <c r="K642" i="22"/>
  <c r="F642" i="22"/>
  <c r="A642" i="22"/>
  <c r="M641" i="22"/>
  <c r="L641" i="22"/>
  <c r="K641" i="22"/>
  <c r="F641" i="22"/>
  <c r="A641" i="22"/>
  <c r="M640" i="22"/>
  <c r="L640" i="22"/>
  <c r="K640" i="22"/>
  <c r="F640" i="22"/>
  <c r="A640" i="22"/>
  <c r="M639" i="22"/>
  <c r="L639" i="22"/>
  <c r="K639" i="22"/>
  <c r="F639" i="22"/>
  <c r="A639" i="22"/>
  <c r="M638" i="22"/>
  <c r="L638" i="22"/>
  <c r="K638" i="22"/>
  <c r="F638" i="22"/>
  <c r="A638" i="22"/>
  <c r="M637" i="22"/>
  <c r="L637" i="22"/>
  <c r="K637" i="22"/>
  <c r="F637" i="22"/>
  <c r="A637" i="22"/>
  <c r="M636" i="22"/>
  <c r="L636" i="22"/>
  <c r="K636" i="22"/>
  <c r="F636" i="22"/>
  <c r="A636" i="22"/>
  <c r="M635" i="22"/>
  <c r="L635" i="22"/>
  <c r="K635" i="22"/>
  <c r="F635" i="22"/>
  <c r="A635" i="22"/>
  <c r="M634" i="22"/>
  <c r="L634" i="22"/>
  <c r="K634" i="22"/>
  <c r="F634" i="22"/>
  <c r="A634" i="22"/>
  <c r="M633" i="22"/>
  <c r="L633" i="22"/>
  <c r="K633" i="22"/>
  <c r="F633" i="22"/>
  <c r="A633" i="22"/>
  <c r="M632" i="22"/>
  <c r="L632" i="22"/>
  <c r="K632" i="22"/>
  <c r="F632" i="22"/>
  <c r="A632" i="22"/>
  <c r="M631" i="22"/>
  <c r="L631" i="22"/>
  <c r="K631" i="22"/>
  <c r="F631" i="22"/>
  <c r="A631" i="22"/>
  <c r="M630" i="22"/>
  <c r="L630" i="22"/>
  <c r="K630" i="22"/>
  <c r="F630" i="22"/>
  <c r="A630" i="22"/>
  <c r="M629" i="22"/>
  <c r="L629" i="22"/>
  <c r="K629" i="22"/>
  <c r="F629" i="22"/>
  <c r="A629" i="22"/>
  <c r="M628" i="22"/>
  <c r="L628" i="22"/>
  <c r="K628" i="22"/>
  <c r="F628" i="22"/>
  <c r="A628" i="22"/>
  <c r="M627" i="22"/>
  <c r="L627" i="22"/>
  <c r="K627" i="22"/>
  <c r="F627" i="22"/>
  <c r="A627" i="22"/>
  <c r="M626" i="22"/>
  <c r="L626" i="22"/>
  <c r="K626" i="22"/>
  <c r="F626" i="22"/>
  <c r="A626" i="22"/>
  <c r="M625" i="22"/>
  <c r="L625" i="22"/>
  <c r="K625" i="22"/>
  <c r="F625" i="22"/>
  <c r="A625" i="22"/>
  <c r="M624" i="22"/>
  <c r="L624" i="22"/>
  <c r="K624" i="22"/>
  <c r="F624" i="22"/>
  <c r="A624" i="22"/>
  <c r="M623" i="22"/>
  <c r="L623" i="22"/>
  <c r="K623" i="22"/>
  <c r="F623" i="22"/>
  <c r="A623" i="22"/>
  <c r="M622" i="22"/>
  <c r="L622" i="22"/>
  <c r="K622" i="22"/>
  <c r="F622" i="22"/>
  <c r="A622" i="22"/>
  <c r="M621" i="22"/>
  <c r="L621" i="22"/>
  <c r="K621" i="22"/>
  <c r="F621" i="22"/>
  <c r="A621" i="22"/>
  <c r="M620" i="22"/>
  <c r="L620" i="22"/>
  <c r="K620" i="22"/>
  <c r="F620" i="22"/>
  <c r="A620" i="22"/>
  <c r="M619" i="22"/>
  <c r="L619" i="22"/>
  <c r="K619" i="22"/>
  <c r="F619" i="22"/>
  <c r="A619" i="22"/>
  <c r="M618" i="22"/>
  <c r="L618" i="22"/>
  <c r="K618" i="22"/>
  <c r="F618" i="22"/>
  <c r="A618" i="22"/>
  <c r="M617" i="22"/>
  <c r="L617" i="22"/>
  <c r="K617" i="22"/>
  <c r="F617" i="22"/>
  <c r="A617" i="22"/>
  <c r="M616" i="22"/>
  <c r="L616" i="22"/>
  <c r="K616" i="22"/>
  <c r="F616" i="22"/>
  <c r="A616" i="22"/>
  <c r="M615" i="22"/>
  <c r="L615" i="22"/>
  <c r="K615" i="22"/>
  <c r="F615" i="22"/>
  <c r="A615" i="22"/>
  <c r="M614" i="22"/>
  <c r="L614" i="22"/>
  <c r="K614" i="22"/>
  <c r="F614" i="22"/>
  <c r="A614" i="22"/>
  <c r="M613" i="22"/>
  <c r="L613" i="22"/>
  <c r="K613" i="22"/>
  <c r="F613" i="22"/>
  <c r="A613" i="22"/>
  <c r="M612" i="22"/>
  <c r="L612" i="22"/>
  <c r="K612" i="22"/>
  <c r="F612" i="22"/>
  <c r="A612" i="22"/>
  <c r="M611" i="22"/>
  <c r="L611" i="22"/>
  <c r="K611" i="22"/>
  <c r="F611" i="22"/>
  <c r="A611" i="22"/>
  <c r="M610" i="22"/>
  <c r="L610" i="22"/>
  <c r="K610" i="22"/>
  <c r="F610" i="22"/>
  <c r="A610" i="22"/>
  <c r="M609" i="22"/>
  <c r="L609" i="22"/>
  <c r="K609" i="22"/>
  <c r="F609" i="22"/>
  <c r="A609" i="22"/>
  <c r="M608" i="22"/>
  <c r="L608" i="22"/>
  <c r="K608" i="22"/>
  <c r="F608" i="22"/>
  <c r="A608" i="22"/>
  <c r="M607" i="22"/>
  <c r="L607" i="22"/>
  <c r="K607" i="22"/>
  <c r="F607" i="22"/>
  <c r="A607" i="22"/>
  <c r="M606" i="22"/>
  <c r="L606" i="22"/>
  <c r="K606" i="22"/>
  <c r="F606" i="22"/>
  <c r="A606" i="22"/>
  <c r="M605" i="22"/>
  <c r="L605" i="22"/>
  <c r="K605" i="22"/>
  <c r="F605" i="22"/>
  <c r="A605" i="22"/>
  <c r="M604" i="22"/>
  <c r="L604" i="22"/>
  <c r="K604" i="22"/>
  <c r="F604" i="22"/>
  <c r="A604" i="22"/>
  <c r="M603" i="22"/>
  <c r="L603" i="22"/>
  <c r="K603" i="22"/>
  <c r="F603" i="22"/>
  <c r="A603" i="22"/>
  <c r="M602" i="22"/>
  <c r="L602" i="22"/>
  <c r="K602" i="22"/>
  <c r="F602" i="22"/>
  <c r="A602" i="22"/>
  <c r="M601" i="22"/>
  <c r="L601" i="22"/>
  <c r="K601" i="22"/>
  <c r="F601" i="22"/>
  <c r="A601" i="22"/>
  <c r="M600" i="22"/>
  <c r="L600" i="22"/>
  <c r="K600" i="22"/>
  <c r="F600" i="22"/>
  <c r="A600" i="22"/>
  <c r="M599" i="22"/>
  <c r="L599" i="22"/>
  <c r="K599" i="22"/>
  <c r="F599" i="22"/>
  <c r="A599" i="22"/>
  <c r="M598" i="22"/>
  <c r="L598" i="22"/>
  <c r="K598" i="22"/>
  <c r="F598" i="22"/>
  <c r="A598" i="22"/>
  <c r="M597" i="22"/>
  <c r="L597" i="22"/>
  <c r="K597" i="22"/>
  <c r="F597" i="22"/>
  <c r="A597" i="22"/>
  <c r="M596" i="22"/>
  <c r="L596" i="22"/>
  <c r="K596" i="22"/>
  <c r="F596" i="22"/>
  <c r="A596" i="22"/>
  <c r="M595" i="22"/>
  <c r="L595" i="22"/>
  <c r="K595" i="22"/>
  <c r="F595" i="22"/>
  <c r="A595" i="22"/>
  <c r="M594" i="22"/>
  <c r="L594" i="22"/>
  <c r="K594" i="22"/>
  <c r="F594" i="22"/>
  <c r="A594" i="22"/>
  <c r="M593" i="22"/>
  <c r="L593" i="22"/>
  <c r="K593" i="22"/>
  <c r="F593" i="22"/>
  <c r="A593" i="22"/>
  <c r="M592" i="22"/>
  <c r="L592" i="22"/>
  <c r="K592" i="22"/>
  <c r="F592" i="22"/>
  <c r="A592" i="22"/>
  <c r="M591" i="22"/>
  <c r="L591" i="22"/>
  <c r="K591" i="22"/>
  <c r="F591" i="22"/>
  <c r="A591" i="22"/>
  <c r="M590" i="22"/>
  <c r="L590" i="22"/>
  <c r="K590" i="22"/>
  <c r="F590" i="22"/>
  <c r="A590" i="22"/>
  <c r="M589" i="22"/>
  <c r="L589" i="22"/>
  <c r="K589" i="22"/>
  <c r="F589" i="22"/>
  <c r="A589" i="22"/>
  <c r="M588" i="22"/>
  <c r="L588" i="22"/>
  <c r="K588" i="22"/>
  <c r="F588" i="22"/>
  <c r="A588" i="22"/>
  <c r="M587" i="22"/>
  <c r="L587" i="22"/>
  <c r="K587" i="22"/>
  <c r="F587" i="22"/>
  <c r="A587" i="22"/>
  <c r="M586" i="22"/>
  <c r="L586" i="22"/>
  <c r="K586" i="22"/>
  <c r="F586" i="22"/>
  <c r="A586" i="22"/>
  <c r="M585" i="22"/>
  <c r="L585" i="22"/>
  <c r="K585" i="22"/>
  <c r="F585" i="22"/>
  <c r="A585" i="22"/>
  <c r="M584" i="22"/>
  <c r="L584" i="22"/>
  <c r="K584" i="22"/>
  <c r="F584" i="22"/>
  <c r="A584" i="22"/>
  <c r="M583" i="22"/>
  <c r="L583" i="22"/>
  <c r="K583" i="22"/>
  <c r="F583" i="22"/>
  <c r="A583" i="22"/>
  <c r="M582" i="22"/>
  <c r="L582" i="22"/>
  <c r="K582" i="22"/>
  <c r="F582" i="22"/>
  <c r="A582" i="22"/>
  <c r="M581" i="22"/>
  <c r="L581" i="22"/>
  <c r="K581" i="22"/>
  <c r="F581" i="22"/>
  <c r="A581" i="22"/>
  <c r="M580" i="22"/>
  <c r="L580" i="22"/>
  <c r="K580" i="22"/>
  <c r="F580" i="22"/>
  <c r="A580" i="22"/>
  <c r="M579" i="22"/>
  <c r="L579" i="22"/>
  <c r="K579" i="22"/>
  <c r="F579" i="22"/>
  <c r="A579" i="22"/>
  <c r="M578" i="22"/>
  <c r="L578" i="22"/>
  <c r="K578" i="22"/>
  <c r="F578" i="22"/>
  <c r="A578" i="22"/>
  <c r="M577" i="22"/>
  <c r="L577" i="22"/>
  <c r="K577" i="22"/>
  <c r="F577" i="22"/>
  <c r="A577" i="22"/>
  <c r="M576" i="22"/>
  <c r="L576" i="22"/>
  <c r="K576" i="22"/>
  <c r="F576" i="22"/>
  <c r="A576" i="22"/>
  <c r="M575" i="22"/>
  <c r="L575" i="22"/>
  <c r="K575" i="22"/>
  <c r="F575" i="22"/>
  <c r="A575" i="22"/>
  <c r="M574" i="22"/>
  <c r="L574" i="22"/>
  <c r="K574" i="22"/>
  <c r="F574" i="22"/>
  <c r="A574" i="22"/>
  <c r="M573" i="22"/>
  <c r="L573" i="22"/>
  <c r="K573" i="22"/>
  <c r="F573" i="22"/>
  <c r="A573" i="22"/>
  <c r="M572" i="22"/>
  <c r="L572" i="22"/>
  <c r="K572" i="22"/>
  <c r="F572" i="22"/>
  <c r="A572" i="22"/>
  <c r="M571" i="22"/>
  <c r="L571" i="22"/>
  <c r="K571" i="22"/>
  <c r="F571" i="22"/>
  <c r="A571" i="22"/>
  <c r="M570" i="22"/>
  <c r="L570" i="22"/>
  <c r="K570" i="22"/>
  <c r="F570" i="22"/>
  <c r="A570" i="22"/>
  <c r="M569" i="22"/>
  <c r="L569" i="22"/>
  <c r="K569" i="22"/>
  <c r="F569" i="22"/>
  <c r="A569" i="22"/>
  <c r="M568" i="22"/>
  <c r="L568" i="22"/>
  <c r="K568" i="22"/>
  <c r="F568" i="22"/>
  <c r="A568" i="22"/>
  <c r="M567" i="22"/>
  <c r="L567" i="22"/>
  <c r="K567" i="22"/>
  <c r="F567" i="22"/>
  <c r="A567" i="22"/>
  <c r="M566" i="22"/>
  <c r="L566" i="22"/>
  <c r="K566" i="22"/>
  <c r="F566" i="22"/>
  <c r="A566" i="22"/>
  <c r="M565" i="22"/>
  <c r="L565" i="22"/>
  <c r="K565" i="22"/>
  <c r="F565" i="22"/>
  <c r="A565" i="22"/>
  <c r="M564" i="22"/>
  <c r="L564" i="22"/>
  <c r="K564" i="22"/>
  <c r="F564" i="22"/>
  <c r="A564" i="22"/>
  <c r="M563" i="22"/>
  <c r="L563" i="22"/>
  <c r="K563" i="22"/>
  <c r="F563" i="22"/>
  <c r="A563" i="22"/>
  <c r="M562" i="22"/>
  <c r="L562" i="22"/>
  <c r="K562" i="22"/>
  <c r="F562" i="22"/>
  <c r="A562" i="22"/>
  <c r="M561" i="22"/>
  <c r="L561" i="22"/>
  <c r="K561" i="22"/>
  <c r="F561" i="22"/>
  <c r="A561" i="22"/>
  <c r="M560" i="22"/>
  <c r="L560" i="22"/>
  <c r="K560" i="22"/>
  <c r="F560" i="22"/>
  <c r="A560" i="22"/>
  <c r="M559" i="22"/>
  <c r="L559" i="22"/>
  <c r="K559" i="22"/>
  <c r="F559" i="22"/>
  <c r="A559" i="22"/>
  <c r="M558" i="22"/>
  <c r="L558" i="22"/>
  <c r="K558" i="22"/>
  <c r="F558" i="22"/>
  <c r="A558" i="22"/>
  <c r="M557" i="22"/>
  <c r="L557" i="22"/>
  <c r="K557" i="22"/>
  <c r="F557" i="22"/>
  <c r="A557" i="22"/>
  <c r="M556" i="22"/>
  <c r="L556" i="22"/>
  <c r="K556" i="22"/>
  <c r="F556" i="22"/>
  <c r="A556" i="22"/>
  <c r="M555" i="22"/>
  <c r="L555" i="22"/>
  <c r="K555" i="22"/>
  <c r="F555" i="22"/>
  <c r="A555" i="22"/>
  <c r="M554" i="22"/>
  <c r="L554" i="22"/>
  <c r="K554" i="22"/>
  <c r="F554" i="22"/>
  <c r="A554" i="22"/>
  <c r="M553" i="22"/>
  <c r="L553" i="22"/>
  <c r="K553" i="22"/>
  <c r="F553" i="22"/>
  <c r="A553" i="22"/>
  <c r="M552" i="22"/>
  <c r="L552" i="22"/>
  <c r="K552" i="22"/>
  <c r="F552" i="22"/>
  <c r="A552" i="22"/>
  <c r="M551" i="22"/>
  <c r="L551" i="22"/>
  <c r="K551" i="22"/>
  <c r="F551" i="22"/>
  <c r="A551" i="22"/>
  <c r="M550" i="22"/>
  <c r="L550" i="22"/>
  <c r="K550" i="22"/>
  <c r="F550" i="22"/>
  <c r="A550" i="22"/>
  <c r="M549" i="22"/>
  <c r="L549" i="22"/>
  <c r="K549" i="22"/>
  <c r="F549" i="22"/>
  <c r="A549" i="22"/>
  <c r="M548" i="22"/>
  <c r="L548" i="22"/>
  <c r="K548" i="22"/>
  <c r="F548" i="22"/>
  <c r="A548" i="22"/>
  <c r="M547" i="22"/>
  <c r="L547" i="22"/>
  <c r="K547" i="22"/>
  <c r="F547" i="22"/>
  <c r="A547" i="22"/>
  <c r="M546" i="22"/>
  <c r="L546" i="22"/>
  <c r="K546" i="22"/>
  <c r="F546" i="22"/>
  <c r="A546" i="22"/>
  <c r="M545" i="22"/>
  <c r="L545" i="22"/>
  <c r="K545" i="22"/>
  <c r="F545" i="22"/>
  <c r="A545" i="22"/>
  <c r="M544" i="22"/>
  <c r="L544" i="22"/>
  <c r="K544" i="22"/>
  <c r="F544" i="22"/>
  <c r="A544" i="22"/>
  <c r="M543" i="22"/>
  <c r="L543" i="22"/>
  <c r="K543" i="22"/>
  <c r="F543" i="22"/>
  <c r="A543" i="22"/>
  <c r="M542" i="22"/>
  <c r="L542" i="22"/>
  <c r="K542" i="22"/>
  <c r="F542" i="22"/>
  <c r="A542" i="22"/>
  <c r="M541" i="22"/>
  <c r="L541" i="22"/>
  <c r="K541" i="22"/>
  <c r="F541" i="22"/>
  <c r="A541" i="22"/>
  <c r="M540" i="22"/>
  <c r="L540" i="22"/>
  <c r="K540" i="22"/>
  <c r="F540" i="22"/>
  <c r="A540" i="22"/>
  <c r="M539" i="22"/>
  <c r="L539" i="22"/>
  <c r="K539" i="22"/>
  <c r="F539" i="22"/>
  <c r="A539" i="22"/>
  <c r="M538" i="22"/>
  <c r="L538" i="22"/>
  <c r="K538" i="22"/>
  <c r="F538" i="22"/>
  <c r="A538" i="22"/>
  <c r="M537" i="22"/>
  <c r="L537" i="22"/>
  <c r="K537" i="22"/>
  <c r="F537" i="22"/>
  <c r="A537" i="22"/>
  <c r="M536" i="22"/>
  <c r="L536" i="22"/>
  <c r="K536" i="22"/>
  <c r="F536" i="22"/>
  <c r="A536" i="22"/>
  <c r="M535" i="22"/>
  <c r="L535" i="22"/>
  <c r="K535" i="22"/>
  <c r="F535" i="22"/>
  <c r="A535" i="22"/>
  <c r="M534" i="22"/>
  <c r="L534" i="22"/>
  <c r="K534" i="22"/>
  <c r="F534" i="22"/>
  <c r="A534" i="22"/>
  <c r="M533" i="22"/>
  <c r="L533" i="22"/>
  <c r="K533" i="22"/>
  <c r="F533" i="22"/>
  <c r="A533" i="22"/>
  <c r="M532" i="22"/>
  <c r="L532" i="22"/>
  <c r="K532" i="22"/>
  <c r="F532" i="22"/>
  <c r="A532" i="22"/>
  <c r="M531" i="22"/>
  <c r="L531" i="22"/>
  <c r="K531" i="22"/>
  <c r="F531" i="22"/>
  <c r="A531" i="22"/>
  <c r="M530" i="22"/>
  <c r="L530" i="22"/>
  <c r="K530" i="22"/>
  <c r="F530" i="22"/>
  <c r="A530" i="22"/>
  <c r="M529" i="22"/>
  <c r="L529" i="22"/>
  <c r="K529" i="22"/>
  <c r="F529" i="22"/>
  <c r="A529" i="22"/>
  <c r="M528" i="22"/>
  <c r="L528" i="22"/>
  <c r="K528" i="22"/>
  <c r="F528" i="22"/>
  <c r="A528" i="22"/>
  <c r="M527" i="22"/>
  <c r="L527" i="22"/>
  <c r="K527" i="22"/>
  <c r="F527" i="22"/>
  <c r="A527" i="22"/>
  <c r="M526" i="22"/>
  <c r="L526" i="22"/>
  <c r="K526" i="22"/>
  <c r="F526" i="22"/>
  <c r="A526" i="22"/>
  <c r="M525" i="22"/>
  <c r="L525" i="22"/>
  <c r="K525" i="22"/>
  <c r="F525" i="22"/>
  <c r="A525" i="22"/>
  <c r="M524" i="22"/>
  <c r="L524" i="22"/>
  <c r="K524" i="22"/>
  <c r="F524" i="22"/>
  <c r="A524" i="22"/>
  <c r="M523" i="22"/>
  <c r="L523" i="22"/>
  <c r="K523" i="22"/>
  <c r="F523" i="22"/>
  <c r="A523" i="22"/>
  <c r="M522" i="22"/>
  <c r="L522" i="22"/>
  <c r="K522" i="22"/>
  <c r="F522" i="22"/>
  <c r="A522" i="22"/>
  <c r="M521" i="22"/>
  <c r="L521" i="22"/>
  <c r="K521" i="22"/>
  <c r="F521" i="22"/>
  <c r="A521" i="22"/>
  <c r="M520" i="22"/>
  <c r="L520" i="22"/>
  <c r="K520" i="22"/>
  <c r="F520" i="22"/>
  <c r="A520" i="22"/>
  <c r="M519" i="22"/>
  <c r="L519" i="22"/>
  <c r="K519" i="22"/>
  <c r="F519" i="22"/>
  <c r="A519" i="22"/>
  <c r="M518" i="22"/>
  <c r="L518" i="22"/>
  <c r="K518" i="22"/>
  <c r="F518" i="22"/>
  <c r="A518" i="22"/>
  <c r="M517" i="22"/>
  <c r="L517" i="22"/>
  <c r="K517" i="22"/>
  <c r="F517" i="22"/>
  <c r="A517" i="22"/>
  <c r="M516" i="22"/>
  <c r="L516" i="22"/>
  <c r="K516" i="22"/>
  <c r="F516" i="22"/>
  <c r="A516" i="22"/>
  <c r="M515" i="22"/>
  <c r="L515" i="22"/>
  <c r="K515" i="22"/>
  <c r="F515" i="22"/>
  <c r="A515" i="22"/>
  <c r="M514" i="22"/>
  <c r="L514" i="22"/>
  <c r="K514" i="22"/>
  <c r="F514" i="22"/>
  <c r="A514" i="22"/>
  <c r="M513" i="22"/>
  <c r="L513" i="22"/>
  <c r="K513" i="22"/>
  <c r="F513" i="22"/>
  <c r="A513" i="22"/>
  <c r="M512" i="22"/>
  <c r="L512" i="22"/>
  <c r="K512" i="22"/>
  <c r="F512" i="22"/>
  <c r="A512" i="22"/>
  <c r="M511" i="22"/>
  <c r="L511" i="22"/>
  <c r="K511" i="22"/>
  <c r="F511" i="22"/>
  <c r="A511" i="22"/>
  <c r="M510" i="22"/>
  <c r="L510" i="22"/>
  <c r="K510" i="22"/>
  <c r="F510" i="22"/>
  <c r="A510" i="22"/>
  <c r="M509" i="22"/>
  <c r="L509" i="22"/>
  <c r="K509" i="22"/>
  <c r="F509" i="22"/>
  <c r="A509" i="22"/>
  <c r="M508" i="22"/>
  <c r="L508" i="22"/>
  <c r="K508" i="22"/>
  <c r="F508" i="22"/>
  <c r="A508" i="22"/>
  <c r="M507" i="22"/>
  <c r="L507" i="22"/>
  <c r="K507" i="22"/>
  <c r="F507" i="22"/>
  <c r="A507" i="22"/>
  <c r="M506" i="22"/>
  <c r="L506" i="22"/>
  <c r="K506" i="22"/>
  <c r="F506" i="22"/>
  <c r="A506" i="22"/>
  <c r="M505" i="22"/>
  <c r="L505" i="22"/>
  <c r="K505" i="22"/>
  <c r="F505" i="22"/>
  <c r="A505" i="22"/>
  <c r="M504" i="22"/>
  <c r="L504" i="22"/>
  <c r="K504" i="22"/>
  <c r="F504" i="22"/>
  <c r="A504" i="22"/>
  <c r="M503" i="22"/>
  <c r="L503" i="22"/>
  <c r="K503" i="22"/>
  <c r="F503" i="22"/>
  <c r="A503" i="22"/>
  <c r="M502" i="22"/>
  <c r="L502" i="22"/>
  <c r="K502" i="22"/>
  <c r="F502" i="22"/>
  <c r="A502" i="22"/>
  <c r="M501" i="22"/>
  <c r="L501" i="22"/>
  <c r="K501" i="22"/>
  <c r="F501" i="22"/>
  <c r="A501" i="22"/>
  <c r="M500" i="22"/>
  <c r="L500" i="22"/>
  <c r="K500" i="22"/>
  <c r="F500" i="22"/>
  <c r="A500" i="22"/>
  <c r="M499" i="22"/>
  <c r="L499" i="22"/>
  <c r="K499" i="22"/>
  <c r="F499" i="22"/>
  <c r="A499" i="22"/>
  <c r="M498" i="22"/>
  <c r="L498" i="22"/>
  <c r="K498" i="22"/>
  <c r="F498" i="22"/>
  <c r="A498" i="22"/>
  <c r="M497" i="22"/>
  <c r="L497" i="22"/>
  <c r="K497" i="22"/>
  <c r="F497" i="22"/>
  <c r="A497" i="22"/>
  <c r="M496" i="22"/>
  <c r="L496" i="22"/>
  <c r="K496" i="22"/>
  <c r="F496" i="22"/>
  <c r="A496" i="22"/>
  <c r="M495" i="22"/>
  <c r="L495" i="22"/>
  <c r="K495" i="22"/>
  <c r="F495" i="22"/>
  <c r="A495" i="22"/>
  <c r="M494" i="22"/>
  <c r="L494" i="22"/>
  <c r="K494" i="22"/>
  <c r="F494" i="22"/>
  <c r="A494" i="22"/>
  <c r="M493" i="22"/>
  <c r="L493" i="22"/>
  <c r="K493" i="22"/>
  <c r="F493" i="22"/>
  <c r="A493" i="22"/>
  <c r="M492" i="22"/>
  <c r="L492" i="22"/>
  <c r="K492" i="22"/>
  <c r="F492" i="22"/>
  <c r="A492" i="22"/>
  <c r="M491" i="22"/>
  <c r="L491" i="22"/>
  <c r="K491" i="22"/>
  <c r="F491" i="22"/>
  <c r="A491" i="22"/>
  <c r="M490" i="22"/>
  <c r="L490" i="22"/>
  <c r="K490" i="22"/>
  <c r="F490" i="22"/>
  <c r="A490" i="22"/>
  <c r="M489" i="22"/>
  <c r="L489" i="22"/>
  <c r="K489" i="22"/>
  <c r="F489" i="22"/>
  <c r="A489" i="22"/>
  <c r="M488" i="22"/>
  <c r="L488" i="22"/>
  <c r="K488" i="22"/>
  <c r="F488" i="22"/>
  <c r="A488" i="22"/>
  <c r="M487" i="22"/>
  <c r="L487" i="22"/>
  <c r="K487" i="22"/>
  <c r="F487" i="22"/>
  <c r="A487" i="22"/>
  <c r="M486" i="22"/>
  <c r="L486" i="22"/>
  <c r="K486" i="22"/>
  <c r="F486" i="22"/>
  <c r="A486" i="22"/>
  <c r="M485" i="22"/>
  <c r="L485" i="22"/>
  <c r="K485" i="22"/>
  <c r="F485" i="22"/>
  <c r="A485" i="22"/>
  <c r="M484" i="22"/>
  <c r="L484" i="22"/>
  <c r="K484" i="22"/>
  <c r="F484" i="22"/>
  <c r="A484" i="22"/>
  <c r="M483" i="22"/>
  <c r="L483" i="22"/>
  <c r="K483" i="22"/>
  <c r="F483" i="22"/>
  <c r="A483" i="22"/>
  <c r="M482" i="22"/>
  <c r="L482" i="22"/>
  <c r="K482" i="22"/>
  <c r="F482" i="22"/>
  <c r="A482" i="22"/>
  <c r="M481" i="22"/>
  <c r="L481" i="22"/>
  <c r="K481" i="22"/>
  <c r="F481" i="22"/>
  <c r="A481" i="22"/>
  <c r="M480" i="22"/>
  <c r="L480" i="22"/>
  <c r="K480" i="22"/>
  <c r="F480" i="22"/>
  <c r="A480" i="22"/>
  <c r="M479" i="22"/>
  <c r="L479" i="22"/>
  <c r="K479" i="22"/>
  <c r="F479" i="22"/>
  <c r="A479" i="22"/>
  <c r="M478" i="22"/>
  <c r="L478" i="22"/>
  <c r="K478" i="22"/>
  <c r="F478" i="22"/>
  <c r="A478" i="22"/>
  <c r="M477" i="22"/>
  <c r="L477" i="22"/>
  <c r="K477" i="22"/>
  <c r="F477" i="22"/>
  <c r="A477" i="22"/>
  <c r="M476" i="22"/>
  <c r="L476" i="22"/>
  <c r="K476" i="22"/>
  <c r="F476" i="22"/>
  <c r="A476" i="22"/>
  <c r="M475" i="22"/>
  <c r="L475" i="22"/>
  <c r="K475" i="22"/>
  <c r="F475" i="22"/>
  <c r="A475" i="22"/>
  <c r="M474" i="22"/>
  <c r="L474" i="22"/>
  <c r="K474" i="22"/>
  <c r="F474" i="22"/>
  <c r="A474" i="22"/>
  <c r="M473" i="22"/>
  <c r="L473" i="22"/>
  <c r="K473" i="22"/>
  <c r="F473" i="22"/>
  <c r="A473" i="22"/>
  <c r="M472" i="22"/>
  <c r="L472" i="22"/>
  <c r="K472" i="22"/>
  <c r="F472" i="22"/>
  <c r="A472" i="22"/>
  <c r="M471" i="22"/>
  <c r="L471" i="22"/>
  <c r="K471" i="22"/>
  <c r="F471" i="22"/>
  <c r="A471" i="22"/>
  <c r="M470" i="22"/>
  <c r="L470" i="22"/>
  <c r="K470" i="22"/>
  <c r="F470" i="22"/>
  <c r="A470" i="22"/>
  <c r="M469" i="22"/>
  <c r="L469" i="22"/>
  <c r="K469" i="22"/>
  <c r="F469" i="22"/>
  <c r="A469" i="22"/>
  <c r="M468" i="22"/>
  <c r="L468" i="22"/>
  <c r="K468" i="22"/>
  <c r="F468" i="22"/>
  <c r="A468" i="22"/>
  <c r="M467" i="22"/>
  <c r="L467" i="22"/>
  <c r="K467" i="22"/>
  <c r="F467" i="22"/>
  <c r="A467" i="22"/>
  <c r="M466" i="22"/>
  <c r="L466" i="22"/>
  <c r="K466" i="22"/>
  <c r="F466" i="22"/>
  <c r="A466" i="22"/>
  <c r="M465" i="22"/>
  <c r="L465" i="22"/>
  <c r="K465" i="22"/>
  <c r="F465" i="22"/>
  <c r="A465" i="22"/>
  <c r="M464" i="22"/>
  <c r="L464" i="22"/>
  <c r="K464" i="22"/>
  <c r="F464" i="22"/>
  <c r="A464" i="22"/>
  <c r="M463" i="22"/>
  <c r="L463" i="22"/>
  <c r="K463" i="22"/>
  <c r="F463" i="22"/>
  <c r="A463" i="22"/>
  <c r="M462" i="22"/>
  <c r="L462" i="22"/>
  <c r="K462" i="22"/>
  <c r="F462" i="22"/>
  <c r="A462" i="22"/>
  <c r="M461" i="22"/>
  <c r="L461" i="22"/>
  <c r="K461" i="22"/>
  <c r="F461" i="22"/>
  <c r="A461" i="22"/>
  <c r="M460" i="22"/>
  <c r="L460" i="22"/>
  <c r="K460" i="22"/>
  <c r="F460" i="22"/>
  <c r="A460" i="22"/>
  <c r="M459" i="22"/>
  <c r="L459" i="22"/>
  <c r="K459" i="22"/>
  <c r="F459" i="22"/>
  <c r="A459" i="22"/>
  <c r="M458" i="22"/>
  <c r="L458" i="22"/>
  <c r="K458" i="22"/>
  <c r="F458" i="22"/>
  <c r="A458" i="22"/>
  <c r="M457" i="22"/>
  <c r="L457" i="22"/>
  <c r="K457" i="22"/>
  <c r="F457" i="22"/>
  <c r="A457" i="22"/>
  <c r="M456" i="22"/>
  <c r="L456" i="22"/>
  <c r="K456" i="22"/>
  <c r="F456" i="22"/>
  <c r="A456" i="22"/>
  <c r="M455" i="22"/>
  <c r="L455" i="22"/>
  <c r="K455" i="22"/>
  <c r="F455" i="22"/>
  <c r="A455" i="22"/>
  <c r="M454" i="22"/>
  <c r="L454" i="22"/>
  <c r="K454" i="22"/>
  <c r="F454" i="22"/>
  <c r="A454" i="22"/>
  <c r="M453" i="22"/>
  <c r="L453" i="22"/>
  <c r="K453" i="22"/>
  <c r="F453" i="22"/>
  <c r="A453" i="22"/>
  <c r="M452" i="22"/>
  <c r="L452" i="22"/>
  <c r="K452" i="22"/>
  <c r="F452" i="22"/>
  <c r="A452" i="22"/>
  <c r="M451" i="22"/>
  <c r="L451" i="22"/>
  <c r="K451" i="22"/>
  <c r="F451" i="22"/>
  <c r="A451" i="22"/>
  <c r="M450" i="22"/>
  <c r="L450" i="22"/>
  <c r="K450" i="22"/>
  <c r="F450" i="22"/>
  <c r="A450" i="22"/>
  <c r="M449" i="22"/>
  <c r="L449" i="22"/>
  <c r="K449" i="22"/>
  <c r="F449" i="22"/>
  <c r="A449" i="22"/>
  <c r="M448" i="22"/>
  <c r="L448" i="22"/>
  <c r="K448" i="22"/>
  <c r="F448" i="22"/>
  <c r="A448" i="22"/>
  <c r="M447" i="22"/>
  <c r="L447" i="22"/>
  <c r="K447" i="22"/>
  <c r="F447" i="22"/>
  <c r="A447" i="22"/>
  <c r="M446" i="22"/>
  <c r="L446" i="22"/>
  <c r="K446" i="22"/>
  <c r="F446" i="22"/>
  <c r="A446" i="22"/>
  <c r="M445" i="22"/>
  <c r="L445" i="22"/>
  <c r="K445" i="22"/>
  <c r="F445" i="22"/>
  <c r="A445" i="22"/>
  <c r="M444" i="22"/>
  <c r="L444" i="22"/>
  <c r="K444" i="22"/>
  <c r="F444" i="22"/>
  <c r="A444" i="22"/>
  <c r="M443" i="22"/>
  <c r="L443" i="22"/>
  <c r="K443" i="22"/>
  <c r="F443" i="22"/>
  <c r="A443" i="22"/>
  <c r="M442" i="22"/>
  <c r="L442" i="22"/>
  <c r="K442" i="22"/>
  <c r="F442" i="22"/>
  <c r="A442" i="22"/>
  <c r="M441" i="22"/>
  <c r="L441" i="22"/>
  <c r="K441" i="22"/>
  <c r="F441" i="22"/>
  <c r="A441" i="22"/>
  <c r="M440" i="22"/>
  <c r="L440" i="22"/>
  <c r="K440" i="22"/>
  <c r="F440" i="22"/>
  <c r="A440" i="22"/>
  <c r="M439" i="22"/>
  <c r="L439" i="22"/>
  <c r="K439" i="22"/>
  <c r="F439" i="22"/>
  <c r="A439" i="22"/>
  <c r="M438" i="22"/>
  <c r="L438" i="22"/>
  <c r="K438" i="22"/>
  <c r="F438" i="22"/>
  <c r="A438" i="22"/>
  <c r="M437" i="22"/>
  <c r="L437" i="22"/>
  <c r="K437" i="22"/>
  <c r="F437" i="22"/>
  <c r="A437" i="22"/>
  <c r="M436" i="22"/>
  <c r="L436" i="22"/>
  <c r="K436" i="22"/>
  <c r="F436" i="22"/>
  <c r="A436" i="22"/>
  <c r="M435" i="22"/>
  <c r="L435" i="22"/>
  <c r="K435" i="22"/>
  <c r="F435" i="22"/>
  <c r="A435" i="22"/>
  <c r="M434" i="22"/>
  <c r="L434" i="22"/>
  <c r="K434" i="22"/>
  <c r="F434" i="22"/>
  <c r="A434" i="22"/>
  <c r="M433" i="22"/>
  <c r="L433" i="22"/>
  <c r="K433" i="22"/>
  <c r="F433" i="22"/>
  <c r="A433" i="22"/>
  <c r="M432" i="22"/>
  <c r="L432" i="22"/>
  <c r="K432" i="22"/>
  <c r="F432" i="22"/>
  <c r="A432" i="22"/>
  <c r="M431" i="22"/>
  <c r="L431" i="22"/>
  <c r="K431" i="22"/>
  <c r="F431" i="22"/>
  <c r="A431" i="22"/>
  <c r="M430" i="22"/>
  <c r="L430" i="22"/>
  <c r="K430" i="22"/>
  <c r="F430" i="22"/>
  <c r="A430" i="22"/>
  <c r="M429" i="22"/>
  <c r="L429" i="22"/>
  <c r="K429" i="22"/>
  <c r="F429" i="22"/>
  <c r="A429" i="22"/>
  <c r="M428" i="22"/>
  <c r="L428" i="22"/>
  <c r="K428" i="22"/>
  <c r="F428" i="22"/>
  <c r="A428" i="22"/>
  <c r="M427" i="22"/>
  <c r="L427" i="22"/>
  <c r="K427" i="22"/>
  <c r="F427" i="22"/>
  <c r="A427" i="22"/>
  <c r="M426" i="22"/>
  <c r="L426" i="22"/>
  <c r="K426" i="22"/>
  <c r="F426" i="22"/>
  <c r="A426" i="22"/>
  <c r="M425" i="22"/>
  <c r="L425" i="22"/>
  <c r="K425" i="22"/>
  <c r="F425" i="22"/>
  <c r="A425" i="22"/>
  <c r="M424" i="22"/>
  <c r="L424" i="22"/>
  <c r="K424" i="22"/>
  <c r="F424" i="22"/>
  <c r="A424" i="22"/>
  <c r="M423" i="22"/>
  <c r="L423" i="22"/>
  <c r="K423" i="22"/>
  <c r="F423" i="22"/>
  <c r="A423" i="22"/>
  <c r="M422" i="22"/>
  <c r="L422" i="22"/>
  <c r="K422" i="22"/>
  <c r="F422" i="22"/>
  <c r="A422" i="22"/>
  <c r="M421" i="22"/>
  <c r="L421" i="22"/>
  <c r="K421" i="22"/>
  <c r="F421" i="22"/>
  <c r="A421" i="22"/>
  <c r="M420" i="22"/>
  <c r="L420" i="22"/>
  <c r="K420" i="22"/>
  <c r="F420" i="22"/>
  <c r="A420" i="22"/>
  <c r="M419" i="22"/>
  <c r="L419" i="22"/>
  <c r="K419" i="22"/>
  <c r="F419" i="22"/>
  <c r="A419" i="22"/>
  <c r="M418" i="22"/>
  <c r="L418" i="22"/>
  <c r="K418" i="22"/>
  <c r="F418" i="22"/>
  <c r="A418" i="22"/>
  <c r="M417" i="22"/>
  <c r="L417" i="22"/>
  <c r="K417" i="22"/>
  <c r="F417" i="22"/>
  <c r="A417" i="22"/>
  <c r="M416" i="22"/>
  <c r="L416" i="22"/>
  <c r="K416" i="22"/>
  <c r="F416" i="22"/>
  <c r="A416" i="22"/>
  <c r="M415" i="22"/>
  <c r="L415" i="22"/>
  <c r="K415" i="22"/>
  <c r="F415" i="22"/>
  <c r="A415" i="22"/>
  <c r="M414" i="22"/>
  <c r="L414" i="22"/>
  <c r="K414" i="22"/>
  <c r="F414" i="22"/>
  <c r="A414" i="22"/>
  <c r="M413" i="22"/>
  <c r="L413" i="22"/>
  <c r="K413" i="22"/>
  <c r="F413" i="22"/>
  <c r="A413" i="22"/>
  <c r="M412" i="22"/>
  <c r="L412" i="22"/>
  <c r="K412" i="22"/>
  <c r="F412" i="22"/>
  <c r="A412" i="22"/>
  <c r="M411" i="22"/>
  <c r="L411" i="22"/>
  <c r="K411" i="22"/>
  <c r="F411" i="22"/>
  <c r="A411" i="22"/>
  <c r="M410" i="22"/>
  <c r="L410" i="22"/>
  <c r="K410" i="22"/>
  <c r="F410" i="22"/>
  <c r="A410" i="22"/>
  <c r="M409" i="22"/>
  <c r="L409" i="22"/>
  <c r="K409" i="22"/>
  <c r="F409" i="22"/>
  <c r="A409" i="22"/>
  <c r="M408" i="22"/>
  <c r="L408" i="22"/>
  <c r="K408" i="22"/>
  <c r="F408" i="22"/>
  <c r="A408" i="22"/>
  <c r="M407" i="22"/>
  <c r="L407" i="22"/>
  <c r="K407" i="22"/>
  <c r="F407" i="22"/>
  <c r="A407" i="22"/>
  <c r="M406" i="22"/>
  <c r="L406" i="22"/>
  <c r="K406" i="22"/>
  <c r="F406" i="22"/>
  <c r="A406" i="22"/>
  <c r="M405" i="22"/>
  <c r="L405" i="22"/>
  <c r="K405" i="22"/>
  <c r="F405" i="22"/>
  <c r="A405" i="22"/>
  <c r="M404" i="22"/>
  <c r="L404" i="22"/>
  <c r="K404" i="22"/>
  <c r="F404" i="22"/>
  <c r="A404" i="22"/>
  <c r="M403" i="22"/>
  <c r="L403" i="22"/>
  <c r="K403" i="22"/>
  <c r="F403" i="22"/>
  <c r="A403" i="22"/>
  <c r="M402" i="22"/>
  <c r="L402" i="22"/>
  <c r="K402" i="22"/>
  <c r="F402" i="22"/>
  <c r="A402" i="22"/>
  <c r="M401" i="22"/>
  <c r="L401" i="22"/>
  <c r="K401" i="22"/>
  <c r="F401" i="22"/>
  <c r="A401" i="22"/>
  <c r="M400" i="22"/>
  <c r="L400" i="22"/>
  <c r="K400" i="22"/>
  <c r="F400" i="22"/>
  <c r="A400" i="22"/>
  <c r="M399" i="22"/>
  <c r="L399" i="22"/>
  <c r="K399" i="22"/>
  <c r="F399" i="22"/>
  <c r="A399" i="22"/>
  <c r="M398" i="22"/>
  <c r="L398" i="22"/>
  <c r="K398" i="22"/>
  <c r="F398" i="22"/>
  <c r="A398" i="22"/>
  <c r="M397" i="22"/>
  <c r="L397" i="22"/>
  <c r="K397" i="22"/>
  <c r="F397" i="22"/>
  <c r="A397" i="22"/>
  <c r="M396" i="22"/>
  <c r="L396" i="22"/>
  <c r="K396" i="22"/>
  <c r="F396" i="22"/>
  <c r="A396" i="22"/>
  <c r="M395" i="22"/>
  <c r="L395" i="22"/>
  <c r="K395" i="22"/>
  <c r="F395" i="22"/>
  <c r="A395" i="22"/>
  <c r="M394" i="22"/>
  <c r="L394" i="22"/>
  <c r="K394" i="22"/>
  <c r="F394" i="22"/>
  <c r="A394" i="22"/>
  <c r="M393" i="22"/>
  <c r="L393" i="22"/>
  <c r="K393" i="22"/>
  <c r="F393" i="22"/>
  <c r="A393" i="22"/>
  <c r="M392" i="22"/>
  <c r="L392" i="22"/>
  <c r="K392" i="22"/>
  <c r="F392" i="22"/>
  <c r="A392" i="22"/>
  <c r="M391" i="22"/>
  <c r="L391" i="22"/>
  <c r="K391" i="22"/>
  <c r="F391" i="22"/>
  <c r="A391" i="22"/>
  <c r="M390" i="22"/>
  <c r="L390" i="22"/>
  <c r="K390" i="22"/>
  <c r="F390" i="22"/>
  <c r="A390" i="22"/>
  <c r="M389" i="22"/>
  <c r="L389" i="22"/>
  <c r="K389" i="22"/>
  <c r="F389" i="22"/>
  <c r="A389" i="22"/>
  <c r="M388" i="22"/>
  <c r="L388" i="22"/>
  <c r="K388" i="22"/>
  <c r="F388" i="22"/>
  <c r="A388" i="22"/>
  <c r="M387" i="22"/>
  <c r="L387" i="22"/>
  <c r="K387" i="22"/>
  <c r="F387" i="22"/>
  <c r="A387" i="22"/>
  <c r="M386" i="22"/>
  <c r="L386" i="22"/>
  <c r="K386" i="22"/>
  <c r="F386" i="22"/>
  <c r="A386" i="22"/>
  <c r="M385" i="22"/>
  <c r="L385" i="22"/>
  <c r="K385" i="22"/>
  <c r="F385" i="22"/>
  <c r="A385" i="22"/>
  <c r="M384" i="22"/>
  <c r="L384" i="22"/>
  <c r="K384" i="22"/>
  <c r="F384" i="22"/>
  <c r="A384" i="22"/>
  <c r="M383" i="22"/>
  <c r="L383" i="22"/>
  <c r="K383" i="22"/>
  <c r="F383" i="22"/>
  <c r="A383" i="22"/>
  <c r="M382" i="22"/>
  <c r="L382" i="22"/>
  <c r="K382" i="22"/>
  <c r="F382" i="22"/>
  <c r="A382" i="22"/>
  <c r="M381" i="22"/>
  <c r="L381" i="22"/>
  <c r="K381" i="22"/>
  <c r="F381" i="22"/>
  <c r="A381" i="22"/>
  <c r="M380" i="22"/>
  <c r="L380" i="22"/>
  <c r="K380" i="22"/>
  <c r="F380" i="22"/>
  <c r="A380" i="22"/>
  <c r="O379" i="22"/>
  <c r="M379" i="22"/>
  <c r="L379" i="22"/>
  <c r="K379" i="22"/>
  <c r="F379" i="22"/>
  <c r="A379" i="22"/>
  <c r="M378" i="22"/>
  <c r="L378" i="22"/>
  <c r="K378" i="22"/>
  <c r="F378" i="22"/>
  <c r="A378" i="22"/>
  <c r="M377" i="22"/>
  <c r="L377" i="22"/>
  <c r="K377" i="22"/>
  <c r="F377" i="22"/>
  <c r="A377" i="22"/>
  <c r="M376" i="22"/>
  <c r="L376" i="22"/>
  <c r="K376" i="22"/>
  <c r="F376" i="22"/>
  <c r="A376" i="22"/>
  <c r="M375" i="22"/>
  <c r="L375" i="22"/>
  <c r="K375" i="22"/>
  <c r="F375" i="22"/>
  <c r="A375" i="22"/>
  <c r="M374" i="22"/>
  <c r="L374" i="22"/>
  <c r="K374" i="22"/>
  <c r="F374" i="22"/>
  <c r="A374" i="22"/>
  <c r="M373" i="22"/>
  <c r="L373" i="22"/>
  <c r="K373" i="22"/>
  <c r="F373" i="22"/>
  <c r="A373" i="22"/>
  <c r="M372" i="22"/>
  <c r="L372" i="22"/>
  <c r="K372" i="22"/>
  <c r="F372" i="22"/>
  <c r="A372" i="22"/>
  <c r="M371" i="22"/>
  <c r="L371" i="22"/>
  <c r="K371" i="22"/>
  <c r="F371" i="22"/>
  <c r="A371" i="22"/>
  <c r="O370" i="22"/>
  <c r="M370" i="22"/>
  <c r="L370" i="22"/>
  <c r="K370" i="22"/>
  <c r="F370" i="22"/>
  <c r="A370" i="22"/>
  <c r="M369" i="22"/>
  <c r="L369" i="22"/>
  <c r="K369" i="22"/>
  <c r="F369" i="22"/>
  <c r="A369" i="22"/>
  <c r="O368" i="22"/>
  <c r="M368" i="22"/>
  <c r="L368" i="22"/>
  <c r="K368" i="22"/>
  <c r="F368" i="22"/>
  <c r="A368" i="22"/>
  <c r="M367" i="22"/>
  <c r="L367" i="22"/>
  <c r="K367" i="22"/>
  <c r="F367" i="22"/>
  <c r="A367" i="22"/>
  <c r="M366" i="22"/>
  <c r="L366" i="22"/>
  <c r="K366" i="22"/>
  <c r="F366" i="22"/>
  <c r="A366" i="22"/>
  <c r="M365" i="22"/>
  <c r="L365" i="22"/>
  <c r="K365" i="22"/>
  <c r="F365" i="22"/>
  <c r="A365" i="22"/>
  <c r="M364" i="22"/>
  <c r="L364" i="22"/>
  <c r="K364" i="22"/>
  <c r="F364" i="22"/>
  <c r="A364" i="22"/>
  <c r="M363" i="22"/>
  <c r="L363" i="22"/>
  <c r="K363" i="22"/>
  <c r="F363" i="22"/>
  <c r="A363" i="22"/>
  <c r="M362" i="22"/>
  <c r="L362" i="22"/>
  <c r="K362" i="22"/>
  <c r="F362" i="22"/>
  <c r="A362" i="22"/>
  <c r="M361" i="22"/>
  <c r="L361" i="22"/>
  <c r="K361" i="22"/>
  <c r="F361" i="22"/>
  <c r="A361" i="22"/>
  <c r="M360" i="22"/>
  <c r="L360" i="22"/>
  <c r="K360" i="22"/>
  <c r="F360" i="22"/>
  <c r="A360" i="22"/>
  <c r="M359" i="22"/>
  <c r="L359" i="22"/>
  <c r="K359" i="22"/>
  <c r="F359" i="22"/>
  <c r="A359" i="22"/>
  <c r="M358" i="22"/>
  <c r="L358" i="22"/>
  <c r="K358" i="22"/>
  <c r="F358" i="22"/>
  <c r="A358" i="22"/>
  <c r="M357" i="22"/>
  <c r="L357" i="22"/>
  <c r="K357" i="22"/>
  <c r="F357" i="22"/>
  <c r="A357" i="22"/>
  <c r="M356" i="22"/>
  <c r="L356" i="22"/>
  <c r="K356" i="22"/>
  <c r="F356" i="22"/>
  <c r="A356" i="22"/>
  <c r="M355" i="22"/>
  <c r="L355" i="22"/>
  <c r="K355" i="22"/>
  <c r="F355" i="22"/>
  <c r="A355" i="22"/>
  <c r="M354" i="22"/>
  <c r="L354" i="22"/>
  <c r="K354" i="22"/>
  <c r="F354" i="22"/>
  <c r="A354" i="22"/>
  <c r="M353" i="22"/>
  <c r="L353" i="22"/>
  <c r="K353" i="22"/>
  <c r="F353" i="22"/>
  <c r="A353" i="22"/>
  <c r="M352" i="22"/>
  <c r="L352" i="22"/>
  <c r="K352" i="22"/>
  <c r="F352" i="22"/>
  <c r="A352" i="22"/>
  <c r="M351" i="22"/>
  <c r="L351" i="22"/>
  <c r="K351" i="22"/>
  <c r="F351" i="22"/>
  <c r="A351" i="22"/>
  <c r="M350" i="22"/>
  <c r="L350" i="22"/>
  <c r="K350" i="22"/>
  <c r="F350" i="22"/>
  <c r="A350" i="22"/>
  <c r="M349" i="22"/>
  <c r="L349" i="22"/>
  <c r="K349" i="22"/>
  <c r="F349" i="22"/>
  <c r="A349" i="22"/>
  <c r="M348" i="22"/>
  <c r="L348" i="22"/>
  <c r="K348" i="22"/>
  <c r="F348" i="22"/>
  <c r="A348" i="22"/>
  <c r="M347" i="22"/>
  <c r="L347" i="22"/>
  <c r="K347" i="22"/>
  <c r="F347" i="22"/>
  <c r="A347" i="22"/>
  <c r="O346" i="22"/>
  <c r="M346" i="22"/>
  <c r="L346" i="22"/>
  <c r="K346" i="22"/>
  <c r="F346" i="22"/>
  <c r="A346" i="22"/>
  <c r="M345" i="22"/>
  <c r="L345" i="22"/>
  <c r="K345" i="22"/>
  <c r="F345" i="22"/>
  <c r="A345" i="22"/>
  <c r="O344" i="22"/>
  <c r="M344" i="22"/>
  <c r="L344" i="22"/>
  <c r="K344" i="22"/>
  <c r="F344" i="22"/>
  <c r="A344" i="22"/>
  <c r="M343" i="22"/>
  <c r="L343" i="22"/>
  <c r="K343" i="22"/>
  <c r="F343" i="22"/>
  <c r="A343" i="22"/>
  <c r="M342" i="22"/>
  <c r="L342" i="22"/>
  <c r="K342" i="22"/>
  <c r="F342" i="22"/>
  <c r="A342" i="22"/>
  <c r="M341" i="22"/>
  <c r="L341" i="22"/>
  <c r="K341" i="22"/>
  <c r="F341" i="22"/>
  <c r="A341" i="22"/>
  <c r="M340" i="22"/>
  <c r="L340" i="22"/>
  <c r="K340" i="22"/>
  <c r="F340" i="22"/>
  <c r="A340" i="22"/>
  <c r="M339" i="22"/>
  <c r="L339" i="22"/>
  <c r="K339" i="22"/>
  <c r="F339" i="22"/>
  <c r="A339" i="22"/>
  <c r="M338" i="22"/>
  <c r="L338" i="22"/>
  <c r="K338" i="22"/>
  <c r="F338" i="22"/>
  <c r="A338" i="22"/>
  <c r="M337" i="22"/>
  <c r="L337" i="22"/>
  <c r="K337" i="22"/>
  <c r="F337" i="22"/>
  <c r="A337" i="22"/>
  <c r="M336" i="22"/>
  <c r="L336" i="22"/>
  <c r="K336" i="22"/>
  <c r="F336" i="22"/>
  <c r="A336" i="22"/>
  <c r="M335" i="22"/>
  <c r="L335" i="22"/>
  <c r="K335" i="22"/>
  <c r="F335" i="22"/>
  <c r="A335" i="22"/>
  <c r="M334" i="22"/>
  <c r="L334" i="22"/>
  <c r="K334" i="22"/>
  <c r="F334" i="22"/>
  <c r="A334" i="22"/>
  <c r="M333" i="22"/>
  <c r="L333" i="22"/>
  <c r="K333" i="22"/>
  <c r="F333" i="22"/>
  <c r="A333" i="22"/>
  <c r="M332" i="22"/>
  <c r="L332" i="22"/>
  <c r="K332" i="22"/>
  <c r="F332" i="22"/>
  <c r="A332" i="22"/>
  <c r="M331" i="22"/>
  <c r="L331" i="22"/>
  <c r="K331" i="22"/>
  <c r="F331" i="22"/>
  <c r="A331" i="22"/>
  <c r="M330" i="22"/>
  <c r="L330" i="22"/>
  <c r="K330" i="22"/>
  <c r="F330" i="22"/>
  <c r="A330" i="22"/>
  <c r="M329" i="22"/>
  <c r="L329" i="22"/>
  <c r="K329" i="22"/>
  <c r="F329" i="22"/>
  <c r="A329" i="22"/>
  <c r="M328" i="22"/>
  <c r="L328" i="22"/>
  <c r="K328" i="22"/>
  <c r="F328" i="22"/>
  <c r="A328" i="22"/>
  <c r="M327" i="22"/>
  <c r="L327" i="22"/>
  <c r="K327" i="22"/>
  <c r="F327" i="22"/>
  <c r="A327" i="22"/>
  <c r="O326" i="22"/>
  <c r="M326" i="22"/>
  <c r="L326" i="22"/>
  <c r="K326" i="22"/>
  <c r="F326" i="22"/>
  <c r="A326" i="22"/>
  <c r="M325" i="22"/>
  <c r="L325" i="22"/>
  <c r="K325" i="22"/>
  <c r="F325" i="22"/>
  <c r="A325" i="22"/>
  <c r="M324" i="22"/>
  <c r="L324" i="22"/>
  <c r="K324" i="22"/>
  <c r="F324" i="22"/>
  <c r="A324" i="22"/>
  <c r="M323" i="22"/>
  <c r="L323" i="22"/>
  <c r="K323" i="22"/>
  <c r="F323" i="22"/>
  <c r="A323" i="22"/>
  <c r="O322" i="22"/>
  <c r="M322" i="22"/>
  <c r="L322" i="22"/>
  <c r="K322" i="22"/>
  <c r="F322" i="22"/>
  <c r="A322" i="22"/>
  <c r="M321" i="22"/>
  <c r="L321" i="22"/>
  <c r="K321" i="22"/>
  <c r="F321" i="22"/>
  <c r="A321" i="22"/>
  <c r="O320" i="22"/>
  <c r="M320" i="22"/>
  <c r="L320" i="22"/>
  <c r="K320" i="22"/>
  <c r="F320" i="22"/>
  <c r="A320" i="22"/>
  <c r="M319" i="22"/>
  <c r="L319" i="22"/>
  <c r="K319" i="22"/>
  <c r="F319" i="22"/>
  <c r="A319" i="22"/>
  <c r="M318" i="22"/>
  <c r="L318" i="22"/>
  <c r="K318" i="22"/>
  <c r="F318" i="22"/>
  <c r="A318" i="22"/>
  <c r="M317" i="22"/>
  <c r="L317" i="22"/>
  <c r="K317" i="22"/>
  <c r="F317" i="22"/>
  <c r="A317" i="22"/>
  <c r="M316" i="22"/>
  <c r="L316" i="22"/>
  <c r="K316" i="22"/>
  <c r="F316" i="22"/>
  <c r="A316" i="22"/>
  <c r="M315" i="22"/>
  <c r="L315" i="22"/>
  <c r="K315" i="22"/>
  <c r="F315" i="22"/>
  <c r="A315" i="22"/>
  <c r="M314" i="22"/>
  <c r="L314" i="22"/>
  <c r="K314" i="22"/>
  <c r="F314" i="22"/>
  <c r="A314" i="22"/>
  <c r="M313" i="22"/>
  <c r="L313" i="22"/>
  <c r="K313" i="22"/>
  <c r="F313" i="22"/>
  <c r="A313" i="22"/>
  <c r="M312" i="22"/>
  <c r="L312" i="22"/>
  <c r="K312" i="22"/>
  <c r="F312" i="22"/>
  <c r="A312" i="22"/>
  <c r="M311" i="22"/>
  <c r="L311" i="22"/>
  <c r="K311" i="22"/>
  <c r="F311" i="22"/>
  <c r="A311" i="22"/>
  <c r="M310" i="22"/>
  <c r="L310" i="22"/>
  <c r="K310" i="22"/>
  <c r="F310" i="22"/>
  <c r="A310" i="22"/>
  <c r="M309" i="22"/>
  <c r="L309" i="22"/>
  <c r="K309" i="22"/>
  <c r="F309" i="22"/>
  <c r="A309" i="22"/>
  <c r="M308" i="22"/>
  <c r="L308" i="22"/>
  <c r="K308" i="22"/>
  <c r="F308" i="22"/>
  <c r="A308" i="22"/>
  <c r="M307" i="22"/>
  <c r="L307" i="22"/>
  <c r="K307" i="22"/>
  <c r="F307" i="22"/>
  <c r="A307" i="22"/>
  <c r="M306" i="22"/>
  <c r="L306" i="22"/>
  <c r="K306" i="22"/>
  <c r="F306" i="22"/>
  <c r="A306" i="22"/>
  <c r="M305" i="22"/>
  <c r="L305" i="22"/>
  <c r="K305" i="22"/>
  <c r="F305" i="22"/>
  <c r="A305" i="22"/>
  <c r="M304" i="22"/>
  <c r="L304" i="22"/>
  <c r="K304" i="22"/>
  <c r="F304" i="22"/>
  <c r="A304" i="22"/>
  <c r="M303" i="22"/>
  <c r="L303" i="22"/>
  <c r="K303" i="22"/>
  <c r="F303" i="22"/>
  <c r="A303" i="22"/>
  <c r="O302" i="22"/>
  <c r="M302" i="22"/>
  <c r="L302" i="22"/>
  <c r="K302" i="22"/>
  <c r="F302" i="22"/>
  <c r="A302" i="22"/>
  <c r="M301" i="22"/>
  <c r="L301" i="22"/>
  <c r="K301" i="22"/>
  <c r="F301" i="22"/>
  <c r="A301" i="22"/>
  <c r="M300" i="22"/>
  <c r="L300" i="22"/>
  <c r="K300" i="22"/>
  <c r="F300" i="22"/>
  <c r="A300" i="22"/>
  <c r="M299" i="22"/>
  <c r="L299" i="22"/>
  <c r="K299" i="22"/>
  <c r="F299" i="22"/>
  <c r="A299" i="22"/>
  <c r="O298" i="22"/>
  <c r="M298" i="22"/>
  <c r="L298" i="22"/>
  <c r="K298" i="22"/>
  <c r="F298" i="22"/>
  <c r="A298" i="22"/>
  <c r="M297" i="22"/>
  <c r="L297" i="22"/>
  <c r="K297" i="22"/>
  <c r="F297" i="22"/>
  <c r="A297" i="22"/>
  <c r="O296" i="22"/>
  <c r="M296" i="22"/>
  <c r="L296" i="22"/>
  <c r="K296" i="22"/>
  <c r="F296" i="22"/>
  <c r="A296" i="22"/>
  <c r="M295" i="22"/>
  <c r="L295" i="22"/>
  <c r="K295" i="22"/>
  <c r="F295" i="22"/>
  <c r="A295" i="22"/>
  <c r="M294" i="22"/>
  <c r="L294" i="22"/>
  <c r="K294" i="22"/>
  <c r="F294" i="22"/>
  <c r="A294" i="22"/>
  <c r="M293" i="22"/>
  <c r="L293" i="22"/>
  <c r="K293" i="22"/>
  <c r="F293" i="22"/>
  <c r="A293" i="22"/>
  <c r="O292" i="22"/>
  <c r="M292" i="22"/>
  <c r="L292" i="22"/>
  <c r="K292" i="22"/>
  <c r="F292" i="22"/>
  <c r="A292" i="22"/>
  <c r="M291" i="22"/>
  <c r="L291" i="22"/>
  <c r="K291" i="22"/>
  <c r="F291" i="22"/>
  <c r="A291" i="22"/>
  <c r="M290" i="22"/>
  <c r="L290" i="22"/>
  <c r="K290" i="22"/>
  <c r="F290" i="22"/>
  <c r="A290" i="22"/>
  <c r="M289" i="22"/>
  <c r="L289" i="22"/>
  <c r="K289" i="22"/>
  <c r="F289" i="22"/>
  <c r="A289" i="22"/>
  <c r="M288" i="22"/>
  <c r="L288" i="22"/>
  <c r="K288" i="22"/>
  <c r="F288" i="22"/>
  <c r="A288" i="22"/>
  <c r="M287" i="22"/>
  <c r="L287" i="22"/>
  <c r="K287" i="22"/>
  <c r="F287" i="22"/>
  <c r="A287" i="22"/>
  <c r="M286" i="22"/>
  <c r="L286" i="22"/>
  <c r="K286" i="22"/>
  <c r="F286" i="22"/>
  <c r="A286" i="22"/>
  <c r="M285" i="22"/>
  <c r="L285" i="22"/>
  <c r="K285" i="22"/>
  <c r="F285" i="22"/>
  <c r="A285" i="22"/>
  <c r="O284" i="22"/>
  <c r="M284" i="22"/>
  <c r="L284" i="22"/>
  <c r="K284" i="22"/>
  <c r="F284" i="22"/>
  <c r="A284" i="22"/>
  <c r="M283" i="22"/>
  <c r="L283" i="22"/>
  <c r="K283" i="22"/>
  <c r="F283" i="22"/>
  <c r="A283" i="22"/>
  <c r="M282" i="22"/>
  <c r="L282" i="22"/>
  <c r="K282" i="22"/>
  <c r="F282" i="22"/>
  <c r="A282" i="22"/>
  <c r="M281" i="22"/>
  <c r="L281" i="22"/>
  <c r="K281" i="22"/>
  <c r="F281" i="22"/>
  <c r="A281" i="22"/>
  <c r="O280" i="22"/>
  <c r="M280" i="22"/>
  <c r="L280" i="22"/>
  <c r="K280" i="22"/>
  <c r="F280" i="22"/>
  <c r="A280" i="22"/>
  <c r="M279" i="22"/>
  <c r="L279" i="22"/>
  <c r="K279" i="22"/>
  <c r="F279" i="22"/>
  <c r="A279" i="22"/>
  <c r="O278" i="22"/>
  <c r="M278" i="22"/>
  <c r="L278" i="22"/>
  <c r="K278" i="22"/>
  <c r="F278" i="22"/>
  <c r="A278" i="22"/>
  <c r="M277" i="22"/>
  <c r="L277" i="22"/>
  <c r="K277" i="22"/>
  <c r="F277" i="22"/>
  <c r="A277" i="22"/>
  <c r="M276" i="22"/>
  <c r="L276" i="22"/>
  <c r="K276" i="22"/>
  <c r="F276" i="22"/>
  <c r="A276" i="22"/>
  <c r="M275" i="22"/>
  <c r="L275" i="22"/>
  <c r="K275" i="22"/>
  <c r="F275" i="22"/>
  <c r="A275" i="22"/>
  <c r="O274" i="22"/>
  <c r="M274" i="22"/>
  <c r="L274" i="22"/>
  <c r="K274" i="22"/>
  <c r="F274" i="22"/>
  <c r="A274" i="22"/>
  <c r="M273" i="22"/>
  <c r="L273" i="22"/>
  <c r="K273" i="22"/>
  <c r="F273" i="22"/>
  <c r="A273" i="22"/>
  <c r="O272" i="22"/>
  <c r="M272" i="22"/>
  <c r="L272" i="22"/>
  <c r="K272" i="22"/>
  <c r="F272" i="22"/>
  <c r="A272" i="22"/>
  <c r="M271" i="22"/>
  <c r="L271" i="22"/>
  <c r="K271" i="22"/>
  <c r="F271" i="22"/>
  <c r="A271" i="22"/>
  <c r="M270" i="22"/>
  <c r="L270" i="22"/>
  <c r="K270" i="22"/>
  <c r="F270" i="22"/>
  <c r="A270" i="22"/>
  <c r="M269" i="22"/>
  <c r="L269" i="22"/>
  <c r="K269" i="22"/>
  <c r="F269" i="22"/>
  <c r="A269" i="22"/>
  <c r="O268" i="22"/>
  <c r="M268" i="22"/>
  <c r="L268" i="22"/>
  <c r="K268" i="22"/>
  <c r="F268" i="22"/>
  <c r="A268" i="22"/>
  <c r="M267" i="22"/>
  <c r="L267" i="22"/>
  <c r="K267" i="22"/>
  <c r="F267" i="22"/>
  <c r="A267" i="22"/>
  <c r="M266" i="22"/>
  <c r="L266" i="22"/>
  <c r="K266" i="22"/>
  <c r="F266" i="22"/>
  <c r="A266" i="22"/>
  <c r="M265" i="22"/>
  <c r="L265" i="22"/>
  <c r="K265" i="22"/>
  <c r="F265" i="22"/>
  <c r="A265" i="22"/>
  <c r="M264" i="22"/>
  <c r="L264" i="22"/>
  <c r="K264" i="22"/>
  <c r="F264" i="22"/>
  <c r="A264" i="22"/>
  <c r="M263" i="22"/>
  <c r="L263" i="22"/>
  <c r="K263" i="22"/>
  <c r="F263" i="22"/>
  <c r="A263" i="22"/>
  <c r="M262" i="22"/>
  <c r="L262" i="22"/>
  <c r="K262" i="22"/>
  <c r="F262" i="22"/>
  <c r="A262" i="22"/>
  <c r="M261" i="22"/>
  <c r="L261" i="22"/>
  <c r="K261" i="22"/>
  <c r="F261" i="22"/>
  <c r="A261" i="22"/>
  <c r="O260" i="22"/>
  <c r="M260" i="22"/>
  <c r="L260" i="22"/>
  <c r="K260" i="22"/>
  <c r="F260" i="22"/>
  <c r="A260" i="22"/>
  <c r="M259" i="22"/>
  <c r="L259" i="22"/>
  <c r="K259" i="22"/>
  <c r="F259" i="22"/>
  <c r="A259" i="22"/>
  <c r="M258" i="22"/>
  <c r="L258" i="22"/>
  <c r="K258" i="22"/>
  <c r="F258" i="22"/>
  <c r="A258" i="22"/>
  <c r="M257" i="22"/>
  <c r="L257" i="22"/>
  <c r="K257" i="22"/>
  <c r="F257" i="22"/>
  <c r="A257" i="22"/>
  <c r="O256" i="22"/>
  <c r="M256" i="22"/>
  <c r="L256" i="22"/>
  <c r="K256" i="22"/>
  <c r="F256" i="22"/>
  <c r="A256" i="22"/>
  <c r="M255" i="22"/>
  <c r="L255" i="22"/>
  <c r="K255" i="22"/>
  <c r="F255" i="22"/>
  <c r="A255" i="22"/>
  <c r="O254" i="22"/>
  <c r="M254" i="22"/>
  <c r="L254" i="22"/>
  <c r="K254" i="22"/>
  <c r="F254" i="22"/>
  <c r="A254" i="22"/>
  <c r="M253" i="22"/>
  <c r="L253" i="22"/>
  <c r="K253" i="22"/>
  <c r="F253" i="22"/>
  <c r="A253" i="22"/>
  <c r="O252" i="22"/>
  <c r="M252" i="22"/>
  <c r="L252" i="22"/>
  <c r="K252" i="22"/>
  <c r="F252" i="22"/>
  <c r="A252" i="22"/>
  <c r="M251" i="22"/>
  <c r="L251" i="22"/>
  <c r="K251" i="22"/>
  <c r="F251" i="22"/>
  <c r="A251" i="22"/>
  <c r="O250" i="22"/>
  <c r="M250" i="22"/>
  <c r="L250" i="22"/>
  <c r="K250" i="22"/>
  <c r="F250" i="22"/>
  <c r="A250" i="22"/>
  <c r="M249" i="22"/>
  <c r="L249" i="22"/>
  <c r="K249" i="22"/>
  <c r="F249" i="22"/>
  <c r="A249" i="22"/>
  <c r="O248" i="22"/>
  <c r="M248" i="22"/>
  <c r="L248" i="22"/>
  <c r="K248" i="22"/>
  <c r="F248" i="22"/>
  <c r="A248" i="22"/>
  <c r="M247" i="22"/>
  <c r="L247" i="22"/>
  <c r="K247" i="22"/>
  <c r="F247" i="22"/>
  <c r="A247" i="22"/>
  <c r="M246" i="22"/>
  <c r="L246" i="22"/>
  <c r="K246" i="22"/>
  <c r="F246" i="22"/>
  <c r="A246" i="22"/>
  <c r="M245" i="22"/>
  <c r="L245" i="22"/>
  <c r="K245" i="22"/>
  <c r="F245" i="22"/>
  <c r="A245" i="22"/>
  <c r="O244" i="22"/>
  <c r="M244" i="22"/>
  <c r="L244" i="22"/>
  <c r="K244" i="22"/>
  <c r="F244" i="22"/>
  <c r="A244" i="22"/>
  <c r="M243" i="22"/>
  <c r="L243" i="22"/>
  <c r="K243" i="22"/>
  <c r="F243" i="22"/>
  <c r="A243" i="22"/>
  <c r="M242" i="22"/>
  <c r="L242" i="22"/>
  <c r="K242" i="22"/>
  <c r="F242" i="22"/>
  <c r="A242" i="22"/>
  <c r="M241" i="22"/>
  <c r="L241" i="22"/>
  <c r="K241" i="22"/>
  <c r="F241" i="22"/>
  <c r="A241" i="22"/>
  <c r="O240" i="22"/>
  <c r="M240" i="22"/>
  <c r="L240" i="22"/>
  <c r="K240" i="22"/>
  <c r="F240" i="22"/>
  <c r="A240" i="22"/>
  <c r="M239" i="22"/>
  <c r="L239" i="22"/>
  <c r="K239" i="22"/>
  <c r="F239" i="22"/>
  <c r="A239" i="22"/>
  <c r="O238" i="22"/>
  <c r="M238" i="22"/>
  <c r="L238" i="22"/>
  <c r="K238" i="22"/>
  <c r="F238" i="22"/>
  <c r="A238" i="22"/>
  <c r="M237" i="22"/>
  <c r="L237" i="22"/>
  <c r="K237" i="22"/>
  <c r="F237" i="22"/>
  <c r="A237" i="22"/>
  <c r="O236" i="22"/>
  <c r="M236" i="22"/>
  <c r="L236" i="22"/>
  <c r="K236" i="22"/>
  <c r="F236" i="22"/>
  <c r="A236" i="22"/>
  <c r="M235" i="22"/>
  <c r="L235" i="22"/>
  <c r="K235" i="22"/>
  <c r="F235" i="22"/>
  <c r="A235" i="22"/>
  <c r="M234" i="22"/>
  <c r="L234" i="22"/>
  <c r="K234" i="22"/>
  <c r="F234" i="22"/>
  <c r="A234" i="22"/>
  <c r="M233" i="22"/>
  <c r="L233" i="22"/>
  <c r="K233" i="22"/>
  <c r="F233" i="22"/>
  <c r="A233" i="22"/>
  <c r="O232" i="22"/>
  <c r="M232" i="22"/>
  <c r="L232" i="22"/>
  <c r="K232" i="22"/>
  <c r="F232" i="22"/>
  <c r="A232" i="22"/>
  <c r="M231" i="22"/>
  <c r="L231" i="22"/>
  <c r="K231" i="22"/>
  <c r="F231" i="22"/>
  <c r="A231" i="22"/>
  <c r="O230" i="22"/>
  <c r="M230" i="22"/>
  <c r="L230" i="22"/>
  <c r="K230" i="22"/>
  <c r="F230" i="22"/>
  <c r="A230" i="22"/>
  <c r="M229" i="22"/>
  <c r="L229" i="22"/>
  <c r="K229" i="22"/>
  <c r="F229" i="22"/>
  <c r="A229" i="22"/>
  <c r="O228" i="22"/>
  <c r="M228" i="22"/>
  <c r="L228" i="22"/>
  <c r="K228" i="22"/>
  <c r="F228" i="22"/>
  <c r="A228" i="22"/>
  <c r="M227" i="22"/>
  <c r="L227" i="22"/>
  <c r="K227" i="22"/>
  <c r="F227" i="22"/>
  <c r="A227" i="22"/>
  <c r="O226" i="22"/>
  <c r="M226" i="22"/>
  <c r="L226" i="22"/>
  <c r="K226" i="22"/>
  <c r="F226" i="22"/>
  <c r="A226" i="22"/>
  <c r="M225" i="22"/>
  <c r="L225" i="22"/>
  <c r="K225" i="22"/>
  <c r="F225" i="22"/>
  <c r="A225" i="22"/>
  <c r="O224" i="22"/>
  <c r="M224" i="22"/>
  <c r="L224" i="22"/>
  <c r="K224" i="22"/>
  <c r="F224" i="22"/>
  <c r="A224" i="22"/>
  <c r="M223" i="22"/>
  <c r="L223" i="22"/>
  <c r="K223" i="22"/>
  <c r="F223" i="22"/>
  <c r="A223" i="22"/>
  <c r="O222" i="22"/>
  <c r="M222" i="22"/>
  <c r="L222" i="22"/>
  <c r="K222" i="22"/>
  <c r="F222" i="22"/>
  <c r="A222" i="22"/>
  <c r="M221" i="22"/>
  <c r="L221" i="22"/>
  <c r="K221" i="22"/>
  <c r="F221" i="22"/>
  <c r="A221" i="22"/>
  <c r="O220" i="22"/>
  <c r="M220" i="22"/>
  <c r="L220" i="22"/>
  <c r="K220" i="22"/>
  <c r="F220" i="22"/>
  <c r="A220" i="22"/>
  <c r="M219" i="22"/>
  <c r="L219" i="22"/>
  <c r="K219" i="22"/>
  <c r="F219" i="22"/>
  <c r="A219" i="22"/>
  <c r="M218" i="22"/>
  <c r="L218" i="22"/>
  <c r="K218" i="22"/>
  <c r="F218" i="22"/>
  <c r="A218" i="22"/>
  <c r="M217" i="22"/>
  <c r="L217" i="22"/>
  <c r="K217" i="22"/>
  <c r="F217" i="22"/>
  <c r="A217" i="22"/>
  <c r="O216" i="22"/>
  <c r="M216" i="22"/>
  <c r="L216" i="22"/>
  <c r="K216" i="22"/>
  <c r="F216" i="22"/>
  <c r="A216" i="22"/>
  <c r="M215" i="22"/>
  <c r="L215" i="22"/>
  <c r="K215" i="22"/>
  <c r="F215" i="22"/>
  <c r="A215" i="22"/>
  <c r="O214" i="22"/>
  <c r="M214" i="22"/>
  <c r="L214" i="22"/>
  <c r="K214" i="22"/>
  <c r="F214" i="22"/>
  <c r="A214" i="22"/>
  <c r="M213" i="22"/>
  <c r="L213" i="22"/>
  <c r="K213" i="22"/>
  <c r="F213" i="22"/>
  <c r="A213" i="22"/>
  <c r="O212" i="22"/>
  <c r="M212" i="22"/>
  <c r="L212" i="22"/>
  <c r="K212" i="22"/>
  <c r="F212" i="22"/>
  <c r="A212" i="22"/>
  <c r="M211" i="22"/>
  <c r="L211" i="22"/>
  <c r="K211" i="22"/>
  <c r="F211" i="22"/>
  <c r="A211" i="22"/>
  <c r="M210" i="22"/>
  <c r="L210" i="22"/>
  <c r="K210" i="22"/>
  <c r="F210" i="22"/>
  <c r="A210" i="22"/>
  <c r="M209" i="22"/>
  <c r="L209" i="22"/>
  <c r="K209" i="22"/>
  <c r="F209" i="22"/>
  <c r="A209" i="22"/>
  <c r="O208" i="22"/>
  <c r="M208" i="22"/>
  <c r="L208" i="22"/>
  <c r="K208" i="22"/>
  <c r="F208" i="22"/>
  <c r="A208" i="22"/>
  <c r="M207" i="22"/>
  <c r="L207" i="22"/>
  <c r="K207" i="22"/>
  <c r="F207" i="22"/>
  <c r="A207" i="22"/>
  <c r="O206" i="22"/>
  <c r="M206" i="22"/>
  <c r="L206" i="22"/>
  <c r="K206" i="22"/>
  <c r="F206" i="22"/>
  <c r="A206" i="22"/>
  <c r="M205" i="22"/>
  <c r="L205" i="22"/>
  <c r="K205" i="22"/>
  <c r="F205" i="22"/>
  <c r="A205" i="22"/>
  <c r="O204" i="22"/>
  <c r="M204" i="22"/>
  <c r="L204" i="22"/>
  <c r="K204" i="22"/>
  <c r="F204" i="22"/>
  <c r="A204" i="22"/>
  <c r="M203" i="22"/>
  <c r="L203" i="22"/>
  <c r="K203" i="22"/>
  <c r="F203" i="22"/>
  <c r="A203" i="22"/>
  <c r="O202" i="22"/>
  <c r="M202" i="22"/>
  <c r="L202" i="22"/>
  <c r="K202" i="22"/>
  <c r="F202" i="22"/>
  <c r="A202" i="22"/>
  <c r="M201" i="22"/>
  <c r="L201" i="22"/>
  <c r="K201" i="22"/>
  <c r="F201" i="22"/>
  <c r="A201" i="22"/>
  <c r="O200" i="22"/>
  <c r="M200" i="22"/>
  <c r="L200" i="22"/>
  <c r="K200" i="22"/>
  <c r="F200" i="22"/>
  <c r="A200" i="22"/>
  <c r="M199" i="22"/>
  <c r="L199" i="22"/>
  <c r="K199" i="22"/>
  <c r="F199" i="22"/>
  <c r="A199" i="22"/>
  <c r="O198" i="22"/>
  <c r="M198" i="22"/>
  <c r="L198" i="22"/>
  <c r="K198" i="22"/>
  <c r="F198" i="22"/>
  <c r="A198" i="22"/>
  <c r="M197" i="22"/>
  <c r="L197" i="22"/>
  <c r="K197" i="22"/>
  <c r="F197" i="22"/>
  <c r="A197" i="22"/>
  <c r="O196" i="22"/>
  <c r="M196" i="22"/>
  <c r="L196" i="22"/>
  <c r="K196" i="22"/>
  <c r="F196" i="22"/>
  <c r="A196" i="22"/>
  <c r="M195" i="22"/>
  <c r="L195" i="22"/>
  <c r="K195" i="22"/>
  <c r="F195" i="22"/>
  <c r="A195" i="22"/>
  <c r="O194" i="22"/>
  <c r="M194" i="22"/>
  <c r="L194" i="22"/>
  <c r="K194" i="22"/>
  <c r="F194" i="22"/>
  <c r="A194" i="22"/>
  <c r="M193" i="22"/>
  <c r="L193" i="22"/>
  <c r="K193" i="22"/>
  <c r="F193" i="22"/>
  <c r="A193" i="22"/>
  <c r="O192" i="22"/>
  <c r="M192" i="22"/>
  <c r="L192" i="22"/>
  <c r="K192" i="22"/>
  <c r="F192" i="22"/>
  <c r="A192" i="22"/>
  <c r="M191" i="22"/>
  <c r="L191" i="22"/>
  <c r="K191" i="22"/>
  <c r="F191" i="22"/>
  <c r="A191" i="22"/>
  <c r="O190" i="22"/>
  <c r="M190" i="22"/>
  <c r="L190" i="22"/>
  <c r="K190" i="22"/>
  <c r="F190" i="22"/>
  <c r="A190" i="22"/>
  <c r="M189" i="22"/>
  <c r="L189" i="22"/>
  <c r="K189" i="22"/>
  <c r="F189" i="22"/>
  <c r="A189" i="22"/>
  <c r="O188" i="22"/>
  <c r="M188" i="22"/>
  <c r="L188" i="22"/>
  <c r="K188" i="22"/>
  <c r="F188" i="22"/>
  <c r="A188" i="22"/>
  <c r="M187" i="22"/>
  <c r="L187" i="22"/>
  <c r="K187" i="22"/>
  <c r="F187" i="22"/>
  <c r="A187" i="22"/>
  <c r="O186" i="22"/>
  <c r="M186" i="22"/>
  <c r="L186" i="22"/>
  <c r="K186" i="22"/>
  <c r="F186" i="22"/>
  <c r="A186" i="22"/>
  <c r="M185" i="22"/>
  <c r="L185" i="22"/>
  <c r="K185" i="22"/>
  <c r="F185" i="22"/>
  <c r="A185" i="22"/>
  <c r="M184" i="22"/>
  <c r="L184" i="22"/>
  <c r="K184" i="22"/>
  <c r="F184" i="22"/>
  <c r="A184" i="22"/>
  <c r="M183" i="22"/>
  <c r="L183" i="22"/>
  <c r="K183" i="22"/>
  <c r="F183" i="22"/>
  <c r="A183" i="22"/>
  <c r="O182" i="22"/>
  <c r="M182" i="22"/>
  <c r="L182" i="22"/>
  <c r="K182" i="22"/>
  <c r="F182" i="22"/>
  <c r="A182" i="22"/>
  <c r="M181" i="22"/>
  <c r="L181" i="22"/>
  <c r="K181" i="22"/>
  <c r="F181" i="22"/>
  <c r="A181" i="22"/>
  <c r="M180" i="22"/>
  <c r="L180" i="22"/>
  <c r="K180" i="22"/>
  <c r="F180" i="22"/>
  <c r="A180" i="22"/>
  <c r="M179" i="22"/>
  <c r="L179" i="22"/>
  <c r="K179" i="22"/>
  <c r="F179" i="22"/>
  <c r="A179" i="22"/>
  <c r="O178" i="22"/>
  <c r="M178" i="22"/>
  <c r="L178" i="22"/>
  <c r="K178" i="22"/>
  <c r="F178" i="22"/>
  <c r="A178" i="22"/>
  <c r="M177" i="22"/>
  <c r="L177" i="22"/>
  <c r="K177" i="22"/>
  <c r="F177" i="22"/>
  <c r="A177" i="22"/>
  <c r="M176" i="22"/>
  <c r="L176" i="22"/>
  <c r="K176" i="22"/>
  <c r="F176" i="22"/>
  <c r="A176" i="22"/>
  <c r="M175" i="22"/>
  <c r="L175" i="22"/>
  <c r="K175" i="22"/>
  <c r="F175" i="22"/>
  <c r="A175" i="22"/>
  <c r="O174" i="22"/>
  <c r="M174" i="22"/>
  <c r="L174" i="22"/>
  <c r="K174" i="22"/>
  <c r="F174" i="22"/>
  <c r="A174" i="22"/>
  <c r="M173" i="22"/>
  <c r="L173" i="22"/>
  <c r="K173" i="22"/>
  <c r="F173" i="22"/>
  <c r="A173" i="22"/>
  <c r="M172" i="22"/>
  <c r="L172" i="22"/>
  <c r="K172" i="22"/>
  <c r="F172" i="22"/>
  <c r="A172" i="22"/>
  <c r="M171" i="22"/>
  <c r="L171" i="22"/>
  <c r="K171" i="22"/>
  <c r="F171" i="22"/>
  <c r="A171" i="22"/>
  <c r="O170" i="22"/>
  <c r="M170" i="22"/>
  <c r="L170" i="22"/>
  <c r="K170" i="22"/>
  <c r="F170" i="22"/>
  <c r="A170" i="22"/>
  <c r="M169" i="22"/>
  <c r="L169" i="22"/>
  <c r="K169" i="22"/>
  <c r="F169" i="22"/>
  <c r="A169" i="22"/>
  <c r="O168" i="22"/>
  <c r="M168" i="22"/>
  <c r="L168" i="22"/>
  <c r="K168" i="22"/>
  <c r="F168" i="22"/>
  <c r="A168" i="22"/>
  <c r="M167" i="22"/>
  <c r="L167" i="22"/>
  <c r="K167" i="22"/>
  <c r="F167" i="22"/>
  <c r="A167" i="22"/>
  <c r="O166" i="22"/>
  <c r="M166" i="22"/>
  <c r="L166" i="22"/>
  <c r="K166" i="22"/>
  <c r="F166" i="22"/>
  <c r="A166" i="22"/>
  <c r="M165" i="22"/>
  <c r="L165" i="22"/>
  <c r="K165" i="22"/>
  <c r="F165" i="22"/>
  <c r="A165" i="22"/>
  <c r="O164" i="22"/>
  <c r="M164" i="22"/>
  <c r="L164" i="22"/>
  <c r="K164" i="22"/>
  <c r="F164" i="22"/>
  <c r="A164" i="22"/>
  <c r="M163" i="22"/>
  <c r="L163" i="22"/>
  <c r="K163" i="22"/>
  <c r="F163" i="22"/>
  <c r="A163" i="22"/>
  <c r="O162" i="22"/>
  <c r="M162" i="22"/>
  <c r="L162" i="22"/>
  <c r="K162" i="22"/>
  <c r="F162" i="22"/>
  <c r="A162" i="22"/>
  <c r="M161" i="22"/>
  <c r="L161" i="22"/>
  <c r="K161" i="22"/>
  <c r="F161" i="22"/>
  <c r="A161" i="22"/>
  <c r="O160" i="22"/>
  <c r="M160" i="22"/>
  <c r="L160" i="22"/>
  <c r="K160" i="22"/>
  <c r="F160" i="22"/>
  <c r="A160" i="22"/>
  <c r="M159" i="22"/>
  <c r="L159" i="22"/>
  <c r="K159" i="22"/>
  <c r="F159" i="22"/>
  <c r="A159" i="22"/>
  <c r="O158" i="22"/>
  <c r="M158" i="22"/>
  <c r="L158" i="22"/>
  <c r="K158" i="22"/>
  <c r="F158" i="22"/>
  <c r="A158" i="22"/>
  <c r="M157" i="22"/>
  <c r="L157" i="22"/>
  <c r="K157" i="22"/>
  <c r="F157" i="22"/>
  <c r="A157" i="22"/>
  <c r="O156" i="22"/>
  <c r="M156" i="22"/>
  <c r="L156" i="22"/>
  <c r="K156" i="22"/>
  <c r="F156" i="22"/>
  <c r="A156" i="22"/>
  <c r="M155" i="22"/>
  <c r="L155" i="22"/>
  <c r="K155" i="22"/>
  <c r="F155" i="22"/>
  <c r="A155" i="22"/>
  <c r="O154" i="22"/>
  <c r="M154" i="22"/>
  <c r="L154" i="22"/>
  <c r="K154" i="22"/>
  <c r="F154" i="22"/>
  <c r="A154" i="22"/>
  <c r="M153" i="22"/>
  <c r="L153" i="22"/>
  <c r="K153" i="22"/>
  <c r="F153" i="22"/>
  <c r="A153" i="22"/>
  <c r="O152" i="22"/>
  <c r="M152" i="22"/>
  <c r="L152" i="22"/>
  <c r="K152" i="22"/>
  <c r="F152" i="22"/>
  <c r="A152" i="22"/>
  <c r="M151" i="22"/>
  <c r="L151" i="22"/>
  <c r="K151" i="22"/>
  <c r="F151" i="22"/>
  <c r="A151" i="22"/>
  <c r="O150" i="22"/>
  <c r="M150" i="22"/>
  <c r="L150" i="22"/>
  <c r="K150" i="22"/>
  <c r="F150" i="22"/>
  <c r="A150" i="22"/>
  <c r="M149" i="22"/>
  <c r="L149" i="22"/>
  <c r="K149" i="22"/>
  <c r="F149" i="22"/>
  <c r="A149" i="22"/>
  <c r="O148" i="22"/>
  <c r="M148" i="22"/>
  <c r="L148" i="22"/>
  <c r="K148" i="22"/>
  <c r="F148" i="22"/>
  <c r="A148" i="22"/>
  <c r="M147" i="22"/>
  <c r="L147" i="22"/>
  <c r="K147" i="22"/>
  <c r="F147" i="22"/>
  <c r="A147" i="22"/>
  <c r="O146" i="22"/>
  <c r="M146" i="22"/>
  <c r="L146" i="22"/>
  <c r="K146" i="22"/>
  <c r="F146" i="22"/>
  <c r="A146" i="22"/>
  <c r="M145" i="22"/>
  <c r="L145" i="22"/>
  <c r="K145" i="22"/>
  <c r="F145" i="22"/>
  <c r="A145" i="22"/>
  <c r="O144" i="22"/>
  <c r="M144" i="22"/>
  <c r="L144" i="22"/>
  <c r="K144" i="22"/>
  <c r="F144" i="22"/>
  <c r="A144" i="22"/>
  <c r="M143" i="22"/>
  <c r="L143" i="22"/>
  <c r="K143" i="22"/>
  <c r="F143" i="22"/>
  <c r="A143" i="22"/>
  <c r="O142" i="22"/>
  <c r="M142" i="22"/>
  <c r="L142" i="22"/>
  <c r="K142" i="22"/>
  <c r="F142" i="22"/>
  <c r="A142" i="22"/>
  <c r="M141" i="22"/>
  <c r="L141" i="22"/>
  <c r="K141" i="22"/>
  <c r="F141" i="22"/>
  <c r="A141" i="22"/>
  <c r="O140" i="22"/>
  <c r="M140" i="22"/>
  <c r="L140" i="22"/>
  <c r="K140" i="22"/>
  <c r="F140" i="22"/>
  <c r="A140" i="22"/>
  <c r="M139" i="22"/>
  <c r="L139" i="22"/>
  <c r="K139" i="22"/>
  <c r="F139" i="22"/>
  <c r="A139" i="22"/>
  <c r="O138" i="22"/>
  <c r="M138" i="22"/>
  <c r="L138" i="22"/>
  <c r="K138" i="22"/>
  <c r="F138" i="22"/>
  <c r="A138" i="22"/>
  <c r="M137" i="22"/>
  <c r="L137" i="22"/>
  <c r="K137" i="22"/>
  <c r="F137" i="22"/>
  <c r="A137" i="22"/>
  <c r="O136" i="22"/>
  <c r="M136" i="22"/>
  <c r="L136" i="22"/>
  <c r="K136" i="22"/>
  <c r="F136" i="22"/>
  <c r="A136" i="22"/>
  <c r="M135" i="22"/>
  <c r="L135" i="22"/>
  <c r="K135" i="22"/>
  <c r="F135" i="22"/>
  <c r="A135" i="22"/>
  <c r="O134" i="22"/>
  <c r="M134" i="22"/>
  <c r="L134" i="22"/>
  <c r="K134" i="22"/>
  <c r="F134" i="22"/>
  <c r="A134" i="22"/>
  <c r="M133" i="22"/>
  <c r="L133" i="22"/>
  <c r="K133" i="22"/>
  <c r="F133" i="22"/>
  <c r="A133" i="22"/>
  <c r="M132" i="22"/>
  <c r="L132" i="22"/>
  <c r="K132" i="22"/>
  <c r="F132" i="22"/>
  <c r="A132" i="22"/>
  <c r="M131" i="22"/>
  <c r="L131" i="22"/>
  <c r="K131" i="22"/>
  <c r="F131" i="22"/>
  <c r="A131" i="22"/>
  <c r="O130" i="22"/>
  <c r="M130" i="22"/>
  <c r="L130" i="22"/>
  <c r="K130" i="22"/>
  <c r="F130" i="22"/>
  <c r="A130" i="22"/>
  <c r="M129" i="22"/>
  <c r="L129" i="22"/>
  <c r="K129" i="22"/>
  <c r="F129" i="22"/>
  <c r="A129" i="22"/>
  <c r="M128" i="22"/>
  <c r="L128" i="22"/>
  <c r="K128" i="22"/>
  <c r="F128" i="22"/>
  <c r="A128" i="22"/>
  <c r="M127" i="22"/>
  <c r="L127" i="22"/>
  <c r="K127" i="22"/>
  <c r="F127" i="22"/>
  <c r="A127" i="22"/>
  <c r="O126" i="22"/>
  <c r="M126" i="22"/>
  <c r="L126" i="22"/>
  <c r="K126" i="22"/>
  <c r="F126" i="22"/>
  <c r="A126" i="22"/>
  <c r="M125" i="22"/>
  <c r="L125" i="22"/>
  <c r="K125" i="22"/>
  <c r="F125" i="22"/>
  <c r="A125" i="22"/>
  <c r="M124" i="22"/>
  <c r="L124" i="22"/>
  <c r="K124" i="22"/>
  <c r="F124" i="22"/>
  <c r="A124" i="22"/>
  <c r="M123" i="22"/>
  <c r="L123" i="22"/>
  <c r="K123" i="22"/>
  <c r="F123" i="22"/>
  <c r="A123" i="22"/>
  <c r="O122" i="22"/>
  <c r="M122" i="22"/>
  <c r="L122" i="22"/>
  <c r="K122" i="22"/>
  <c r="F122" i="22"/>
  <c r="A122" i="22"/>
  <c r="M121" i="22"/>
  <c r="L121" i="22"/>
  <c r="K121" i="22"/>
  <c r="F121" i="22"/>
  <c r="A121" i="22"/>
  <c r="M120" i="22"/>
  <c r="L120" i="22"/>
  <c r="K120" i="22"/>
  <c r="F120" i="22"/>
  <c r="A120" i="22"/>
  <c r="M119" i="22"/>
  <c r="L119" i="22"/>
  <c r="K119" i="22"/>
  <c r="F119" i="22"/>
  <c r="A119" i="22"/>
  <c r="O118" i="22"/>
  <c r="M118" i="22"/>
  <c r="L118" i="22"/>
  <c r="K118" i="22"/>
  <c r="F118" i="22"/>
  <c r="A118" i="22"/>
  <c r="M117" i="22"/>
  <c r="L117" i="22"/>
  <c r="K117" i="22"/>
  <c r="F117" i="22"/>
  <c r="A117" i="22"/>
  <c r="M116" i="22"/>
  <c r="L116" i="22"/>
  <c r="K116" i="22"/>
  <c r="F116" i="22"/>
  <c r="A116" i="22"/>
  <c r="M115" i="22"/>
  <c r="L115" i="22"/>
  <c r="K115" i="22"/>
  <c r="F115" i="22"/>
  <c r="A115" i="22"/>
  <c r="O114" i="22"/>
  <c r="M114" i="22"/>
  <c r="L114" i="22"/>
  <c r="K114" i="22"/>
  <c r="F114" i="22"/>
  <c r="A114" i="22"/>
  <c r="M113" i="22"/>
  <c r="L113" i="22"/>
  <c r="K113" i="22"/>
  <c r="F113" i="22"/>
  <c r="A113" i="22"/>
  <c r="M112" i="22"/>
  <c r="L112" i="22"/>
  <c r="K112" i="22"/>
  <c r="F112" i="22"/>
  <c r="A112" i="22"/>
  <c r="M111" i="22"/>
  <c r="L111" i="22"/>
  <c r="K111" i="22"/>
  <c r="F111" i="22"/>
  <c r="A111" i="22"/>
  <c r="O110" i="22"/>
  <c r="M110" i="22"/>
  <c r="L110" i="22"/>
  <c r="K110" i="22"/>
  <c r="F110" i="22"/>
  <c r="A110" i="22"/>
  <c r="M109" i="22"/>
  <c r="L109" i="22"/>
  <c r="K109" i="22"/>
  <c r="F109" i="22"/>
  <c r="A109" i="22"/>
  <c r="M108" i="22"/>
  <c r="L108" i="22"/>
  <c r="K108" i="22"/>
  <c r="F108" i="22"/>
  <c r="A108" i="22"/>
  <c r="M107" i="22"/>
  <c r="L107" i="22"/>
  <c r="K107" i="22"/>
  <c r="F107" i="22"/>
  <c r="A107" i="22"/>
  <c r="O106" i="22"/>
  <c r="M106" i="22"/>
  <c r="L106" i="22"/>
  <c r="K106" i="22"/>
  <c r="F106" i="22"/>
  <c r="A106" i="22"/>
  <c r="M105" i="22"/>
  <c r="L105" i="22"/>
  <c r="K105" i="22"/>
  <c r="F105" i="22"/>
  <c r="A105" i="22"/>
  <c r="M104" i="22"/>
  <c r="L104" i="22"/>
  <c r="K104" i="22"/>
  <c r="F104" i="22"/>
  <c r="A104" i="22"/>
  <c r="M103" i="22"/>
  <c r="L103" i="22"/>
  <c r="K103" i="22"/>
  <c r="F103" i="22"/>
  <c r="A103" i="22"/>
  <c r="O102" i="22"/>
  <c r="M102" i="22"/>
  <c r="L102" i="22"/>
  <c r="K102" i="22"/>
  <c r="F102" i="22"/>
  <c r="A102" i="22"/>
  <c r="M101" i="22"/>
  <c r="L101" i="22"/>
  <c r="K101" i="22"/>
  <c r="F101" i="22"/>
  <c r="A101" i="22"/>
  <c r="M100" i="22"/>
  <c r="L100" i="22"/>
  <c r="K100" i="22"/>
  <c r="F100" i="22"/>
  <c r="A100" i="22"/>
  <c r="M99" i="22"/>
  <c r="L99" i="22"/>
  <c r="K99" i="22"/>
  <c r="F99" i="22"/>
  <c r="A99" i="22"/>
  <c r="O98" i="22"/>
  <c r="M98" i="22"/>
  <c r="L98" i="22"/>
  <c r="K98" i="22"/>
  <c r="F98" i="22"/>
  <c r="A98" i="22"/>
  <c r="M97" i="22"/>
  <c r="L97" i="22"/>
  <c r="K97" i="22"/>
  <c r="F97" i="22"/>
  <c r="A97" i="22"/>
  <c r="M96" i="22"/>
  <c r="L96" i="22"/>
  <c r="K96" i="22"/>
  <c r="F96" i="22"/>
  <c r="A96" i="22"/>
  <c r="M95" i="22"/>
  <c r="L95" i="22"/>
  <c r="K95" i="22"/>
  <c r="F95" i="22"/>
  <c r="A95" i="22"/>
  <c r="O94" i="22"/>
  <c r="M94" i="22"/>
  <c r="L94" i="22"/>
  <c r="K94" i="22"/>
  <c r="F94" i="22"/>
  <c r="A94" i="22"/>
  <c r="M93" i="22"/>
  <c r="L93" i="22"/>
  <c r="K93" i="22"/>
  <c r="F93" i="22"/>
  <c r="A93" i="22"/>
  <c r="M92" i="22"/>
  <c r="L92" i="22"/>
  <c r="K92" i="22"/>
  <c r="F92" i="22"/>
  <c r="A92" i="22"/>
  <c r="M91" i="22"/>
  <c r="L91" i="22"/>
  <c r="K91" i="22"/>
  <c r="F91" i="22"/>
  <c r="A91" i="22"/>
  <c r="O90" i="22"/>
  <c r="M90" i="22"/>
  <c r="L90" i="22"/>
  <c r="K90" i="22"/>
  <c r="F90" i="22"/>
  <c r="A90" i="22"/>
  <c r="M89" i="22"/>
  <c r="L89" i="22"/>
  <c r="K89" i="22"/>
  <c r="F89" i="22"/>
  <c r="A89" i="22"/>
  <c r="M88" i="22"/>
  <c r="L88" i="22"/>
  <c r="K88" i="22"/>
  <c r="F88" i="22"/>
  <c r="A88" i="22"/>
  <c r="M87" i="22"/>
  <c r="L87" i="22"/>
  <c r="K87" i="22"/>
  <c r="F87" i="22"/>
  <c r="A87" i="22"/>
  <c r="O86" i="22"/>
  <c r="M86" i="22"/>
  <c r="L86" i="22"/>
  <c r="K86" i="22"/>
  <c r="F86" i="22"/>
  <c r="A86" i="22"/>
  <c r="M85" i="22"/>
  <c r="L85" i="22"/>
  <c r="K85" i="22"/>
  <c r="F85" i="22"/>
  <c r="A85" i="22"/>
  <c r="O84" i="22"/>
  <c r="M84" i="22"/>
  <c r="L84" i="22"/>
  <c r="K84" i="22"/>
  <c r="F84" i="22"/>
  <c r="A84" i="22"/>
  <c r="M83" i="22"/>
  <c r="L83" i="22"/>
  <c r="K83" i="22"/>
  <c r="F83" i="22"/>
  <c r="A83" i="22"/>
  <c r="O82" i="22"/>
  <c r="M82" i="22"/>
  <c r="L82" i="22"/>
  <c r="K82" i="22"/>
  <c r="F82" i="22"/>
  <c r="A82" i="22"/>
  <c r="M81" i="22"/>
  <c r="L81" i="22"/>
  <c r="K81" i="22"/>
  <c r="F81" i="22"/>
  <c r="A81" i="22"/>
  <c r="O80" i="22"/>
  <c r="M80" i="22"/>
  <c r="L80" i="22"/>
  <c r="K80" i="22"/>
  <c r="F80" i="22"/>
  <c r="A80" i="22"/>
  <c r="M79" i="22"/>
  <c r="L79" i="22"/>
  <c r="K79" i="22"/>
  <c r="F79" i="22"/>
  <c r="A79" i="22"/>
  <c r="O78" i="22"/>
  <c r="M78" i="22"/>
  <c r="L78" i="22"/>
  <c r="K78" i="22"/>
  <c r="F78" i="22"/>
  <c r="A78" i="22"/>
  <c r="M77" i="22"/>
  <c r="L77" i="22"/>
  <c r="K77" i="22"/>
  <c r="F77" i="22"/>
  <c r="A77" i="22"/>
  <c r="O76" i="22"/>
  <c r="M76" i="22"/>
  <c r="L76" i="22"/>
  <c r="K76" i="22"/>
  <c r="F76" i="22"/>
  <c r="A76" i="22"/>
  <c r="M75" i="22"/>
  <c r="L75" i="22"/>
  <c r="K75" i="22"/>
  <c r="F75" i="22"/>
  <c r="A75" i="22"/>
  <c r="O74" i="22"/>
  <c r="M74" i="22"/>
  <c r="L74" i="22"/>
  <c r="K74" i="22"/>
  <c r="F74" i="22"/>
  <c r="A74" i="22"/>
  <c r="M73" i="22"/>
  <c r="L73" i="22"/>
  <c r="K73" i="22"/>
  <c r="F73" i="22"/>
  <c r="A73" i="22"/>
  <c r="O72" i="22"/>
  <c r="M72" i="22"/>
  <c r="L72" i="22"/>
  <c r="K72" i="22"/>
  <c r="F72" i="22"/>
  <c r="A72" i="22"/>
  <c r="M71" i="22"/>
  <c r="L71" i="22"/>
  <c r="K71" i="22"/>
  <c r="F71" i="22"/>
  <c r="A71" i="22"/>
  <c r="O70" i="22"/>
  <c r="M70" i="22"/>
  <c r="L70" i="22"/>
  <c r="K70" i="22"/>
  <c r="F70" i="22"/>
  <c r="A70" i="22"/>
  <c r="M69" i="22"/>
  <c r="L69" i="22"/>
  <c r="K69" i="22"/>
  <c r="F69" i="22"/>
  <c r="A69" i="22"/>
  <c r="O68" i="22"/>
  <c r="M68" i="22"/>
  <c r="L68" i="22"/>
  <c r="K68" i="22"/>
  <c r="F68" i="22"/>
  <c r="A68" i="22"/>
  <c r="M67" i="22"/>
  <c r="L67" i="22"/>
  <c r="K67" i="22"/>
  <c r="F67" i="22"/>
  <c r="A67" i="22"/>
  <c r="O66" i="22"/>
  <c r="M66" i="22"/>
  <c r="L66" i="22"/>
  <c r="K66" i="22"/>
  <c r="F66" i="22"/>
  <c r="A66" i="22"/>
  <c r="M65" i="22"/>
  <c r="L65" i="22"/>
  <c r="K65" i="22"/>
  <c r="F65" i="22"/>
  <c r="A65" i="22"/>
  <c r="O64" i="22"/>
  <c r="M64" i="22"/>
  <c r="L64" i="22"/>
  <c r="K64" i="22"/>
  <c r="F64" i="22"/>
  <c r="A64" i="22"/>
  <c r="M63" i="22"/>
  <c r="L63" i="22"/>
  <c r="K63" i="22"/>
  <c r="F63" i="22"/>
  <c r="A63" i="22"/>
  <c r="O62" i="22"/>
  <c r="M62" i="22"/>
  <c r="L62" i="22"/>
  <c r="K62" i="22"/>
  <c r="F62" i="22"/>
  <c r="A62" i="22"/>
  <c r="M61" i="22"/>
  <c r="L61" i="22"/>
  <c r="K61" i="22"/>
  <c r="F61" i="22"/>
  <c r="A61" i="22"/>
  <c r="O60" i="22"/>
  <c r="M60" i="22"/>
  <c r="L60" i="22"/>
  <c r="K60" i="22"/>
  <c r="F60" i="22"/>
  <c r="A60" i="22"/>
  <c r="M59" i="22"/>
  <c r="L59" i="22"/>
  <c r="K59" i="22"/>
  <c r="F59" i="22"/>
  <c r="A59" i="22"/>
  <c r="O58" i="22"/>
  <c r="M58" i="22"/>
  <c r="L58" i="22"/>
  <c r="K58" i="22"/>
  <c r="F58" i="22"/>
  <c r="A58" i="22"/>
  <c r="M57" i="22"/>
  <c r="L57" i="22"/>
  <c r="K57" i="22"/>
  <c r="F57" i="22"/>
  <c r="A57" i="22"/>
  <c r="O56" i="22"/>
  <c r="M56" i="22"/>
  <c r="L56" i="22"/>
  <c r="K56" i="22"/>
  <c r="F56" i="22"/>
  <c r="A56" i="22"/>
  <c r="M55" i="22"/>
  <c r="L55" i="22"/>
  <c r="K55" i="22"/>
  <c r="F55" i="22"/>
  <c r="A55" i="22"/>
  <c r="O54" i="22"/>
  <c r="M54" i="22"/>
  <c r="L54" i="22"/>
  <c r="K54" i="22"/>
  <c r="F54" i="22"/>
  <c r="A54" i="22"/>
  <c r="M53" i="22"/>
  <c r="L53" i="22"/>
  <c r="K53" i="22"/>
  <c r="F53" i="22"/>
  <c r="A53" i="22"/>
  <c r="O52" i="22"/>
  <c r="M52" i="22"/>
  <c r="L52" i="22"/>
  <c r="K52" i="22"/>
  <c r="F52" i="22"/>
  <c r="A52" i="22"/>
  <c r="M51" i="22"/>
  <c r="L51" i="22"/>
  <c r="K51" i="22"/>
  <c r="F51" i="22"/>
  <c r="A51" i="22"/>
  <c r="O50" i="22"/>
  <c r="M50" i="22"/>
  <c r="L50" i="22"/>
  <c r="K50" i="22"/>
  <c r="F50" i="22"/>
  <c r="A50" i="22"/>
  <c r="M49" i="22"/>
  <c r="L49" i="22"/>
  <c r="K49" i="22"/>
  <c r="F49" i="22"/>
  <c r="A49" i="22"/>
  <c r="O48" i="22"/>
  <c r="M48" i="22"/>
  <c r="L48" i="22"/>
  <c r="K48" i="22"/>
  <c r="F48" i="22"/>
  <c r="A48" i="22"/>
  <c r="M47" i="22"/>
  <c r="L47" i="22"/>
  <c r="K47" i="22"/>
  <c r="F47" i="22"/>
  <c r="A47" i="22"/>
  <c r="O46" i="22"/>
  <c r="M46" i="22"/>
  <c r="L46" i="22"/>
  <c r="K46" i="22"/>
  <c r="F46" i="22"/>
  <c r="A46" i="22"/>
  <c r="M45" i="22"/>
  <c r="L45" i="22"/>
  <c r="K45" i="22"/>
  <c r="F45" i="22"/>
  <c r="A45" i="22"/>
  <c r="O44" i="22"/>
  <c r="M44" i="22"/>
  <c r="L44" i="22"/>
  <c r="K44" i="22"/>
  <c r="F44" i="22"/>
  <c r="A44" i="22"/>
  <c r="M43" i="22"/>
  <c r="L43" i="22"/>
  <c r="K43" i="22"/>
  <c r="F43" i="22"/>
  <c r="A43" i="22"/>
  <c r="O42" i="22"/>
  <c r="M42" i="22"/>
  <c r="L42" i="22"/>
  <c r="K42" i="22"/>
  <c r="F42" i="22"/>
  <c r="A42" i="22"/>
  <c r="M41" i="22"/>
  <c r="L41" i="22"/>
  <c r="K41" i="22"/>
  <c r="F41" i="22"/>
  <c r="A41" i="22"/>
  <c r="O40" i="22"/>
  <c r="M40" i="22"/>
  <c r="L40" i="22"/>
  <c r="K40" i="22"/>
  <c r="F40" i="22"/>
  <c r="A40" i="22"/>
  <c r="M39" i="22"/>
  <c r="L39" i="22"/>
  <c r="K39" i="22"/>
  <c r="F39" i="22"/>
  <c r="A39" i="22"/>
  <c r="O38" i="22"/>
  <c r="M38" i="22"/>
  <c r="L38" i="22"/>
  <c r="K38" i="22"/>
  <c r="F38" i="22"/>
  <c r="A38" i="22"/>
  <c r="M37" i="22"/>
  <c r="L37" i="22"/>
  <c r="K37" i="22"/>
  <c r="F37" i="22"/>
  <c r="A37" i="22"/>
  <c r="O36" i="22"/>
  <c r="M36" i="22"/>
  <c r="L36" i="22"/>
  <c r="K36" i="22"/>
  <c r="F36" i="22"/>
  <c r="A36" i="22"/>
  <c r="M35" i="22"/>
  <c r="L35" i="22"/>
  <c r="K35" i="22"/>
  <c r="F35" i="22"/>
  <c r="A35" i="22"/>
  <c r="O34" i="22"/>
  <c r="M34" i="22"/>
  <c r="L34" i="22"/>
  <c r="K34" i="22"/>
  <c r="F34" i="22"/>
  <c r="A34" i="22"/>
  <c r="M33" i="22"/>
  <c r="L33" i="22"/>
  <c r="K33" i="22"/>
  <c r="F33" i="22"/>
  <c r="A33" i="22"/>
  <c r="O32" i="22"/>
  <c r="M32" i="22"/>
  <c r="L32" i="22"/>
  <c r="K32" i="22"/>
  <c r="F32" i="22"/>
  <c r="A32" i="22"/>
  <c r="M31" i="22"/>
  <c r="L31" i="22"/>
  <c r="K31" i="22"/>
  <c r="F31" i="22"/>
  <c r="A31" i="22"/>
  <c r="O30" i="22"/>
  <c r="M30" i="22"/>
  <c r="L30" i="22"/>
  <c r="K30" i="22"/>
  <c r="F30" i="22"/>
  <c r="A30" i="22"/>
  <c r="M29" i="22"/>
  <c r="L29" i="22"/>
  <c r="K29" i="22"/>
  <c r="F29" i="22"/>
  <c r="A29" i="22"/>
  <c r="O28" i="22"/>
  <c r="M28" i="22"/>
  <c r="L28" i="22"/>
  <c r="K28" i="22"/>
  <c r="F28" i="22"/>
  <c r="A28" i="22"/>
  <c r="M27" i="22"/>
  <c r="L27" i="22"/>
  <c r="K27" i="22"/>
  <c r="F27" i="22"/>
  <c r="A27" i="22"/>
  <c r="O26" i="22"/>
  <c r="M26" i="22"/>
  <c r="L26" i="22"/>
  <c r="K26" i="22"/>
  <c r="F26" i="22"/>
  <c r="A26" i="22"/>
  <c r="M25" i="22"/>
  <c r="L25" i="22"/>
  <c r="K25" i="22"/>
  <c r="F25" i="22"/>
  <c r="A25" i="22"/>
  <c r="O24" i="22"/>
  <c r="M24" i="22"/>
  <c r="L24" i="22"/>
  <c r="K24" i="22"/>
  <c r="F24" i="22"/>
  <c r="A24" i="22"/>
  <c r="M23" i="22"/>
  <c r="L23" i="22"/>
  <c r="K23" i="22"/>
  <c r="F23" i="22"/>
  <c r="A23" i="22"/>
  <c r="O22" i="22"/>
  <c r="M22" i="22"/>
  <c r="L22" i="22"/>
  <c r="K22" i="22"/>
  <c r="F22" i="22"/>
  <c r="A22" i="22"/>
  <c r="M21" i="22"/>
  <c r="L21" i="22"/>
  <c r="K21" i="22"/>
  <c r="F21" i="22"/>
  <c r="A21" i="22"/>
  <c r="O20" i="22"/>
  <c r="M20" i="22"/>
  <c r="L20" i="22"/>
  <c r="K20" i="22"/>
  <c r="F20" i="22"/>
  <c r="A20" i="22"/>
  <c r="M19" i="22"/>
  <c r="L19" i="22"/>
  <c r="K19" i="22"/>
  <c r="F19" i="22"/>
  <c r="A19" i="22"/>
  <c r="O18" i="22"/>
  <c r="M18" i="22"/>
  <c r="L18" i="22"/>
  <c r="K18" i="22"/>
  <c r="F18" i="22"/>
  <c r="A18" i="22"/>
  <c r="M17" i="22"/>
  <c r="L17" i="22"/>
  <c r="K17" i="22"/>
  <c r="F17" i="22"/>
  <c r="A17" i="22"/>
  <c r="O16" i="22"/>
  <c r="M16" i="22"/>
  <c r="L16" i="22"/>
  <c r="K16" i="22"/>
  <c r="F16" i="22"/>
  <c r="A16" i="22"/>
  <c r="M15" i="22"/>
  <c r="L15" i="22"/>
  <c r="K15" i="22"/>
  <c r="F15" i="22"/>
  <c r="A15" i="22"/>
  <c r="O14" i="22"/>
  <c r="M14" i="22"/>
  <c r="L14" i="22"/>
  <c r="K14" i="22"/>
  <c r="F14" i="22"/>
  <c r="A14" i="22"/>
  <c r="M13" i="22"/>
  <c r="L13" i="22"/>
  <c r="K13" i="22"/>
  <c r="F13" i="22"/>
  <c r="A13" i="22"/>
  <c r="O12" i="22"/>
  <c r="M12" i="22"/>
  <c r="L12" i="22"/>
  <c r="K12" i="22"/>
  <c r="F12" i="22"/>
  <c r="A12" i="22"/>
  <c r="M11" i="22"/>
  <c r="L11" i="22"/>
  <c r="K11" i="22"/>
  <c r="F11" i="22"/>
  <c r="A11" i="22"/>
  <c r="O10" i="22"/>
  <c r="M10" i="22"/>
  <c r="L10" i="22"/>
  <c r="K10" i="22"/>
  <c r="F10" i="22"/>
  <c r="A10" i="22"/>
  <c r="M9" i="22"/>
  <c r="L9" i="22"/>
  <c r="K9" i="22"/>
  <c r="F9" i="22"/>
  <c r="A9" i="22"/>
  <c r="O8" i="22"/>
  <c r="M8" i="22"/>
  <c r="L8" i="22"/>
  <c r="K8" i="22"/>
  <c r="F8" i="22"/>
  <c r="A8" i="22"/>
  <c r="M7" i="22"/>
  <c r="L7" i="22"/>
  <c r="K7" i="22"/>
  <c r="F7" i="22"/>
  <c r="A7" i="22"/>
  <c r="O6" i="22"/>
  <c r="M6" i="22"/>
  <c r="L6" i="22"/>
  <c r="K6" i="22"/>
  <c r="F6" i="22"/>
  <c r="A6" i="22"/>
  <c r="M5" i="22"/>
  <c r="L5" i="22"/>
  <c r="K5" i="22"/>
  <c r="F5" i="22"/>
  <c r="A5" i="22"/>
  <c r="O4" i="22"/>
  <c r="M4" i="22"/>
  <c r="L4" i="22"/>
  <c r="K4" i="22"/>
  <c r="F4" i="22"/>
  <c r="A4" i="22"/>
  <c r="M3" i="22"/>
  <c r="L3" i="22"/>
  <c r="K3" i="22"/>
  <c r="F3" i="22"/>
  <c r="A3" i="22"/>
  <c r="O184" i="22"/>
  <c r="M2" i="22"/>
  <c r="L2" i="22"/>
  <c r="K2" i="22"/>
  <c r="F2" i="22"/>
  <c r="A2" i="22"/>
  <c r="H2" i="15"/>
  <c r="H3" i="15"/>
  <c r="F5" i="15"/>
  <c r="O294" i="22" l="1"/>
  <c r="O318" i="22"/>
  <c r="O342" i="22"/>
  <c r="O316" i="22"/>
  <c r="O340" i="22"/>
  <c r="O364" i="22"/>
  <c r="O375" i="22"/>
  <c r="O218" i="22"/>
  <c r="O242" i="22"/>
  <c r="O266" i="22"/>
  <c r="O290" i="22"/>
  <c r="O314" i="22"/>
  <c r="O338" i="22"/>
  <c r="O362" i="22"/>
  <c r="O312" i="22"/>
  <c r="O336" i="22"/>
  <c r="O360" i="22"/>
  <c r="O384" i="22"/>
  <c r="O262" i="22"/>
  <c r="O286" i="22"/>
  <c r="O310" i="22"/>
  <c r="O334" i="22"/>
  <c r="O356" i="22"/>
  <c r="O380" i="22"/>
  <c r="O210" i="22"/>
  <c r="O234" i="22"/>
  <c r="O258" i="22"/>
  <c r="O282" i="22"/>
  <c r="O306" i="22"/>
  <c r="O330" i="22"/>
  <c r="O354" i="22"/>
  <c r="O328" i="22"/>
  <c r="O352" i="22"/>
  <c r="O376" i="22"/>
  <c r="O300" i="22"/>
  <c r="O324" i="22"/>
  <c r="E18" i="21"/>
  <c r="G18" i="21" s="1"/>
  <c r="E13" i="21"/>
  <c r="G13" i="21" s="1"/>
  <c r="E15" i="21"/>
  <c r="G15" i="21" s="1"/>
  <c r="E16" i="21"/>
  <c r="G16" i="21" s="1"/>
  <c r="E17" i="21"/>
  <c r="G17" i="21" s="1"/>
  <c r="E14" i="21"/>
  <c r="G14" i="21" s="1"/>
  <c r="O7" i="22"/>
  <c r="O19" i="22"/>
  <c r="O27" i="22"/>
  <c r="O2" i="22"/>
  <c r="O374" i="22"/>
  <c r="O378" i="22"/>
  <c r="O382" i="22"/>
  <c r="O386" i="22"/>
  <c r="O5" i="22"/>
  <c r="O9" i="22"/>
  <c r="O13" i="22"/>
  <c r="O17" i="22"/>
  <c r="O21" i="22"/>
  <c r="O25" i="22"/>
  <c r="O29" i="22"/>
  <c r="O33" i="22"/>
  <c r="O37" i="22"/>
  <c r="O41" i="22"/>
  <c r="O45" i="22"/>
  <c r="O49" i="22"/>
  <c r="O53" i="22"/>
  <c r="O57" i="22"/>
  <c r="O61" i="22"/>
  <c r="O65" i="22"/>
  <c r="O69" i="22"/>
  <c r="O73" i="22"/>
  <c r="O77" i="22"/>
  <c r="O81" i="22"/>
  <c r="O85" i="22"/>
  <c r="O89" i="22"/>
  <c r="O93" i="22"/>
  <c r="O97" i="22"/>
  <c r="O101" i="22"/>
  <c r="O105" i="22"/>
  <c r="O109" i="22"/>
  <c r="O113" i="22"/>
  <c r="O117" i="22"/>
  <c r="O121" i="22"/>
  <c r="O125" i="22"/>
  <c r="O129" i="22"/>
  <c r="O133" i="22"/>
  <c r="O137" i="22"/>
  <c r="O141" i="22"/>
  <c r="O145" i="22"/>
  <c r="O149" i="22"/>
  <c r="O153" i="22"/>
  <c r="O157" i="22"/>
  <c r="O161" i="22"/>
  <c r="O165" i="22"/>
  <c r="O169" i="22"/>
  <c r="O173" i="22"/>
  <c r="O177" i="22"/>
  <c r="O181" i="22"/>
  <c r="O185" i="22"/>
  <c r="O189" i="22"/>
  <c r="O193" i="22"/>
  <c r="O197" i="22"/>
  <c r="O201" i="22"/>
  <c r="O205" i="22"/>
  <c r="O209" i="22"/>
  <c r="O213" i="22"/>
  <c r="O217" i="22"/>
  <c r="O221" i="22"/>
  <c r="O225" i="22"/>
  <c r="O229" i="22"/>
  <c r="O233" i="22"/>
  <c r="O237" i="22"/>
  <c r="O241" i="22"/>
  <c r="O245" i="22"/>
  <c r="O249" i="22"/>
  <c r="O253" i="22"/>
  <c r="O257" i="22"/>
  <c r="O261" i="22"/>
  <c r="O265" i="22"/>
  <c r="O269" i="22"/>
  <c r="O273" i="22"/>
  <c r="O277" i="22"/>
  <c r="O281" i="22"/>
  <c r="O285" i="22"/>
  <c r="O289" i="22"/>
  <c r="O293" i="22"/>
  <c r="O297" i="22"/>
  <c r="O301" i="22"/>
  <c r="O305" i="22"/>
  <c r="O309" i="22"/>
  <c r="O313" i="22"/>
  <c r="O317" i="22"/>
  <c r="O321" i="22"/>
  <c r="O325" i="22"/>
  <c r="O329" i="22"/>
  <c r="O333" i="22"/>
  <c r="O337" i="22"/>
  <c r="O341" i="22"/>
  <c r="O345" i="22"/>
  <c r="O349" i="22"/>
  <c r="O353" i="22"/>
  <c r="O357" i="22"/>
  <c r="O361" i="22"/>
  <c r="O365" i="22"/>
  <c r="O369" i="22"/>
  <c r="O373" i="22"/>
  <c r="O377" i="22"/>
  <c r="O381" i="22"/>
  <c r="O388" i="22"/>
  <c r="O88" i="22"/>
  <c r="O92" i="22"/>
  <c r="O96" i="22"/>
  <c r="O100" i="22"/>
  <c r="O104" i="22"/>
  <c r="O108" i="22"/>
  <c r="O112" i="22"/>
  <c r="O116" i="22"/>
  <c r="O120" i="22"/>
  <c r="O124" i="22"/>
  <c r="O128" i="22"/>
  <c r="O132" i="22"/>
  <c r="O172" i="22"/>
  <c r="O176" i="22"/>
  <c r="O180" i="22"/>
  <c r="O387" i="22"/>
  <c r="O3056" i="22"/>
  <c r="O3052" i="22"/>
  <c r="O3048" i="22"/>
  <c r="O3044" i="22"/>
  <c r="O3040" i="22"/>
  <c r="O3365" i="22"/>
  <c r="O3361" i="22"/>
  <c r="O3357" i="22"/>
  <c r="O3353" i="22"/>
  <c r="O3349" i="22"/>
  <c r="O3345" i="22"/>
  <c r="O3341" i="22"/>
  <c r="O3337" i="22"/>
  <c r="O3333" i="22"/>
  <c r="O3329" i="22"/>
  <c r="O3325" i="22"/>
  <c r="O3321" i="22"/>
  <c r="O3317" i="22"/>
  <c r="O3313" i="22"/>
  <c r="O3309" i="22"/>
  <c r="O3305" i="22"/>
  <c r="O3301" i="22"/>
  <c r="O3297" i="22"/>
  <c r="O3293" i="22"/>
  <c r="O3289" i="22"/>
  <c r="O3285" i="22"/>
  <c r="O3281" i="22"/>
  <c r="O3277" i="22"/>
  <c r="O3273" i="22"/>
  <c r="O3269" i="22"/>
  <c r="O3265" i="22"/>
  <c r="O3261" i="22"/>
  <c r="O3257" i="22"/>
  <c r="O3253" i="22"/>
  <c r="O3249" i="22"/>
  <c r="O3245" i="22"/>
  <c r="O3241" i="22"/>
  <c r="O3237" i="22"/>
  <c r="O3233" i="22"/>
  <c r="O3229" i="22"/>
  <c r="O3225" i="22"/>
  <c r="O3221" i="22"/>
  <c r="O3217" i="22"/>
  <c r="O3213" i="22"/>
  <c r="O3209" i="22"/>
  <c r="O3205" i="22"/>
  <c r="O3201" i="22"/>
  <c r="O3197" i="22"/>
  <c r="O3193" i="22"/>
  <c r="O3189" i="22"/>
  <c r="O3185" i="22"/>
  <c r="O3181" i="22"/>
  <c r="O3177" i="22"/>
  <c r="O3173" i="22"/>
  <c r="O3169" i="22"/>
  <c r="O3165" i="22"/>
  <c r="O3161" i="22"/>
  <c r="O3157" i="22"/>
  <c r="O3153" i="22"/>
  <c r="O3149" i="22"/>
  <c r="O3145" i="22"/>
  <c r="O3141" i="22"/>
  <c r="O3137" i="22"/>
  <c r="O3133" i="22"/>
  <c r="O3129" i="22"/>
  <c r="O3125" i="22"/>
  <c r="O3121" i="22"/>
  <c r="O3117" i="22"/>
  <c r="O3113" i="22"/>
  <c r="O3109" i="22"/>
  <c r="O3105" i="22"/>
  <c r="O3101" i="22"/>
  <c r="O3097" i="22"/>
  <c r="O3093" i="22"/>
  <c r="O3089" i="22"/>
  <c r="O3085" i="22"/>
  <c r="O3081" i="22"/>
  <c r="O3077" i="22"/>
  <c r="O3073" i="22"/>
  <c r="O3069" i="22"/>
  <c r="O3065" i="22"/>
  <c r="O3061" i="22"/>
  <c r="O3057" i="22"/>
  <c r="O3053" i="22"/>
  <c r="O3049" i="22"/>
  <c r="O3045" i="22"/>
  <c r="O3041" i="22"/>
  <c r="O3218" i="22"/>
  <c r="O3214" i="22"/>
  <c r="O3210" i="22"/>
  <c r="O3206" i="22"/>
  <c r="O3202" i="22"/>
  <c r="O3198" i="22"/>
  <c r="O3194" i="22"/>
  <c r="O3190" i="22"/>
  <c r="O3186" i="22"/>
  <c r="O3182" i="22"/>
  <c r="O3178" i="22"/>
  <c r="O3174" i="22"/>
  <c r="O3170" i="22"/>
  <c r="O3166" i="22"/>
  <c r="O3162" i="22"/>
  <c r="O3158" i="22"/>
  <c r="O3154" i="22"/>
  <c r="O3150" i="22"/>
  <c r="O3146" i="22"/>
  <c r="O3142" i="22"/>
  <c r="O3138" i="22"/>
  <c r="O3134" i="22"/>
  <c r="O3130" i="22"/>
  <c r="O3126" i="22"/>
  <c r="O3122" i="22"/>
  <c r="O3118" i="22"/>
  <c r="O3114" i="22"/>
  <c r="O3110" i="22"/>
  <c r="O3106" i="22"/>
  <c r="O3102" i="22"/>
  <c r="O3098" i="22"/>
  <c r="O3094" i="22"/>
  <c r="O3090" i="22"/>
  <c r="O3086" i="22"/>
  <c r="O3082" i="22"/>
  <c r="O3078" i="22"/>
  <c r="O3074" i="22"/>
  <c r="O3070" i="22"/>
  <c r="O3066" i="22"/>
  <c r="O3062" i="22"/>
  <c r="O3058" i="22"/>
  <c r="O3054" i="22"/>
  <c r="O3050" i="22"/>
  <c r="O3046" i="22"/>
  <c r="O3042" i="22"/>
  <c r="O3038" i="22"/>
  <c r="O3037" i="22"/>
  <c r="O3034" i="22"/>
  <c r="O3032" i="22"/>
  <c r="O3029" i="22"/>
  <c r="O3025" i="22"/>
  <c r="O3021" i="22"/>
  <c r="O3017" i="22"/>
  <c r="O3013" i="22"/>
  <c r="O3009" i="22"/>
  <c r="O3005" i="22"/>
  <c r="O3001" i="22"/>
  <c r="O2997" i="22"/>
  <c r="O2993" i="22"/>
  <c r="O2989" i="22"/>
  <c r="O2985" i="22"/>
  <c r="O2981" i="22"/>
  <c r="O2977" i="22"/>
  <c r="O2973" i="22"/>
  <c r="O2969" i="22"/>
  <c r="O2965" i="22"/>
  <c r="O2961" i="22"/>
  <c r="O2957" i="22"/>
  <c r="O2953" i="22"/>
  <c r="O2949" i="22"/>
  <c r="O2945" i="22"/>
  <c r="O2941" i="22"/>
  <c r="O2937" i="22"/>
  <c r="O2933" i="22"/>
  <c r="O2929" i="22"/>
  <c r="O2925" i="22"/>
  <c r="O2921" i="22"/>
  <c r="O2917" i="22"/>
  <c r="O2913" i="22"/>
  <c r="O2909" i="22"/>
  <c r="O2905" i="22"/>
  <c r="O2901" i="22"/>
  <c r="O2897" i="22"/>
  <c r="O2893" i="22"/>
  <c r="O2889" i="22"/>
  <c r="O2885" i="22"/>
  <c r="O2881" i="22"/>
  <c r="O2877" i="22"/>
  <c r="O2873" i="22"/>
  <c r="O2869" i="22"/>
  <c r="O2865" i="22"/>
  <c r="O2861" i="22"/>
  <c r="O2857" i="22"/>
  <c r="O2853" i="22"/>
  <c r="O2849" i="22"/>
  <c r="O2845" i="22"/>
  <c r="O2841" i="22"/>
  <c r="O2837" i="22"/>
  <c r="O2833" i="22"/>
  <c r="O2829" i="22"/>
  <c r="O2825" i="22"/>
  <c r="O2821" i="22"/>
  <c r="O2817" i="22"/>
  <c r="O2813" i="22"/>
  <c r="O2809" i="22"/>
  <c r="O2805" i="22"/>
  <c r="O2801" i="22"/>
  <c r="O2797" i="22"/>
  <c r="O2793" i="22"/>
  <c r="O2789" i="22"/>
  <c r="O2785" i="22"/>
  <c r="O2781" i="22"/>
  <c r="O2777" i="22"/>
  <c r="O2773" i="22"/>
  <c r="O2769" i="22"/>
  <c r="O2765" i="22"/>
  <c r="O2761" i="22"/>
  <c r="O2757" i="22"/>
  <c r="O2753" i="22"/>
  <c r="O2749" i="22"/>
  <c r="O2745" i="22"/>
  <c r="O2741" i="22"/>
  <c r="O2737" i="22"/>
  <c r="O3033" i="22"/>
  <c r="O3030" i="22"/>
  <c r="O2938" i="22"/>
  <c r="O2934" i="22"/>
  <c r="O2930" i="22"/>
  <c r="O2770" i="22"/>
  <c r="O2766" i="22"/>
  <c r="O2762" i="22"/>
  <c r="O2758" i="22"/>
  <c r="O2754" i="22"/>
  <c r="O2750" i="22"/>
  <c r="O2746" i="22"/>
  <c r="O2742" i="22"/>
  <c r="O3036" i="22"/>
  <c r="O3027" i="22"/>
  <c r="O3023" i="22"/>
  <c r="O3019" i="22"/>
  <c r="O3015" i="22"/>
  <c r="O3011" i="22"/>
  <c r="O3007" i="22"/>
  <c r="O3003" i="22"/>
  <c r="O2999" i="22"/>
  <c r="O2995" i="22"/>
  <c r="O2991" i="22"/>
  <c r="O2987" i="22"/>
  <c r="O2983" i="22"/>
  <c r="O2979" i="22"/>
  <c r="O2975" i="22"/>
  <c r="O2971" i="22"/>
  <c r="O2967" i="22"/>
  <c r="O2963" i="22"/>
  <c r="O2959" i="22"/>
  <c r="O2955" i="22"/>
  <c r="O2951" i="22"/>
  <c r="O2947" i="22"/>
  <c r="O2943" i="22"/>
  <c r="O2939" i="22"/>
  <c r="O2935" i="22"/>
  <c r="O2931" i="22"/>
  <c r="O2927" i="22"/>
  <c r="O2923" i="22"/>
  <c r="O2919" i="22"/>
  <c r="O2915" i="22"/>
  <c r="O2911" i="22"/>
  <c r="O2907" i="22"/>
  <c r="O2903" i="22"/>
  <c r="O2899" i="22"/>
  <c r="O2895" i="22"/>
  <c r="O2891" i="22"/>
  <c r="O2887" i="22"/>
  <c r="O2883" i="22"/>
  <c r="O2879" i="22"/>
  <c r="O2875" i="22"/>
  <c r="O2871" i="22"/>
  <c r="O2867" i="22"/>
  <c r="O2863" i="22"/>
  <c r="O2859" i="22"/>
  <c r="O2855" i="22"/>
  <c r="O2851" i="22"/>
  <c r="O2847" i="22"/>
  <c r="O2843" i="22"/>
  <c r="O2839" i="22"/>
  <c r="O2835" i="22"/>
  <c r="O2831" i="22"/>
  <c r="O2827" i="22"/>
  <c r="O2823" i="22"/>
  <c r="O2819" i="22"/>
  <c r="O2815" i="22"/>
  <c r="O2811" i="22"/>
  <c r="O2807" i="22"/>
  <c r="O2803" i="22"/>
  <c r="O2799" i="22"/>
  <c r="O2795" i="22"/>
  <c r="O2791" i="22"/>
  <c r="O2787" i="22"/>
  <c r="O2783" i="22"/>
  <c r="O2779" i="22"/>
  <c r="O2775" i="22"/>
  <c r="O2771" i="22"/>
  <c r="O2767" i="22"/>
  <c r="O2763" i="22"/>
  <c r="O2759" i="22"/>
  <c r="O2755" i="22"/>
  <c r="O2751" i="22"/>
  <c r="O2747" i="22"/>
  <c r="O2743" i="22"/>
  <c r="O2739" i="22"/>
  <c r="O2735" i="22"/>
  <c r="O2731" i="22"/>
  <c r="O2727" i="22"/>
  <c r="O2723" i="22"/>
  <c r="O2719" i="22"/>
  <c r="O2715" i="22"/>
  <c r="O2711" i="22"/>
  <c r="O2733" i="22"/>
  <c r="O2717" i="22"/>
  <c r="O2705" i="22"/>
  <c r="O2699" i="22"/>
  <c r="O2729" i="22"/>
  <c r="O2713" i="22"/>
  <c r="O2703" i="22"/>
  <c r="O2725" i="22"/>
  <c r="O2709" i="22"/>
  <c r="O2721" i="22"/>
  <c r="O2707" i="22"/>
  <c r="O2701" i="22"/>
  <c r="O2698" i="22"/>
  <c r="O2695" i="22"/>
  <c r="O2688" i="22"/>
  <c r="O2684" i="22"/>
  <c r="O2680" i="22"/>
  <c r="O2676" i="22"/>
  <c r="O2672" i="22"/>
  <c r="O2668" i="22"/>
  <c r="O2664" i="22"/>
  <c r="O2660" i="22"/>
  <c r="O2656" i="22"/>
  <c r="O2652" i="22"/>
  <c r="O2648" i="22"/>
  <c r="O2644" i="22"/>
  <c r="O2632" i="22"/>
  <c r="O2616" i="22"/>
  <c r="O2600" i="22"/>
  <c r="O2587" i="22"/>
  <c r="O2584" i="22"/>
  <c r="O2482" i="22"/>
  <c r="O2478" i="22"/>
  <c r="O2474" i="22"/>
  <c r="O2470" i="22"/>
  <c r="O2466" i="22"/>
  <c r="O2462" i="22"/>
  <c r="O2458" i="22"/>
  <c r="O2454" i="22"/>
  <c r="O2450" i="22"/>
  <c r="O2446" i="22"/>
  <c r="O2442" i="22"/>
  <c r="O2438" i="22"/>
  <c r="O2434" i="22"/>
  <c r="O2430" i="22"/>
  <c r="O2426" i="22"/>
  <c r="O2422" i="22"/>
  <c r="O2418" i="22"/>
  <c r="O2414" i="22"/>
  <c r="O2410" i="22"/>
  <c r="O2406" i="22"/>
  <c r="O2402" i="22"/>
  <c r="O2398" i="22"/>
  <c r="O2394" i="22"/>
  <c r="O2390" i="22"/>
  <c r="O2386" i="22"/>
  <c r="O2382" i="22"/>
  <c r="O2378" i="22"/>
  <c r="O2374" i="22"/>
  <c r="O2370" i="22"/>
  <c r="O2366" i="22"/>
  <c r="O2362" i="22"/>
  <c r="O2358" i="22"/>
  <c r="O2354" i="22"/>
  <c r="O2350" i="22"/>
  <c r="O2346" i="22"/>
  <c r="O2342" i="22"/>
  <c r="O2628" i="22"/>
  <c r="O2612" i="22"/>
  <c r="O2596" i="22"/>
  <c r="O2591" i="22"/>
  <c r="O2588" i="22"/>
  <c r="O2575" i="22"/>
  <c r="O2571" i="22"/>
  <c r="O2567" i="22"/>
  <c r="O2563" i="22"/>
  <c r="O2559" i="22"/>
  <c r="O2555" i="22"/>
  <c r="O2551" i="22"/>
  <c r="O2547" i="22"/>
  <c r="O2543" i="22"/>
  <c r="O2539" i="22"/>
  <c r="O2535" i="22"/>
  <c r="O2531" i="22"/>
  <c r="O2527" i="22"/>
  <c r="O2523" i="22"/>
  <c r="O2519" i="22"/>
  <c r="O2515" i="22"/>
  <c r="O2511" i="22"/>
  <c r="O2507" i="22"/>
  <c r="O2503" i="22"/>
  <c r="O2499" i="22"/>
  <c r="O2495" i="22"/>
  <c r="O2491" i="22"/>
  <c r="O2487" i="22"/>
  <c r="O2483" i="22"/>
  <c r="O2479" i="22"/>
  <c r="O2475" i="22"/>
  <c r="O2471" i="22"/>
  <c r="O2467" i="22"/>
  <c r="O2463" i="22"/>
  <c r="O2459" i="22"/>
  <c r="O2455" i="22"/>
  <c r="O2451" i="22"/>
  <c r="O2447" i="22"/>
  <c r="O2443" i="22"/>
  <c r="O2439" i="22"/>
  <c r="O2435" i="22"/>
  <c r="O2431" i="22"/>
  <c r="O2427" i="22"/>
  <c r="O2423" i="22"/>
  <c r="O2419" i="22"/>
  <c r="O2415" i="22"/>
  <c r="O2411" i="22"/>
  <c r="O2407" i="22"/>
  <c r="O2403" i="22"/>
  <c r="O2399" i="22"/>
  <c r="O2395" i="22"/>
  <c r="O2391" i="22"/>
  <c r="O2387" i="22"/>
  <c r="O2383" i="22"/>
  <c r="O2379" i="22"/>
  <c r="O2375" i="22"/>
  <c r="O2371" i="22"/>
  <c r="O2367" i="22"/>
  <c r="O2363" i="22"/>
  <c r="O2359" i="22"/>
  <c r="O2355" i="22"/>
  <c r="O2351" i="22"/>
  <c r="O2347" i="22"/>
  <c r="O2343" i="22"/>
  <c r="O2339" i="22"/>
  <c r="O2335" i="22"/>
  <c r="O2331" i="22"/>
  <c r="O2327" i="22"/>
  <c r="O2323" i="22"/>
  <c r="O2319" i="22"/>
  <c r="O2315" i="22"/>
  <c r="O2311" i="22"/>
  <c r="O2307" i="22"/>
  <c r="O2303" i="22"/>
  <c r="O2640" i="22"/>
  <c r="O2624" i="22"/>
  <c r="O2608" i="22"/>
  <c r="O2592" i="22"/>
  <c r="O2579" i="22"/>
  <c r="O2576" i="22"/>
  <c r="O2572" i="22"/>
  <c r="O2568" i="22"/>
  <c r="O2564" i="22"/>
  <c r="O2560" i="22"/>
  <c r="O2556" i="22"/>
  <c r="O2552" i="22"/>
  <c r="O2548" i="22"/>
  <c r="O2544" i="22"/>
  <c r="O2540" i="22"/>
  <c r="O2536" i="22"/>
  <c r="O2532" i="22"/>
  <c r="O2528" i="22"/>
  <c r="O2524" i="22"/>
  <c r="O2520" i="22"/>
  <c r="O2516" i="22"/>
  <c r="O2512" i="22"/>
  <c r="O2508" i="22"/>
  <c r="O2504" i="22"/>
  <c r="O2500" i="22"/>
  <c r="O2496" i="22"/>
  <c r="O2492" i="22"/>
  <c r="O2488" i="22"/>
  <c r="O2484" i="22"/>
  <c r="O2480" i="22"/>
  <c r="O2476" i="22"/>
  <c r="O2636" i="22"/>
  <c r="O2620" i="22"/>
  <c r="O2604" i="22"/>
  <c r="O2586" i="22"/>
  <c r="O2583" i="22"/>
  <c r="O2580" i="22"/>
  <c r="O2573" i="22"/>
  <c r="O2569" i="22"/>
  <c r="O2565" i="22"/>
  <c r="O2561" i="22"/>
  <c r="O2557" i="22"/>
  <c r="O2553" i="22"/>
  <c r="O2549" i="22"/>
  <c r="O2545" i="22"/>
  <c r="O2541" i="22"/>
  <c r="O2537" i="22"/>
  <c r="O2533" i="22"/>
  <c r="O2529" i="22"/>
  <c r="O2525" i="22"/>
  <c r="O2521" i="22"/>
  <c r="O2517" i="22"/>
  <c r="O2513" i="22"/>
  <c r="O2509" i="22"/>
  <c r="O2505" i="22"/>
  <c r="O2501" i="22"/>
  <c r="O2497" i="22"/>
  <c r="O2493" i="22"/>
  <c r="O2489" i="22"/>
  <c r="O2485" i="22"/>
  <c r="O2330" i="22"/>
  <c r="O2314" i="22"/>
  <c r="O2295" i="22"/>
  <c r="O2201" i="22"/>
  <c r="O2197" i="22"/>
  <c r="O2193" i="22"/>
  <c r="O2189" i="22"/>
  <c r="O2185" i="22"/>
  <c r="O2181" i="22"/>
  <c r="O2177" i="22"/>
  <c r="O2173" i="22"/>
  <c r="O2169" i="22"/>
  <c r="O2165" i="22"/>
  <c r="O2161" i="22"/>
  <c r="O2157" i="22"/>
  <c r="O2153" i="22"/>
  <c r="O2149" i="22"/>
  <c r="O2145" i="22"/>
  <c r="O2141" i="22"/>
  <c r="O2137" i="22"/>
  <c r="O2133" i="22"/>
  <c r="O2129" i="22"/>
  <c r="O2125" i="22"/>
  <c r="O2121" i="22"/>
  <c r="O2117" i="22"/>
  <c r="O2113" i="22"/>
  <c r="O2109" i="22"/>
  <c r="O2105" i="22"/>
  <c r="O2101" i="22"/>
  <c r="O2097" i="22"/>
  <c r="O2093" i="22"/>
  <c r="O2089" i="22"/>
  <c r="O2085" i="22"/>
  <c r="O2081" i="22"/>
  <c r="O2077" i="22"/>
  <c r="O2073" i="22"/>
  <c r="O2069" i="22"/>
  <c r="O2065" i="22"/>
  <c r="O2061" i="22"/>
  <c r="O2057" i="22"/>
  <c r="O2053" i="22"/>
  <c r="O2049" i="22"/>
  <c r="O2045" i="22"/>
  <c r="O2041" i="22"/>
  <c r="O2037" i="22"/>
  <c r="O2033" i="22"/>
  <c r="O2029" i="22"/>
  <c r="O2025" i="22"/>
  <c r="O2021" i="22"/>
  <c r="O2017" i="22"/>
  <c r="O2013" i="22"/>
  <c r="O2009" i="22"/>
  <c r="O2005" i="22"/>
  <c r="O2001" i="22"/>
  <c r="O1997" i="22"/>
  <c r="O1993" i="22"/>
  <c r="O1989" i="22"/>
  <c r="O1985" i="22"/>
  <c r="O1981" i="22"/>
  <c r="O1977" i="22"/>
  <c r="O1973" i="22"/>
  <c r="O1969" i="22"/>
  <c r="O1965" i="22"/>
  <c r="O1961" i="22"/>
  <c r="O1957" i="22"/>
  <c r="O1953" i="22"/>
  <c r="O1949" i="22"/>
  <c r="O1945" i="22"/>
  <c r="O1941" i="22"/>
  <c r="O1937" i="22"/>
  <c r="O1933" i="22"/>
  <c r="O1929" i="22"/>
  <c r="O1925" i="22"/>
  <c r="O1921" i="22"/>
  <c r="O1917" i="22"/>
  <c r="O1913" i="22"/>
  <c r="O1909" i="22"/>
  <c r="O1905" i="22"/>
  <c r="O1901" i="22"/>
  <c r="O1897" i="22"/>
  <c r="O1893" i="22"/>
  <c r="O1889" i="22"/>
  <c r="O1885" i="22"/>
  <c r="O1881" i="22"/>
  <c r="O1877" i="22"/>
  <c r="O1873" i="22"/>
  <c r="O1869" i="22"/>
  <c r="O1865" i="22"/>
  <c r="O1861" i="22"/>
  <c r="O1857" i="22"/>
  <c r="O1853" i="22"/>
  <c r="O1849" i="22"/>
  <c r="O1845" i="22"/>
  <c r="O1841" i="22"/>
  <c r="O1837" i="22"/>
  <c r="O1833" i="22"/>
  <c r="O1829" i="22"/>
  <c r="O1825" i="22"/>
  <c r="O1821" i="22"/>
  <c r="O1817" i="22"/>
  <c r="O1813" i="22"/>
  <c r="O1809" i="22"/>
  <c r="O1805" i="22"/>
  <c r="O1801" i="22"/>
  <c r="O1797" i="22"/>
  <c r="O1793" i="22"/>
  <c r="O2326" i="22"/>
  <c r="O2310" i="22"/>
  <c r="O2298" i="22"/>
  <c r="O2289" i="22"/>
  <c r="O2286" i="22"/>
  <c r="O2282" i="22"/>
  <c r="O2278" i="22"/>
  <c r="O2274" i="22"/>
  <c r="O2270" i="22"/>
  <c r="O2266" i="22"/>
  <c r="O2262" i="22"/>
  <c r="O2258" i="22"/>
  <c r="O2254" i="22"/>
  <c r="O2250" i="22"/>
  <c r="O2246" i="22"/>
  <c r="O2242" i="22"/>
  <c r="O2238" i="22"/>
  <c r="O2234" i="22"/>
  <c r="O2230" i="22"/>
  <c r="O2226" i="22"/>
  <c r="O2222" i="22"/>
  <c r="O2218" i="22"/>
  <c r="O2214" i="22"/>
  <c r="O2210" i="22"/>
  <c r="O2206" i="22"/>
  <c r="O2338" i="22"/>
  <c r="O2322" i="22"/>
  <c r="O2306" i="22"/>
  <c r="O2299" i="22"/>
  <c r="O2290" i="22"/>
  <c r="O2287" i="22"/>
  <c r="O2283" i="22"/>
  <c r="O2279" i="22"/>
  <c r="O2275" i="22"/>
  <c r="O2271" i="22"/>
  <c r="O2267" i="22"/>
  <c r="O2263" i="22"/>
  <c r="O2259" i="22"/>
  <c r="O2255" i="22"/>
  <c r="O2251" i="22"/>
  <c r="O2247" i="22"/>
  <c r="O2243" i="22"/>
  <c r="O2239" i="22"/>
  <c r="O2235" i="22"/>
  <c r="O2231" i="22"/>
  <c r="O2227" i="22"/>
  <c r="O2223" i="22"/>
  <c r="O2219" i="22"/>
  <c r="O2215" i="22"/>
  <c r="O2211" i="22"/>
  <c r="O2207" i="22"/>
  <c r="O2203" i="22"/>
  <c r="O2199" i="22"/>
  <c r="O2195" i="22"/>
  <c r="O2191" i="22"/>
  <c r="O2187" i="22"/>
  <c r="O2183" i="22"/>
  <c r="O2179" i="22"/>
  <c r="O2175" i="22"/>
  <c r="O2171" i="22"/>
  <c r="O2167" i="22"/>
  <c r="O2163" i="22"/>
  <c r="O2159" i="22"/>
  <c r="O2155" i="22"/>
  <c r="O2151" i="22"/>
  <c r="O2147" i="22"/>
  <c r="O2143" i="22"/>
  <c r="O2139" i="22"/>
  <c r="O2135" i="22"/>
  <c r="O2131" i="22"/>
  <c r="O2127" i="22"/>
  <c r="O2123" i="22"/>
  <c r="O2119" i="22"/>
  <c r="O2115" i="22"/>
  <c r="O2111" i="22"/>
  <c r="O2107" i="22"/>
  <c r="O2103" i="22"/>
  <c r="O2099" i="22"/>
  <c r="O2095" i="22"/>
  <c r="O2091" i="22"/>
  <c r="O2087" i="22"/>
  <c r="O2083" i="22"/>
  <c r="O2079" i="22"/>
  <c r="O2075" i="22"/>
  <c r="O2071" i="22"/>
  <c r="O2067" i="22"/>
  <c r="O2063" i="22"/>
  <c r="O2059" i="22"/>
  <c r="O2055" i="22"/>
  <c r="O2051" i="22"/>
  <c r="O2047" i="22"/>
  <c r="O2043" i="22"/>
  <c r="O2039" i="22"/>
  <c r="O2035" i="22"/>
  <c r="O2031" i="22"/>
  <c r="O2027" i="22"/>
  <c r="O2023" i="22"/>
  <c r="O2019" i="22"/>
  <c r="O2015" i="22"/>
  <c r="O2011" i="22"/>
  <c r="O2007" i="22"/>
  <c r="O2003" i="22"/>
  <c r="O1999" i="22"/>
  <c r="O1995" i="22"/>
  <c r="O1991" i="22"/>
  <c r="O1987" i="22"/>
  <c r="O1983" i="22"/>
  <c r="O1979" i="22"/>
  <c r="O1975" i="22"/>
  <c r="O1971" i="22"/>
  <c r="O1967" i="22"/>
  <c r="O1963" i="22"/>
  <c r="O1959" i="22"/>
  <c r="O1955" i="22"/>
  <c r="O1951" i="22"/>
  <c r="O1947" i="22"/>
  <c r="O1943" i="22"/>
  <c r="O1939" i="22"/>
  <c r="O1935" i="22"/>
  <c r="O1931" i="22"/>
  <c r="O1927" i="22"/>
  <c r="O1923" i="22"/>
  <c r="O1919" i="22"/>
  <c r="O1915" i="22"/>
  <c r="O1911" i="22"/>
  <c r="O1907" i="22"/>
  <c r="O1903" i="22"/>
  <c r="O1899" i="22"/>
  <c r="O1895" i="22"/>
  <c r="O1891" i="22"/>
  <c r="O1887" i="22"/>
  <c r="O1883" i="22"/>
  <c r="O1879" i="22"/>
  <c r="O1875" i="22"/>
  <c r="O1871" i="22"/>
  <c r="O1867" i="22"/>
  <c r="O1863" i="22"/>
  <c r="O1859" i="22"/>
  <c r="O1855" i="22"/>
  <c r="O1851" i="22"/>
  <c r="O1847" i="22"/>
  <c r="O1843" i="22"/>
  <c r="O1839" i="22"/>
  <c r="O1835" i="22"/>
  <c r="O1831" i="22"/>
  <c r="O1827" i="22"/>
  <c r="O1823" i="22"/>
  <c r="O1819" i="22"/>
  <c r="O1815" i="22"/>
  <c r="O1811" i="22"/>
  <c r="O1807" i="22"/>
  <c r="O1803" i="22"/>
  <c r="O1799" i="22"/>
  <c r="O1795" i="22"/>
  <c r="O1791" i="22"/>
  <c r="O2334" i="22"/>
  <c r="O2318" i="22"/>
  <c r="O2294" i="22"/>
  <c r="O2291" i="22"/>
  <c r="O2284" i="22"/>
  <c r="O2280" i="22"/>
  <c r="O2276" i="22"/>
  <c r="O2272" i="22"/>
  <c r="O2268" i="22"/>
  <c r="O2264" i="22"/>
  <c r="O2260" i="22"/>
  <c r="O2256" i="22"/>
  <c r="O2252" i="22"/>
  <c r="O2048" i="22"/>
  <c r="O1789" i="22"/>
  <c r="O1631" i="22"/>
  <c r="O1627" i="22"/>
  <c r="O1623" i="22"/>
  <c r="O1619" i="22"/>
  <c r="O1615" i="22"/>
  <c r="O1611" i="22"/>
  <c r="O1607" i="22"/>
  <c r="O1603" i="22"/>
  <c r="O1599" i="22"/>
  <c r="O1595" i="22"/>
  <c r="O1591" i="22"/>
  <c r="O1587" i="22"/>
  <c r="O1583" i="22"/>
  <c r="O1579" i="22"/>
  <c r="O1575" i="22"/>
  <c r="O1571" i="22"/>
  <c r="O1567" i="22"/>
  <c r="O1563" i="22"/>
  <c r="O1559" i="22"/>
  <c r="O1555" i="22"/>
  <c r="O1551" i="22"/>
  <c r="O1547" i="22"/>
  <c r="O1543" i="22"/>
  <c r="O1539" i="22"/>
  <c r="O1535" i="22"/>
  <c r="O1531" i="22"/>
  <c r="O1527" i="22"/>
  <c r="O1523" i="22"/>
  <c r="O1519" i="22"/>
  <c r="O1515" i="22"/>
  <c r="O1511" i="22"/>
  <c r="O1507" i="22"/>
  <c r="O1503" i="22"/>
  <c r="O1499" i="22"/>
  <c r="O1495" i="22"/>
  <c r="O1491" i="22"/>
  <c r="O1487" i="22"/>
  <c r="O1483" i="22"/>
  <c r="O1479" i="22"/>
  <c r="O1475" i="22"/>
  <c r="O1471" i="22"/>
  <c r="O1467" i="22"/>
  <c r="O1463" i="22"/>
  <c r="O1459" i="22"/>
  <c r="O1455" i="22"/>
  <c r="O1451" i="22"/>
  <c r="O1447" i="22"/>
  <c r="O1443" i="22"/>
  <c r="O1439" i="22"/>
  <c r="O1435" i="22"/>
  <c r="O1431" i="22"/>
  <c r="O1427" i="22"/>
  <c r="O1423" i="22"/>
  <c r="O1419" i="22"/>
  <c r="O1415" i="22"/>
  <c r="O1411" i="22"/>
  <c r="O1407" i="22"/>
  <c r="O1403" i="22"/>
  <c r="O1399" i="22"/>
  <c r="O1395" i="22"/>
  <c r="O1391" i="22"/>
  <c r="O1387" i="22"/>
  <c r="O1383" i="22"/>
  <c r="O1379" i="22"/>
  <c r="O1375" i="22"/>
  <c r="O1371" i="22"/>
  <c r="O1367" i="22"/>
  <c r="O1363" i="22"/>
  <c r="O1359" i="22"/>
  <c r="O1355" i="22"/>
  <c r="O1351" i="22"/>
  <c r="O1347" i="22"/>
  <c r="O1343" i="22"/>
  <c r="O1339" i="22"/>
  <c r="O1335" i="22"/>
  <c r="O1331" i="22"/>
  <c r="O1327" i="22"/>
  <c r="O1323" i="22"/>
  <c r="O1319" i="22"/>
  <c r="O1787" i="22"/>
  <c r="O1784" i="22"/>
  <c r="O1780" i="22"/>
  <c r="O1776" i="22"/>
  <c r="O1772" i="22"/>
  <c r="O1768" i="22"/>
  <c r="O1764" i="22"/>
  <c r="O1760" i="22"/>
  <c r="O1756" i="22"/>
  <c r="O1752" i="22"/>
  <c r="O1748" i="22"/>
  <c r="O1744" i="22"/>
  <c r="O1740" i="22"/>
  <c r="O1736" i="22"/>
  <c r="O1732" i="22"/>
  <c r="O1728" i="22"/>
  <c r="O1724" i="22"/>
  <c r="O1720" i="22"/>
  <c r="O1716" i="22"/>
  <c r="O1712" i="22"/>
  <c r="O1708" i="22"/>
  <c r="O1704" i="22"/>
  <c r="O1700" i="22"/>
  <c r="O1696" i="22"/>
  <c r="O1692" i="22"/>
  <c r="O1688" i="22"/>
  <c r="O1684" i="22"/>
  <c r="O1680" i="22"/>
  <c r="O1676" i="22"/>
  <c r="O1672" i="22"/>
  <c r="O1668" i="22"/>
  <c r="O1664" i="22"/>
  <c r="O1660" i="22"/>
  <c r="O1656" i="22"/>
  <c r="O1652" i="22"/>
  <c r="O1648" i="22"/>
  <c r="O1644" i="22"/>
  <c r="O1640" i="22"/>
  <c r="O1636" i="22"/>
  <c r="O1632" i="22"/>
  <c r="O1628" i="22"/>
  <c r="O1624" i="22"/>
  <c r="O1620" i="22"/>
  <c r="O1616" i="22"/>
  <c r="O1612" i="22"/>
  <c r="O1608" i="22"/>
  <c r="O1604" i="22"/>
  <c r="O1600" i="22"/>
  <c r="O1596" i="22"/>
  <c r="O1592" i="22"/>
  <c r="O1588" i="22"/>
  <c r="O1584" i="22"/>
  <c r="O1580" i="22"/>
  <c r="O1576" i="22"/>
  <c r="O1572" i="22"/>
  <c r="O1568" i="22"/>
  <c r="O1564" i="22"/>
  <c r="O1560" i="22"/>
  <c r="O1556" i="22"/>
  <c r="O1552" i="22"/>
  <c r="O1548" i="22"/>
  <c r="O1544" i="22"/>
  <c r="O1540" i="22"/>
  <c r="O1536" i="22"/>
  <c r="O1532" i="22"/>
  <c r="O1528" i="22"/>
  <c r="O1524" i="22"/>
  <c r="O1520" i="22"/>
  <c r="O1516" i="22"/>
  <c r="O1512" i="22"/>
  <c r="O1785" i="22"/>
  <c r="O1629" i="22"/>
  <c r="O1625" i="22"/>
  <c r="O1621" i="22"/>
  <c r="O1617" i="22"/>
  <c r="O1613" i="22"/>
  <c r="O1609" i="22"/>
  <c r="O1605" i="22"/>
  <c r="O1601" i="22"/>
  <c r="O1597" i="22"/>
  <c r="O1593" i="22"/>
  <c r="O1589" i="22"/>
  <c r="O1585" i="22"/>
  <c r="O1581" i="22"/>
  <c r="O1577" i="22"/>
  <c r="O1573" i="22"/>
  <c r="O1569" i="22"/>
  <c r="O1565" i="22"/>
  <c r="O1561" i="22"/>
  <c r="O1557" i="22"/>
  <c r="O1553" i="22"/>
  <c r="O1549" i="22"/>
  <c r="O1545" i="22"/>
  <c r="O1541" i="22"/>
  <c r="O1537" i="22"/>
  <c r="O1533" i="22"/>
  <c r="O1529" i="22"/>
  <c r="O1525" i="22"/>
  <c r="O1521" i="22"/>
  <c r="O1517" i="22"/>
  <c r="O1513" i="22"/>
  <c r="O1509" i="22"/>
  <c r="O1505" i="22"/>
  <c r="O1501" i="22"/>
  <c r="O1497" i="22"/>
  <c r="O1493" i="22"/>
  <c r="O1489" i="22"/>
  <c r="O1485" i="22"/>
  <c r="O1481" i="22"/>
  <c r="O1477" i="22"/>
  <c r="O1473" i="22"/>
  <c r="O1469" i="22"/>
  <c r="O1465" i="22"/>
  <c r="O1461" i="22"/>
  <c r="O1457" i="22"/>
  <c r="O1453" i="22"/>
  <c r="O1449" i="22"/>
  <c r="O1445" i="22"/>
  <c r="O1441" i="22"/>
  <c r="O1437" i="22"/>
  <c r="O1433" i="22"/>
  <c r="O1429" i="22"/>
  <c r="O1425" i="22"/>
  <c r="O1421" i="22"/>
  <c r="O1417" i="22"/>
  <c r="O1413" i="22"/>
  <c r="O1409" i="22"/>
  <c r="O1405" i="22"/>
  <c r="O1401" i="22"/>
  <c r="O1397" i="22"/>
  <c r="O1393" i="22"/>
  <c r="O1389" i="22"/>
  <c r="O1385" i="22"/>
  <c r="O1381" i="22"/>
  <c r="O1377" i="22"/>
  <c r="O1373" i="22"/>
  <c r="O1369" i="22"/>
  <c r="O1365" i="22"/>
  <c r="O1361" i="22"/>
  <c r="O1357" i="22"/>
  <c r="O1353" i="22"/>
  <c r="O1349" i="22"/>
  <c r="O1345" i="22"/>
  <c r="O1341" i="22"/>
  <c r="O1337" i="22"/>
  <c r="O1333" i="22"/>
  <c r="O1329" i="22"/>
  <c r="O1325" i="22"/>
  <c r="O1321" i="22"/>
  <c r="O1317" i="22"/>
  <c r="O1313" i="22"/>
  <c r="O1309" i="22"/>
  <c r="O1305" i="22"/>
  <c r="O1301" i="22"/>
  <c r="O1782" i="22"/>
  <c r="O1778" i="22"/>
  <c r="O1774" i="22"/>
  <c r="O1770" i="22"/>
  <c r="O1766" i="22"/>
  <c r="O1762" i="22"/>
  <c r="O1758" i="22"/>
  <c r="O1754" i="22"/>
  <c r="O1750" i="22"/>
  <c r="O1746" i="22"/>
  <c r="O1742" i="22"/>
  <c r="O1738" i="22"/>
  <c r="O1734" i="22"/>
  <c r="O1730" i="22"/>
  <c r="O1726" i="22"/>
  <c r="O1722" i="22"/>
  <c r="O1718" i="22"/>
  <c r="O1714" i="22"/>
  <c r="O1710" i="22"/>
  <c r="O1706" i="22"/>
  <c r="O1702" i="22"/>
  <c r="O1698" i="22"/>
  <c r="O1694" i="22"/>
  <c r="O1690" i="22"/>
  <c r="O1686" i="22"/>
  <c r="O1682" i="22"/>
  <c r="O1678" i="22"/>
  <c r="O1674" i="22"/>
  <c r="O1670" i="22"/>
  <c r="O1666" i="22"/>
  <c r="O1662" i="22"/>
  <c r="O1658" i="22"/>
  <c r="O1654" i="22"/>
  <c r="O1650" i="22"/>
  <c r="O1646" i="22"/>
  <c r="O1642" i="22"/>
  <c r="O1638" i="22"/>
  <c r="O1634" i="22"/>
  <c r="O1315" i="22"/>
  <c r="O1299" i="22"/>
  <c r="O1291" i="22"/>
  <c r="O1288" i="22"/>
  <c r="O1285" i="22"/>
  <c r="O1311" i="22"/>
  <c r="O1297" i="22"/>
  <c r="O1289" i="22"/>
  <c r="O1276" i="22"/>
  <c r="O1216" i="22"/>
  <c r="O1212" i="22"/>
  <c r="O1208" i="22"/>
  <c r="O1204" i="22"/>
  <c r="O1200" i="22"/>
  <c r="O1196" i="22"/>
  <c r="O1192" i="22"/>
  <c r="O1188" i="22"/>
  <c r="O1184" i="22"/>
  <c r="O1180" i="22"/>
  <c r="O1176" i="22"/>
  <c r="O1172" i="22"/>
  <c r="O1168" i="22"/>
  <c r="O1164" i="22"/>
  <c r="O1160" i="22"/>
  <c r="O1156" i="22"/>
  <c r="O1152" i="22"/>
  <c r="O1148" i="22"/>
  <c r="O1144" i="22"/>
  <c r="O1140" i="22"/>
  <c r="O1136" i="22"/>
  <c r="O1132" i="22"/>
  <c r="O1128" i="22"/>
  <c r="O1124" i="22"/>
  <c r="O1120" i="22"/>
  <c r="O1116" i="22"/>
  <c r="O1112" i="22"/>
  <c r="O1108" i="22"/>
  <c r="O1104" i="22"/>
  <c r="O1100" i="22"/>
  <c r="O1096" i="22"/>
  <c r="O1092" i="22"/>
  <c r="O1088" i="22"/>
  <c r="O1084" i="22"/>
  <c r="O1080" i="22"/>
  <c r="O1076" i="22"/>
  <c r="O1072" i="22"/>
  <c r="O1068" i="22"/>
  <c r="O1064" i="22"/>
  <c r="O1060" i="22"/>
  <c r="O1056" i="22"/>
  <c r="O1052" i="22"/>
  <c r="O1048" i="22"/>
  <c r="O1044" i="22"/>
  <c r="O1040" i="22"/>
  <c r="O1036" i="22"/>
  <c r="O1032" i="22"/>
  <c r="O1028" i="22"/>
  <c r="O1024" i="22"/>
  <c r="O1020" i="22"/>
  <c r="O1016" i="22"/>
  <c r="O1012" i="22"/>
  <c r="O1008" i="22"/>
  <c r="O1004" i="22"/>
  <c r="O1000" i="22"/>
  <c r="O996" i="22"/>
  <c r="O992" i="22"/>
  <c r="O988" i="22"/>
  <c r="O984" i="22"/>
  <c r="O980" i="22"/>
  <c r="O976" i="22"/>
  <c r="O972" i="22"/>
  <c r="O968" i="22"/>
  <c r="O964" i="22"/>
  <c r="O960" i="22"/>
  <c r="O956" i="22"/>
  <c r="O952" i="22"/>
  <c r="O948" i="22"/>
  <c r="O944" i="22"/>
  <c r="O940" i="22"/>
  <c r="O936" i="22"/>
  <c r="O932" i="22"/>
  <c r="O928" i="22"/>
  <c r="O924" i="22"/>
  <c r="O920" i="22"/>
  <c r="O916" i="22"/>
  <c r="O912" i="22"/>
  <c r="O908" i="22"/>
  <c r="O904" i="22"/>
  <c r="O900" i="22"/>
  <c r="O896" i="22"/>
  <c r="O892" i="22"/>
  <c r="O888" i="22"/>
  <c r="O884" i="22"/>
  <c r="O880" i="22"/>
  <c r="O876" i="22"/>
  <c r="O872" i="22"/>
  <c r="O868" i="22"/>
  <c r="O864" i="22"/>
  <c r="O860" i="22"/>
  <c r="O856" i="22"/>
  <c r="O852" i="22"/>
  <c r="O848" i="22"/>
  <c r="O844" i="22"/>
  <c r="O840" i="22"/>
  <c r="O836" i="22"/>
  <c r="O832" i="22"/>
  <c r="O828" i="22"/>
  <c r="O824" i="22"/>
  <c r="O820" i="22"/>
  <c r="O816" i="22"/>
  <c r="O812" i="22"/>
  <c r="O808" i="22"/>
  <c r="O804" i="22"/>
  <c r="O800" i="22"/>
  <c r="O796" i="22"/>
  <c r="O792" i="22"/>
  <c r="O788" i="22"/>
  <c r="O784" i="22"/>
  <c r="O780" i="22"/>
  <c r="O776" i="22"/>
  <c r="O772" i="22"/>
  <c r="O768" i="22"/>
  <c r="O764" i="22"/>
  <c r="O760" i="22"/>
  <c r="O756" i="22"/>
  <c r="O752" i="22"/>
  <c r="O748" i="22"/>
  <c r="O744" i="22"/>
  <c r="O740" i="22"/>
  <c r="O736" i="22"/>
  <c r="O732" i="22"/>
  <c r="O728" i="22"/>
  <c r="O724" i="22"/>
  <c r="O720" i="22"/>
  <c r="O716" i="22"/>
  <c r="O712" i="22"/>
  <c r="O708" i="22"/>
  <c r="O704" i="22"/>
  <c r="O700" i="22"/>
  <c r="O696" i="22"/>
  <c r="O692" i="22"/>
  <c r="O688" i="22"/>
  <c r="O684" i="22"/>
  <c r="O680" i="22"/>
  <c r="O676" i="22"/>
  <c r="O672" i="22"/>
  <c r="O668" i="22"/>
  <c r="O1307" i="22"/>
  <c r="O1295" i="22"/>
  <c r="O1277" i="22"/>
  <c r="O1141" i="22"/>
  <c r="O1137" i="22"/>
  <c r="O1133" i="22"/>
  <c r="O1129" i="22"/>
  <c r="O1125" i="22"/>
  <c r="O1121" i="22"/>
  <c r="O1117" i="22"/>
  <c r="O1113" i="22"/>
  <c r="O1109" i="22"/>
  <c r="O1105" i="22"/>
  <c r="O1101" i="22"/>
  <c r="O1097" i="22"/>
  <c r="O1093" i="22"/>
  <c r="O1089" i="22"/>
  <c r="O1085" i="22"/>
  <c r="O1081" i="22"/>
  <c r="O1077" i="22"/>
  <c r="O1073" i="22"/>
  <c r="O1069" i="22"/>
  <c r="O1065" i="22"/>
  <c r="O1061" i="22"/>
  <c r="O1057" i="22"/>
  <c r="O1053" i="22"/>
  <c r="O1049" i="22"/>
  <c r="O1045" i="22"/>
  <c r="O1041" i="22"/>
  <c r="O1037" i="22"/>
  <c r="O1033" i="22"/>
  <c r="O1029" i="22"/>
  <c r="O1025" i="22"/>
  <c r="O1021" i="22"/>
  <c r="O1017" i="22"/>
  <c r="O1013" i="22"/>
  <c r="O665" i="22"/>
  <c r="O661" i="22"/>
  <c r="O657" i="22"/>
  <c r="O653" i="22"/>
  <c r="O649" i="22"/>
  <c r="O645" i="22"/>
  <c r="O641" i="22"/>
  <c r="O637" i="22"/>
  <c r="O1303" i="22"/>
  <c r="O1293" i="22"/>
  <c r="O1287" i="22"/>
  <c r="O1284" i="22"/>
  <c r="O1281" i="22"/>
  <c r="O1274" i="22"/>
  <c r="O1270" i="22"/>
  <c r="O1266" i="22"/>
  <c r="O1262" i="22"/>
  <c r="O1258" i="22"/>
  <c r="O1254" i="22"/>
  <c r="O1250" i="22"/>
  <c r="O1246" i="22"/>
  <c r="O1242" i="22"/>
  <c r="O1238" i="22"/>
  <c r="O1234" i="22"/>
  <c r="O1230" i="22"/>
  <c r="O1226" i="22"/>
  <c r="O1222" i="22"/>
  <c r="O1218" i="22"/>
  <c r="O1214" i="22"/>
  <c r="O1210" i="22"/>
  <c r="O1206" i="22"/>
  <c r="O1202" i="22"/>
  <c r="O1198" i="22"/>
  <c r="O1194" i="22"/>
  <c r="O1190" i="22"/>
  <c r="O1186" i="22"/>
  <c r="O1182" i="22"/>
  <c r="O1178" i="22"/>
  <c r="O1174" i="22"/>
  <c r="O1170" i="22"/>
  <c r="O1166" i="22"/>
  <c r="O1162" i="22"/>
  <c r="O1158" i="22"/>
  <c r="O1154" i="22"/>
  <c r="O1150" i="22"/>
  <c r="O1146" i="22"/>
  <c r="O1142" i="22"/>
  <c r="O1138" i="22"/>
  <c r="O1134" i="22"/>
  <c r="O1130" i="22"/>
  <c r="O1126" i="22"/>
  <c r="O1122" i="22"/>
  <c r="O1118" i="22"/>
  <c r="O1114" i="22"/>
  <c r="O1110" i="22"/>
  <c r="O1106" i="22"/>
  <c r="O1102" i="22"/>
  <c r="O1098" i="22"/>
  <c r="O1094" i="22"/>
  <c r="O1090" i="22"/>
  <c r="O1086" i="22"/>
  <c r="O1082" i="22"/>
  <c r="O1078" i="22"/>
  <c r="O1074" i="22"/>
  <c r="O1070" i="22"/>
  <c r="O1066" i="22"/>
  <c r="O1062" i="22"/>
  <c r="O1058" i="22"/>
  <c r="O1054" i="22"/>
  <c r="O1050" i="22"/>
  <c r="O1046" i="22"/>
  <c r="O1042" i="22"/>
  <c r="O1038" i="22"/>
  <c r="O1034" i="22"/>
  <c r="O1030" i="22"/>
  <c r="O1026" i="22"/>
  <c r="O1022" i="22"/>
  <c r="O1018" i="22"/>
  <c r="O1014" i="22"/>
  <c r="O1010" i="22"/>
  <c r="O1006" i="22"/>
  <c r="O1002" i="22"/>
  <c r="O998" i="22"/>
  <c r="O994" i="22"/>
  <c r="O990" i="22"/>
  <c r="O986" i="22"/>
  <c r="O982" i="22"/>
  <c r="O978" i="22"/>
  <c r="O974" i="22"/>
  <c r="O970" i="22"/>
  <c r="O966" i="22"/>
  <c r="O962" i="22"/>
  <c r="O958" i="22"/>
  <c r="O954" i="22"/>
  <c r="O950" i="22"/>
  <c r="O946" i="22"/>
  <c r="O942" i="22"/>
  <c r="O938" i="22"/>
  <c r="O934" i="22"/>
  <c r="O930" i="22"/>
  <c r="O926" i="22"/>
  <c r="O922" i="22"/>
  <c r="O918" i="22"/>
  <c r="O914" i="22"/>
  <c r="O910" i="22"/>
  <c r="O906" i="22"/>
  <c r="O902" i="22"/>
  <c r="O898" i="22"/>
  <c r="O894" i="22"/>
  <c r="O890" i="22"/>
  <c r="O886" i="22"/>
  <c r="O882" i="22"/>
  <c r="O878" i="22"/>
  <c r="O874" i="22"/>
  <c r="O870" i="22"/>
  <c r="O866" i="22"/>
  <c r="O862" i="22"/>
  <c r="O858" i="22"/>
  <c r="O854" i="22"/>
  <c r="O850" i="22"/>
  <c r="O846" i="22"/>
  <c r="O842" i="22"/>
  <c r="O838" i="22"/>
  <c r="O834" i="22"/>
  <c r="O830" i="22"/>
  <c r="O826" i="22"/>
  <c r="O822" i="22"/>
  <c r="O818" i="22"/>
  <c r="O814" i="22"/>
  <c r="O810" i="22"/>
  <c r="O806" i="22"/>
  <c r="O802" i="22"/>
  <c r="O798" i="22"/>
  <c r="O794" i="22"/>
  <c r="O790" i="22"/>
  <c r="O786" i="22"/>
  <c r="O782" i="22"/>
  <c r="O778" i="22"/>
  <c r="O774" i="22"/>
  <c r="O770" i="22"/>
  <c r="O766" i="22"/>
  <c r="O762" i="22"/>
  <c r="O758" i="22"/>
  <c r="O754" i="22"/>
  <c r="O750" i="22"/>
  <c r="O746" i="22"/>
  <c r="O742" i="22"/>
  <c r="O738" i="22"/>
  <c r="O734" i="22"/>
  <c r="O730" i="22"/>
  <c r="O726" i="22"/>
  <c r="O722" i="22"/>
  <c r="O718" i="22"/>
  <c r="O714" i="22"/>
  <c r="O710" i="22"/>
  <c r="O706" i="22"/>
  <c r="O702" i="22"/>
  <c r="O698" i="22"/>
  <c r="O694" i="22"/>
  <c r="O690" i="22"/>
  <c r="O686" i="22"/>
  <c r="O682" i="22"/>
  <c r="O678" i="22"/>
  <c r="O674" i="22"/>
  <c r="O656" i="22"/>
  <c r="O640" i="22"/>
  <c r="O635" i="22"/>
  <c r="O632" i="22"/>
  <c r="O628" i="22"/>
  <c r="O624" i="22"/>
  <c r="O620" i="22"/>
  <c r="O616" i="22"/>
  <c r="O612" i="22"/>
  <c r="O608" i="22"/>
  <c r="O604" i="22"/>
  <c r="O600" i="22"/>
  <c r="O596" i="22"/>
  <c r="O592" i="22"/>
  <c r="O588" i="22"/>
  <c r="O584" i="22"/>
  <c r="O580" i="22"/>
  <c r="O576" i="22"/>
  <c r="O572" i="22"/>
  <c r="O568" i="22"/>
  <c r="O564" i="22"/>
  <c r="O560" i="22"/>
  <c r="O556" i="22"/>
  <c r="O552" i="22"/>
  <c r="O548" i="22"/>
  <c r="O544" i="22"/>
  <c r="O540" i="22"/>
  <c r="O536" i="22"/>
  <c r="O532" i="22"/>
  <c r="O528" i="22"/>
  <c r="O524" i="22"/>
  <c r="O520" i="22"/>
  <c r="O516" i="22"/>
  <c r="O512" i="22"/>
  <c r="O508" i="22"/>
  <c r="O504" i="22"/>
  <c r="O500" i="22"/>
  <c r="O496" i="22"/>
  <c r="O492" i="22"/>
  <c r="O488" i="22"/>
  <c r="O484" i="22"/>
  <c r="O480" i="22"/>
  <c r="O476" i="22"/>
  <c r="O472" i="22"/>
  <c r="O468" i="22"/>
  <c r="O464" i="22"/>
  <c r="O460" i="22"/>
  <c r="O456" i="22"/>
  <c r="O452" i="22"/>
  <c r="O448" i="22"/>
  <c r="O444" i="22"/>
  <c r="O440" i="22"/>
  <c r="O436" i="22"/>
  <c r="O432" i="22"/>
  <c r="O428" i="22"/>
  <c r="O424" i="22"/>
  <c r="O420" i="22"/>
  <c r="O416" i="22"/>
  <c r="O412" i="22"/>
  <c r="O408" i="22"/>
  <c r="O404" i="22"/>
  <c r="O400" i="22"/>
  <c r="O396" i="22"/>
  <c r="O392" i="22"/>
  <c r="O652" i="22"/>
  <c r="O636" i="22"/>
  <c r="O633" i="22"/>
  <c r="O629" i="22"/>
  <c r="O625" i="22"/>
  <c r="O621" i="22"/>
  <c r="O617" i="22"/>
  <c r="O613" i="22"/>
  <c r="O609" i="22"/>
  <c r="O597" i="22"/>
  <c r="O593" i="22"/>
  <c r="O589" i="22"/>
  <c r="O585" i="22"/>
  <c r="O581" i="22"/>
  <c r="O577" i="22"/>
  <c r="O573" i="22"/>
  <c r="O569" i="22"/>
  <c r="O565" i="22"/>
  <c r="O561" i="22"/>
  <c r="O557" i="22"/>
  <c r="O553" i="22"/>
  <c r="O549" i="22"/>
  <c r="O545" i="22"/>
  <c r="O541" i="22"/>
  <c r="O537" i="22"/>
  <c r="O533" i="22"/>
  <c r="O529" i="22"/>
  <c r="O525" i="22"/>
  <c r="O521" i="22"/>
  <c r="O517" i="22"/>
  <c r="O513" i="22"/>
  <c r="O509" i="22"/>
  <c r="O505" i="22"/>
  <c r="O501" i="22"/>
  <c r="O497" i="22"/>
  <c r="O493" i="22"/>
  <c r="O489" i="22"/>
  <c r="O485" i="22"/>
  <c r="O481" i="22"/>
  <c r="O477" i="22"/>
  <c r="O473" i="22"/>
  <c r="O469" i="22"/>
  <c r="O465" i="22"/>
  <c r="O461" i="22"/>
  <c r="O457" i="22"/>
  <c r="O453" i="22"/>
  <c r="O449" i="22"/>
  <c r="O445" i="22"/>
  <c r="O441" i="22"/>
  <c r="O437" i="22"/>
  <c r="O433" i="22"/>
  <c r="O429" i="22"/>
  <c r="O425" i="22"/>
  <c r="O421" i="22"/>
  <c r="O417" i="22"/>
  <c r="O413" i="22"/>
  <c r="O409" i="22"/>
  <c r="O405" i="22"/>
  <c r="O401" i="22"/>
  <c r="O397" i="22"/>
  <c r="O393" i="22"/>
  <c r="O389" i="22"/>
  <c r="O664" i="22"/>
  <c r="O648" i="22"/>
  <c r="O630" i="22"/>
  <c r="O626" i="22"/>
  <c r="O622" i="22"/>
  <c r="O618" i="22"/>
  <c r="O614" i="22"/>
  <c r="O610" i="22"/>
  <c r="O606" i="22"/>
  <c r="O602" i="22"/>
  <c r="O598" i="22"/>
  <c r="O594" i="22"/>
  <c r="O590" i="22"/>
  <c r="O586" i="22"/>
  <c r="O582" i="22"/>
  <c r="O578" i="22"/>
  <c r="O574" i="22"/>
  <c r="O570" i="22"/>
  <c r="O566" i="22"/>
  <c r="O562" i="22"/>
  <c r="O558" i="22"/>
  <c r="O554" i="22"/>
  <c r="O550" i="22"/>
  <c r="O546" i="22"/>
  <c r="O542" i="22"/>
  <c r="O538" i="22"/>
  <c r="O534" i="22"/>
  <c r="O530" i="22"/>
  <c r="O526" i="22"/>
  <c r="O522" i="22"/>
  <c r="O518" i="22"/>
  <c r="O514" i="22"/>
  <c r="O510" i="22"/>
  <c r="O506" i="22"/>
  <c r="O502" i="22"/>
  <c r="O498" i="22"/>
  <c r="O494" i="22"/>
  <c r="O490" i="22"/>
  <c r="O486" i="22"/>
  <c r="O482" i="22"/>
  <c r="O478" i="22"/>
  <c r="O474" i="22"/>
  <c r="O470" i="22"/>
  <c r="O466" i="22"/>
  <c r="O462" i="22"/>
  <c r="O458" i="22"/>
  <c r="O454" i="22"/>
  <c r="O450" i="22"/>
  <c r="O446" i="22"/>
  <c r="O442" i="22"/>
  <c r="O438" i="22"/>
  <c r="O434" i="22"/>
  <c r="O430" i="22"/>
  <c r="O426" i="22"/>
  <c r="O422" i="22"/>
  <c r="O418" i="22"/>
  <c r="O414" i="22"/>
  <c r="O410" i="22"/>
  <c r="O406" i="22"/>
  <c r="O402" i="22"/>
  <c r="O398" i="22"/>
  <c r="O394" i="22"/>
  <c r="O390" i="22"/>
  <c r="O660" i="22"/>
  <c r="O644" i="22"/>
  <c r="O3" i="22"/>
  <c r="O11" i="22"/>
  <c r="O15" i="22"/>
  <c r="O23" i="22"/>
  <c r="O31" i="22"/>
  <c r="O35" i="22"/>
  <c r="O39" i="22"/>
  <c r="O43" i="22"/>
  <c r="O47" i="22"/>
  <c r="O51" i="22"/>
  <c r="O55" i="22"/>
  <c r="O59" i="22"/>
  <c r="O63" i="22"/>
  <c r="O67" i="22"/>
  <c r="O71" i="22"/>
  <c r="O75" i="22"/>
  <c r="O79" i="22"/>
  <c r="O83" i="22"/>
  <c r="O87" i="22"/>
  <c r="O91" i="22"/>
  <c r="O95" i="22"/>
  <c r="O99" i="22"/>
  <c r="O103" i="22"/>
  <c r="O107" i="22"/>
  <c r="O111" i="22"/>
  <c r="O115" i="22"/>
  <c r="O119" i="22"/>
  <c r="O123" i="22"/>
  <c r="O127" i="22"/>
  <c r="O131" i="22"/>
  <c r="O135" i="22"/>
  <c r="O139" i="22"/>
  <c r="O143" i="22"/>
  <c r="O147" i="22"/>
  <c r="O151" i="22"/>
  <c r="O155" i="22"/>
  <c r="O159" i="22"/>
  <c r="O163" i="22"/>
  <c r="O167" i="22"/>
  <c r="O171" i="22"/>
  <c r="O175" i="22"/>
  <c r="O179" i="22"/>
  <c r="O183" i="22"/>
  <c r="O187" i="22"/>
  <c r="O191" i="22"/>
  <c r="O195" i="22"/>
  <c r="O199" i="22"/>
  <c r="O203" i="22"/>
  <c r="O207" i="22"/>
  <c r="O211" i="22"/>
  <c r="O215" i="22"/>
  <c r="O219" i="22"/>
  <c r="O223" i="22"/>
  <c r="O227" i="22"/>
  <c r="O231" i="22"/>
  <c r="O235" i="22"/>
  <c r="O239" i="22"/>
  <c r="O243" i="22"/>
  <c r="O247" i="22"/>
  <c r="O251" i="22"/>
  <c r="O255" i="22"/>
  <c r="O259" i="22"/>
  <c r="O263" i="22"/>
  <c r="O267" i="22"/>
  <c r="O271" i="22"/>
  <c r="O275" i="22"/>
  <c r="O279" i="22"/>
  <c r="O283" i="22"/>
  <c r="O287" i="22"/>
  <c r="O291" i="22"/>
  <c r="O295" i="22"/>
  <c r="O299" i="22"/>
  <c r="O303" i="22"/>
  <c r="O307" i="22"/>
  <c r="O311" i="22"/>
  <c r="O315" i="22"/>
  <c r="O319" i="22"/>
  <c r="O323" i="22"/>
  <c r="O327" i="22"/>
  <c r="O331" i="22"/>
  <c r="O335" i="22"/>
  <c r="O339" i="22"/>
  <c r="O343" i="22"/>
  <c r="O347" i="22"/>
  <c r="O351" i="22"/>
  <c r="O355" i="22"/>
  <c r="O359" i="22"/>
  <c r="O363" i="22"/>
  <c r="O367" i="22"/>
  <c r="O371" i="22"/>
  <c r="O391" i="22"/>
  <c r="O395" i="22"/>
  <c r="O399" i="22"/>
  <c r="O403" i="22"/>
  <c r="O407" i="22"/>
  <c r="O411" i="22"/>
  <c r="O415" i="22"/>
  <c r="O419" i="22"/>
  <c r="O423" i="22"/>
  <c r="O427" i="22"/>
  <c r="O431" i="22"/>
  <c r="O435" i="22"/>
  <c r="O439" i="22"/>
  <c r="O443" i="22"/>
  <c r="O447" i="22"/>
  <c r="O451" i="22"/>
  <c r="O455" i="22"/>
  <c r="O459" i="22"/>
  <c r="O463" i="22"/>
  <c r="O467" i="22"/>
  <c r="O471" i="22"/>
  <c r="O475" i="22"/>
  <c r="O479" i="22"/>
  <c r="O483" i="22"/>
  <c r="O487" i="22"/>
  <c r="O491" i="22"/>
  <c r="O495" i="22"/>
  <c r="O499" i="22"/>
  <c r="O503" i="22"/>
  <c r="O507" i="22"/>
  <c r="O511" i="22"/>
  <c r="O515" i="22"/>
  <c r="O519" i="22"/>
  <c r="O523" i="22"/>
  <c r="O527" i="22"/>
  <c r="O531" i="22"/>
  <c r="O535" i="22"/>
  <c r="O539" i="22"/>
  <c r="O543" i="22"/>
  <c r="O547" i="22"/>
  <c r="O551" i="22"/>
  <c r="O555" i="22"/>
  <c r="O559" i="22"/>
  <c r="O563" i="22"/>
  <c r="O567" i="22"/>
  <c r="O571" i="22"/>
  <c r="O575" i="22"/>
  <c r="O579" i="22"/>
  <c r="O583" i="22"/>
  <c r="O587" i="22"/>
  <c r="O591" i="22"/>
  <c r="O595" i="22"/>
  <c r="O599" i="22"/>
  <c r="O601" i="22"/>
  <c r="O603" i="22"/>
  <c r="O605" i="22"/>
  <c r="O607" i="22"/>
  <c r="O611" i="22"/>
  <c r="O615" i="22"/>
  <c r="O619" i="22"/>
  <c r="O623" i="22"/>
  <c r="O627" i="22"/>
  <c r="O631" i="22"/>
  <c r="O634" i="22"/>
  <c r="O639" i="22"/>
  <c r="O646" i="22"/>
  <c r="O655" i="22"/>
  <c r="O662" i="22"/>
  <c r="O643" i="22"/>
  <c r="O650" i="22"/>
  <c r="O659" i="22"/>
  <c r="O666" i="22"/>
  <c r="O670" i="22"/>
  <c r="O1220" i="22"/>
  <c r="O1224" i="22"/>
  <c r="O1228" i="22"/>
  <c r="O1232" i="22"/>
  <c r="O1236" i="22"/>
  <c r="O1240" i="22"/>
  <c r="O1244" i="22"/>
  <c r="O1248" i="22"/>
  <c r="O1252" i="22"/>
  <c r="O1256" i="22"/>
  <c r="O1260" i="22"/>
  <c r="O1264" i="22"/>
  <c r="O1268" i="22"/>
  <c r="O1272" i="22"/>
  <c r="O1280" i="22"/>
  <c r="O638" i="22"/>
  <c r="O647" i="22"/>
  <c r="O654" i="22"/>
  <c r="O663" i="22"/>
  <c r="O642" i="22"/>
  <c r="O651" i="22"/>
  <c r="O658" i="22"/>
  <c r="O667" i="22"/>
  <c r="O669" i="22"/>
  <c r="O671" i="22"/>
  <c r="O673" i="22"/>
  <c r="O675" i="22"/>
  <c r="O677" i="22"/>
  <c r="O679" i="22"/>
  <c r="O681" i="22"/>
  <c r="O683" i="22"/>
  <c r="O685" i="22"/>
  <c r="O687" i="22"/>
  <c r="O689" i="22"/>
  <c r="O691" i="22"/>
  <c r="O693" i="22"/>
  <c r="O695" i="22"/>
  <c r="O697" i="22"/>
  <c r="O699" i="22"/>
  <c r="O701" i="22"/>
  <c r="O703" i="22"/>
  <c r="O705" i="22"/>
  <c r="O707" i="22"/>
  <c r="O709" i="22"/>
  <c r="O711" i="22"/>
  <c r="O713" i="22"/>
  <c r="O715" i="22"/>
  <c r="O717" i="22"/>
  <c r="O719" i="22"/>
  <c r="O721" i="22"/>
  <c r="O723" i="22"/>
  <c r="O725" i="22"/>
  <c r="O727" i="22"/>
  <c r="O729" i="22"/>
  <c r="O731" i="22"/>
  <c r="O733" i="22"/>
  <c r="O735" i="22"/>
  <c r="O737" i="22"/>
  <c r="O739" i="22"/>
  <c r="O741" i="22"/>
  <c r="O743" i="22"/>
  <c r="O745" i="22"/>
  <c r="O747" i="22"/>
  <c r="O749" i="22"/>
  <c r="O751" i="22"/>
  <c r="O753" i="22"/>
  <c r="O755" i="22"/>
  <c r="O757" i="22"/>
  <c r="O759" i="22"/>
  <c r="O761" i="22"/>
  <c r="O763" i="22"/>
  <c r="O765" i="22"/>
  <c r="O767" i="22"/>
  <c r="O769" i="22"/>
  <c r="O771" i="22"/>
  <c r="O773" i="22"/>
  <c r="O775" i="22"/>
  <c r="O777" i="22"/>
  <c r="O779" i="22"/>
  <c r="O781" i="22"/>
  <c r="O783" i="22"/>
  <c r="O785" i="22"/>
  <c r="O787" i="22"/>
  <c r="O789" i="22"/>
  <c r="O791" i="22"/>
  <c r="O793" i="22"/>
  <c r="O795" i="22"/>
  <c r="O797" i="22"/>
  <c r="O799" i="22"/>
  <c r="O801" i="22"/>
  <c r="O803" i="22"/>
  <c r="O805" i="22"/>
  <c r="O807" i="22"/>
  <c r="O809" i="22"/>
  <c r="O811" i="22"/>
  <c r="O813" i="22"/>
  <c r="O815" i="22"/>
  <c r="O817" i="22"/>
  <c r="O819" i="22"/>
  <c r="O821" i="22"/>
  <c r="O823" i="22"/>
  <c r="O825" i="22"/>
  <c r="O827" i="22"/>
  <c r="O829" i="22"/>
  <c r="O831" i="22"/>
  <c r="O833" i="22"/>
  <c r="O835" i="22"/>
  <c r="O837" i="22"/>
  <c r="O839" i="22"/>
  <c r="O841" i="22"/>
  <c r="O843" i="22"/>
  <c r="O845" i="22"/>
  <c r="O847" i="22"/>
  <c r="O849" i="22"/>
  <c r="O851" i="22"/>
  <c r="O853" i="22"/>
  <c r="O855" i="22"/>
  <c r="O857" i="22"/>
  <c r="O859" i="22"/>
  <c r="O861" i="22"/>
  <c r="O863" i="22"/>
  <c r="O865" i="22"/>
  <c r="O867" i="22"/>
  <c r="O869" i="22"/>
  <c r="O871" i="22"/>
  <c r="O873" i="22"/>
  <c r="O875" i="22"/>
  <c r="O877" i="22"/>
  <c r="O879" i="22"/>
  <c r="O881" i="22"/>
  <c r="O883" i="22"/>
  <c r="O885" i="22"/>
  <c r="O887" i="22"/>
  <c r="O889" i="22"/>
  <c r="O891" i="22"/>
  <c r="O893" i="22"/>
  <c r="O895" i="22"/>
  <c r="O897" i="22"/>
  <c r="O899" i="22"/>
  <c r="O901" i="22"/>
  <c r="O903" i="22"/>
  <c r="O905" i="22"/>
  <c r="O907" i="22"/>
  <c r="O909" i="22"/>
  <c r="O911" i="22"/>
  <c r="O913" i="22"/>
  <c r="O915" i="22"/>
  <c r="O917" i="22"/>
  <c r="O919" i="22"/>
  <c r="O921" i="22"/>
  <c r="O923" i="22"/>
  <c r="O925" i="22"/>
  <c r="O927" i="22"/>
  <c r="O929" i="22"/>
  <c r="O931" i="22"/>
  <c r="O933" i="22"/>
  <c r="O935" i="22"/>
  <c r="O937" i="22"/>
  <c r="O939" i="22"/>
  <c r="O941" i="22"/>
  <c r="O943" i="22"/>
  <c r="O945" i="22"/>
  <c r="O947" i="22"/>
  <c r="O949" i="22"/>
  <c r="O951" i="22"/>
  <c r="O953" i="22"/>
  <c r="O955" i="22"/>
  <c r="O957" i="22"/>
  <c r="O959" i="22"/>
  <c r="O961" i="22"/>
  <c r="O963" i="22"/>
  <c r="O965" i="22"/>
  <c r="O967" i="22"/>
  <c r="O969" i="22"/>
  <c r="O971" i="22"/>
  <c r="O973" i="22"/>
  <c r="O975" i="22"/>
  <c r="O977" i="22"/>
  <c r="O979" i="22"/>
  <c r="O981" i="22"/>
  <c r="O983" i="22"/>
  <c r="O985" i="22"/>
  <c r="O987" i="22"/>
  <c r="O989" i="22"/>
  <c r="O991" i="22"/>
  <c r="O993" i="22"/>
  <c r="O995" i="22"/>
  <c r="O997" i="22"/>
  <c r="O999" i="22"/>
  <c r="O1001" i="22"/>
  <c r="O1003" i="22"/>
  <c r="O1005" i="22"/>
  <c r="O1007" i="22"/>
  <c r="O1009" i="22"/>
  <c r="O1011" i="22"/>
  <c r="O1015" i="22"/>
  <c r="O1019" i="22"/>
  <c r="O1023" i="22"/>
  <c r="O1027" i="22"/>
  <c r="O1031" i="22"/>
  <c r="O1035" i="22"/>
  <c r="O1039" i="22"/>
  <c r="O1043" i="22"/>
  <c r="O1047" i="22"/>
  <c r="O1051" i="22"/>
  <c r="O1055" i="22"/>
  <c r="O1059" i="22"/>
  <c r="O1063" i="22"/>
  <c r="O1067" i="22"/>
  <c r="O1071" i="22"/>
  <c r="O1075" i="22"/>
  <c r="O1079" i="22"/>
  <c r="O1083" i="22"/>
  <c r="O1087" i="22"/>
  <c r="O1091" i="22"/>
  <c r="O1095" i="22"/>
  <c r="O1099" i="22"/>
  <c r="O1103" i="22"/>
  <c r="O1107" i="22"/>
  <c r="O1111" i="22"/>
  <c r="O1115" i="22"/>
  <c r="O1119" i="22"/>
  <c r="O1123" i="22"/>
  <c r="O1127" i="22"/>
  <c r="O1131" i="22"/>
  <c r="O1135" i="22"/>
  <c r="O1139" i="22"/>
  <c r="O1143" i="22"/>
  <c r="O1145" i="22"/>
  <c r="O1147" i="22"/>
  <c r="O1149" i="22"/>
  <c r="O1151" i="22"/>
  <c r="O1153" i="22"/>
  <c r="O1155" i="22"/>
  <c r="O1157" i="22"/>
  <c r="O1159" i="22"/>
  <c r="O1161" i="22"/>
  <c r="O1163" i="22"/>
  <c r="O1165" i="22"/>
  <c r="O1167" i="22"/>
  <c r="O1169" i="22"/>
  <c r="O1171" i="22"/>
  <c r="O1173" i="22"/>
  <c r="O1175" i="22"/>
  <c r="O1177" i="22"/>
  <c r="O1179" i="22"/>
  <c r="O1181" i="22"/>
  <c r="O1183" i="22"/>
  <c r="O1185" i="22"/>
  <c r="O1187" i="22"/>
  <c r="O1189" i="22"/>
  <c r="O1191" i="22"/>
  <c r="O1193" i="22"/>
  <c r="O1195" i="22"/>
  <c r="O1197" i="22"/>
  <c r="O1199" i="22"/>
  <c r="O1201" i="22"/>
  <c r="O1203" i="22"/>
  <c r="O1205" i="22"/>
  <c r="O1207" i="22"/>
  <c r="O1209" i="22"/>
  <c r="O1211" i="22"/>
  <c r="O1213" i="22"/>
  <c r="O1215" i="22"/>
  <c r="O1217" i="22"/>
  <c r="O1219" i="22"/>
  <c r="O1221" i="22"/>
  <c r="O1223" i="22"/>
  <c r="O1225" i="22"/>
  <c r="O1227" i="22"/>
  <c r="O1229" i="22"/>
  <c r="O1231" i="22"/>
  <c r="O1233" i="22"/>
  <c r="O1235" i="22"/>
  <c r="O1237" i="22"/>
  <c r="O1239" i="22"/>
  <c r="O1241" i="22"/>
  <c r="O1243" i="22"/>
  <c r="O1245" i="22"/>
  <c r="O1247" i="22"/>
  <c r="O1249" i="22"/>
  <c r="O1251" i="22"/>
  <c r="O1253" i="22"/>
  <c r="O1255" i="22"/>
  <c r="O1257" i="22"/>
  <c r="O1259" i="22"/>
  <c r="O1261" i="22"/>
  <c r="O1263" i="22"/>
  <c r="O1265" i="22"/>
  <c r="O1267" i="22"/>
  <c r="O1269" i="22"/>
  <c r="O1271" i="22"/>
  <c r="O1273" i="22"/>
  <c r="O1275" i="22"/>
  <c r="O1279" i="22"/>
  <c r="O1283" i="22"/>
  <c r="O1290" i="22"/>
  <c r="O1298" i="22"/>
  <c r="O1312" i="22"/>
  <c r="O1314" i="22"/>
  <c r="O1286" i="22"/>
  <c r="O1292" i="22"/>
  <c r="O1300" i="22"/>
  <c r="O1302" i="22"/>
  <c r="O1316" i="22"/>
  <c r="O1318" i="22"/>
  <c r="O1320" i="22"/>
  <c r="O1322" i="22"/>
  <c r="O1324" i="22"/>
  <c r="O1326" i="22"/>
  <c r="O1328" i="22"/>
  <c r="O1330" i="22"/>
  <c r="O1332" i="22"/>
  <c r="O1334" i="22"/>
  <c r="O1336" i="22"/>
  <c r="O1338" i="22"/>
  <c r="O1340" i="22"/>
  <c r="O1342" i="22"/>
  <c r="O1344" i="22"/>
  <c r="O1346" i="22"/>
  <c r="O1348" i="22"/>
  <c r="O1350" i="22"/>
  <c r="O1352" i="22"/>
  <c r="O1354" i="22"/>
  <c r="O1356" i="22"/>
  <c r="O1358" i="22"/>
  <c r="O1360" i="22"/>
  <c r="O1362" i="22"/>
  <c r="O1364" i="22"/>
  <c r="O1366" i="22"/>
  <c r="O1368" i="22"/>
  <c r="O1370" i="22"/>
  <c r="O1372" i="22"/>
  <c r="O1374" i="22"/>
  <c r="O1376" i="22"/>
  <c r="O1378" i="22"/>
  <c r="O1380" i="22"/>
  <c r="O1382" i="22"/>
  <c r="O1384" i="22"/>
  <c r="O1386" i="22"/>
  <c r="O1388" i="22"/>
  <c r="O1390" i="22"/>
  <c r="O1392" i="22"/>
  <c r="O1394" i="22"/>
  <c r="O1396" i="22"/>
  <c r="O1398" i="22"/>
  <c r="O1400" i="22"/>
  <c r="O1402" i="22"/>
  <c r="O1404" i="22"/>
  <c r="O1406" i="22"/>
  <c r="O1408" i="22"/>
  <c r="O1410" i="22"/>
  <c r="O1412" i="22"/>
  <c r="O1414" i="22"/>
  <c r="O1416" i="22"/>
  <c r="O1418" i="22"/>
  <c r="O1420" i="22"/>
  <c r="O1422" i="22"/>
  <c r="O1424" i="22"/>
  <c r="O1426" i="22"/>
  <c r="O1428" i="22"/>
  <c r="O1430" i="22"/>
  <c r="O1432" i="22"/>
  <c r="O1434" i="22"/>
  <c r="O1436" i="22"/>
  <c r="O1438" i="22"/>
  <c r="O1440" i="22"/>
  <c r="O1442" i="22"/>
  <c r="O1444" i="22"/>
  <c r="O1446" i="22"/>
  <c r="O1448" i="22"/>
  <c r="O1450" i="22"/>
  <c r="O1452" i="22"/>
  <c r="O1454" i="22"/>
  <c r="O1456" i="22"/>
  <c r="O1458" i="22"/>
  <c r="O1460" i="22"/>
  <c r="O1462" i="22"/>
  <c r="O1464" i="22"/>
  <c r="O1466" i="22"/>
  <c r="O1468" i="22"/>
  <c r="O1470" i="22"/>
  <c r="O1472" i="22"/>
  <c r="O1474" i="22"/>
  <c r="O1476" i="22"/>
  <c r="O1478" i="22"/>
  <c r="O1480" i="22"/>
  <c r="O1482" i="22"/>
  <c r="O1484" i="22"/>
  <c r="O1486" i="22"/>
  <c r="O1488" i="22"/>
  <c r="O1490" i="22"/>
  <c r="O1492" i="22"/>
  <c r="O1494" i="22"/>
  <c r="O1496" i="22"/>
  <c r="O1498" i="22"/>
  <c r="O1500" i="22"/>
  <c r="O1502" i="22"/>
  <c r="O1504" i="22"/>
  <c r="O1506" i="22"/>
  <c r="O1508" i="22"/>
  <c r="O1510" i="22"/>
  <c r="O1514" i="22"/>
  <c r="O1518" i="22"/>
  <c r="O1522" i="22"/>
  <c r="O1526" i="22"/>
  <c r="O1530" i="22"/>
  <c r="O1534" i="22"/>
  <c r="O1538" i="22"/>
  <c r="O1542" i="22"/>
  <c r="O1546" i="22"/>
  <c r="O1550" i="22"/>
  <c r="O1554" i="22"/>
  <c r="O1558" i="22"/>
  <c r="O1562" i="22"/>
  <c r="O1566" i="22"/>
  <c r="O1570" i="22"/>
  <c r="O1574" i="22"/>
  <c r="O1578" i="22"/>
  <c r="O1582" i="22"/>
  <c r="O1586" i="22"/>
  <c r="O1590" i="22"/>
  <c r="O1594" i="22"/>
  <c r="O1598" i="22"/>
  <c r="O1602" i="22"/>
  <c r="O1606" i="22"/>
  <c r="O1610" i="22"/>
  <c r="O1614" i="22"/>
  <c r="O1618" i="22"/>
  <c r="O1622" i="22"/>
  <c r="O1626" i="22"/>
  <c r="O1630" i="22"/>
  <c r="O1282" i="22"/>
  <c r="O1294" i="22"/>
  <c r="O1304" i="22"/>
  <c r="O1306" i="22"/>
  <c r="O1278" i="22"/>
  <c r="O1296" i="22"/>
  <c r="O1308" i="22"/>
  <c r="O1310" i="22"/>
  <c r="O1633" i="22"/>
  <c r="O1635" i="22"/>
  <c r="O1637" i="22"/>
  <c r="O1639" i="22"/>
  <c r="O1641" i="22"/>
  <c r="O1643" i="22"/>
  <c r="O1645" i="22"/>
  <c r="O1647" i="22"/>
  <c r="O1649" i="22"/>
  <c r="O1651" i="22"/>
  <c r="O1653" i="22"/>
  <c r="O1655" i="22"/>
  <c r="O1657" i="22"/>
  <c r="O1659" i="22"/>
  <c r="O1661" i="22"/>
  <c r="O1663" i="22"/>
  <c r="O1665" i="22"/>
  <c r="O1667" i="22"/>
  <c r="O1669" i="22"/>
  <c r="O1671" i="22"/>
  <c r="O1673" i="22"/>
  <c r="O1675" i="22"/>
  <c r="O1677" i="22"/>
  <c r="O1679" i="22"/>
  <c r="O1681" i="22"/>
  <c r="O1683" i="22"/>
  <c r="O1685" i="22"/>
  <c r="O1687" i="22"/>
  <c r="O1689" i="22"/>
  <c r="O1691" i="22"/>
  <c r="O1693" i="22"/>
  <c r="O1695" i="22"/>
  <c r="O1697" i="22"/>
  <c r="O1699" i="22"/>
  <c r="O1701" i="22"/>
  <c r="O1703" i="22"/>
  <c r="O1705" i="22"/>
  <c r="O1707" i="22"/>
  <c r="O1709" i="22"/>
  <c r="O1711" i="22"/>
  <c r="O1713" i="22"/>
  <c r="O1715" i="22"/>
  <c r="O1717" i="22"/>
  <c r="O1719" i="22"/>
  <c r="O1721" i="22"/>
  <c r="O1723" i="22"/>
  <c r="O1725" i="22"/>
  <c r="O1727" i="22"/>
  <c r="O1729" i="22"/>
  <c r="O1731" i="22"/>
  <c r="O1733" i="22"/>
  <c r="O1735" i="22"/>
  <c r="O1737" i="22"/>
  <c r="O1739" i="22"/>
  <c r="O1741" i="22"/>
  <c r="O1743" i="22"/>
  <c r="O1745" i="22"/>
  <c r="O1747" i="22"/>
  <c r="O1749" i="22"/>
  <c r="O1751" i="22"/>
  <c r="O1753" i="22"/>
  <c r="O1755" i="22"/>
  <c r="O1757" i="22"/>
  <c r="O1759" i="22"/>
  <c r="O1761" i="22"/>
  <c r="O1763" i="22"/>
  <c r="O1765" i="22"/>
  <c r="O1767" i="22"/>
  <c r="O1769" i="22"/>
  <c r="O1771" i="22"/>
  <c r="O1773" i="22"/>
  <c r="O1775" i="22"/>
  <c r="O1777" i="22"/>
  <c r="O1779" i="22"/>
  <c r="O1781" i="22"/>
  <c r="O1783" i="22"/>
  <c r="O1788" i="22"/>
  <c r="O1790" i="22"/>
  <c r="O1792" i="22"/>
  <c r="O1794" i="22"/>
  <c r="O1796" i="22"/>
  <c r="O1798" i="22"/>
  <c r="O1800" i="22"/>
  <c r="O1802" i="22"/>
  <c r="O1804" i="22"/>
  <c r="O1806" i="22"/>
  <c r="O1808" i="22"/>
  <c r="O1810" i="22"/>
  <c r="O1812" i="22"/>
  <c r="O1814" i="22"/>
  <c r="O1816" i="22"/>
  <c r="O1818" i="22"/>
  <c r="O1820" i="22"/>
  <c r="O1822" i="22"/>
  <c r="O1824" i="22"/>
  <c r="O1826" i="22"/>
  <c r="O1828" i="22"/>
  <c r="O1830" i="22"/>
  <c r="O1832" i="22"/>
  <c r="O1834" i="22"/>
  <c r="O1836" i="22"/>
  <c r="O1838" i="22"/>
  <c r="O1840" i="22"/>
  <c r="O1842" i="22"/>
  <c r="O1844" i="22"/>
  <c r="O1846" i="22"/>
  <c r="O1848" i="22"/>
  <c r="O1850" i="22"/>
  <c r="O1852" i="22"/>
  <c r="O1854" i="22"/>
  <c r="O1856" i="22"/>
  <c r="O1858" i="22"/>
  <c r="O1860" i="22"/>
  <c r="O1862" i="22"/>
  <c r="O1864" i="22"/>
  <c r="O1866" i="22"/>
  <c r="O1868" i="22"/>
  <c r="O1870" i="22"/>
  <c r="O1872" i="22"/>
  <c r="O1874" i="22"/>
  <c r="O1876" i="22"/>
  <c r="O1878" i="22"/>
  <c r="O1880" i="22"/>
  <c r="O1882" i="22"/>
  <c r="O1884" i="22"/>
  <c r="O1886" i="22"/>
  <c r="O1888" i="22"/>
  <c r="O1890" i="22"/>
  <c r="O1892" i="22"/>
  <c r="O1894" i="22"/>
  <c r="O1896" i="22"/>
  <c r="O1898" i="22"/>
  <c r="O1900" i="22"/>
  <c r="O1902" i="22"/>
  <c r="O1904" i="22"/>
  <c r="O1906" i="22"/>
  <c r="O1908" i="22"/>
  <c r="O1910" i="22"/>
  <c r="O1912" i="22"/>
  <c r="O1914" i="22"/>
  <c r="O1916" i="22"/>
  <c r="O1918" i="22"/>
  <c r="O1920" i="22"/>
  <c r="O1922" i="22"/>
  <c r="O1924" i="22"/>
  <c r="O1926" i="22"/>
  <c r="O1928" i="22"/>
  <c r="O1930" i="22"/>
  <c r="O1932" i="22"/>
  <c r="O1934" i="22"/>
  <c r="O1936" i="22"/>
  <c r="O1938" i="22"/>
  <c r="O1940" i="22"/>
  <c r="O1942" i="22"/>
  <c r="O1944" i="22"/>
  <c r="O1946" i="22"/>
  <c r="O1948" i="22"/>
  <c r="O1950" i="22"/>
  <c r="O1952" i="22"/>
  <c r="O1954" i="22"/>
  <c r="O1956" i="22"/>
  <c r="O1958" i="22"/>
  <c r="O1960" i="22"/>
  <c r="O1962" i="22"/>
  <c r="O1964" i="22"/>
  <c r="O1966" i="22"/>
  <c r="O1968" i="22"/>
  <c r="O1970" i="22"/>
  <c r="O1972" i="22"/>
  <c r="O1974" i="22"/>
  <c r="O1976" i="22"/>
  <c r="O1978" i="22"/>
  <c r="O1980" i="22"/>
  <c r="O1982" i="22"/>
  <c r="O1984" i="22"/>
  <c r="O1986" i="22"/>
  <c r="O1988" i="22"/>
  <c r="O1990" i="22"/>
  <c r="O1992" i="22"/>
  <c r="O1994" i="22"/>
  <c r="O1996" i="22"/>
  <c r="O1998" i="22"/>
  <c r="O2000" i="22"/>
  <c r="O2002" i="22"/>
  <c r="O2004" i="22"/>
  <c r="O2006" i="22"/>
  <c r="O2008" i="22"/>
  <c r="O2010" i="22"/>
  <c r="O2012" i="22"/>
  <c r="O2014" i="22"/>
  <c r="O2016" i="22"/>
  <c r="O2018" i="22"/>
  <c r="O2020" i="22"/>
  <c r="O2022" i="22"/>
  <c r="O2024" i="22"/>
  <c r="O2026" i="22"/>
  <c r="O2028" i="22"/>
  <c r="O2030" i="22"/>
  <c r="O2032" i="22"/>
  <c r="O2034" i="22"/>
  <c r="O2036" i="22"/>
  <c r="O2038" i="22"/>
  <c r="O2040" i="22"/>
  <c r="O2042" i="22"/>
  <c r="O2044" i="22"/>
  <c r="O2046" i="22"/>
  <c r="O2050" i="22"/>
  <c r="O2052" i="22"/>
  <c r="O2054" i="22"/>
  <c r="O2056" i="22"/>
  <c r="O2058" i="22"/>
  <c r="O2060" i="22"/>
  <c r="O2062" i="22"/>
  <c r="O2064" i="22"/>
  <c r="O2066" i="22"/>
  <c r="O2068" i="22"/>
  <c r="O2070" i="22"/>
  <c r="O2072" i="22"/>
  <c r="O2074" i="22"/>
  <c r="O2076" i="22"/>
  <c r="O2078" i="22"/>
  <c r="O2080" i="22"/>
  <c r="O2082" i="22"/>
  <c r="O2084" i="22"/>
  <c r="O2086" i="22"/>
  <c r="O2088" i="22"/>
  <c r="O2090" i="22"/>
  <c r="O2092" i="22"/>
  <c r="O2094" i="22"/>
  <c r="O2096" i="22"/>
  <c r="O2098" i="22"/>
  <c r="O2100" i="22"/>
  <c r="O2102" i="22"/>
  <c r="O2104" i="22"/>
  <c r="O2106" i="22"/>
  <c r="O2108" i="22"/>
  <c r="O2110" i="22"/>
  <c r="O2112" i="22"/>
  <c r="O2114" i="22"/>
  <c r="O2116" i="22"/>
  <c r="O2118" i="22"/>
  <c r="O2120" i="22"/>
  <c r="O2122" i="22"/>
  <c r="O2124" i="22"/>
  <c r="O2126" i="22"/>
  <c r="O2128" i="22"/>
  <c r="O2130" i="22"/>
  <c r="O2132" i="22"/>
  <c r="O2134" i="22"/>
  <c r="O2136" i="22"/>
  <c r="O2138" i="22"/>
  <c r="O2140" i="22"/>
  <c r="O2142" i="22"/>
  <c r="O2144" i="22"/>
  <c r="O2146" i="22"/>
  <c r="O2148" i="22"/>
  <c r="O2150" i="22"/>
  <c r="O2152" i="22"/>
  <c r="O2154" i="22"/>
  <c r="O2156" i="22"/>
  <c r="O2158" i="22"/>
  <c r="O2160" i="22"/>
  <c r="O2162" i="22"/>
  <c r="O2164" i="22"/>
  <c r="O2166" i="22"/>
  <c r="O2168" i="22"/>
  <c r="O2170" i="22"/>
  <c r="O2172" i="22"/>
  <c r="O2174" i="22"/>
  <c r="O2176" i="22"/>
  <c r="O2178" i="22"/>
  <c r="O2180" i="22"/>
  <c r="O2182" i="22"/>
  <c r="O2184" i="22"/>
  <c r="O2186" i="22"/>
  <c r="O2188" i="22"/>
  <c r="O2190" i="22"/>
  <c r="O2192" i="22"/>
  <c r="O2194" i="22"/>
  <c r="O2196" i="22"/>
  <c r="O2198" i="22"/>
  <c r="O2200" i="22"/>
  <c r="O2202" i="22"/>
  <c r="O2204" i="22"/>
  <c r="O2208" i="22"/>
  <c r="O2212" i="22"/>
  <c r="O2216" i="22"/>
  <c r="O2220" i="22"/>
  <c r="O2224" i="22"/>
  <c r="O2228" i="22"/>
  <c r="O2232" i="22"/>
  <c r="O2236" i="22"/>
  <c r="O2240" i="22"/>
  <c r="O2244" i="22"/>
  <c r="O2248" i="22"/>
  <c r="O2302" i="22"/>
  <c r="O1786" i="22"/>
  <c r="O2205" i="22"/>
  <c r="O2209" i="22"/>
  <c r="O2213" i="22"/>
  <c r="O2217" i="22"/>
  <c r="O2221" i="22"/>
  <c r="O2225" i="22"/>
  <c r="O2229" i="22"/>
  <c r="O2233" i="22"/>
  <c r="O2237" i="22"/>
  <c r="O2241" i="22"/>
  <c r="O2245" i="22"/>
  <c r="O2249" i="22"/>
  <c r="O2253" i="22"/>
  <c r="O2257" i="22"/>
  <c r="O2261" i="22"/>
  <c r="O2265" i="22"/>
  <c r="O2269" i="22"/>
  <c r="O2273" i="22"/>
  <c r="O2277" i="22"/>
  <c r="O2281" i="22"/>
  <c r="O2285" i="22"/>
  <c r="O2293" i="22"/>
  <c r="O2304" i="22"/>
  <c r="O2313" i="22"/>
  <c r="O2320" i="22"/>
  <c r="O2329" i="22"/>
  <c r="O2336" i="22"/>
  <c r="O2296" i="22"/>
  <c r="O2301" i="22"/>
  <c r="O2308" i="22"/>
  <c r="O2317" i="22"/>
  <c r="O2324" i="22"/>
  <c r="O2333" i="22"/>
  <c r="O2340" i="22"/>
  <c r="O2344" i="22"/>
  <c r="O2348" i="22"/>
  <c r="O2352" i="22"/>
  <c r="O2356" i="22"/>
  <c r="O2360" i="22"/>
  <c r="O2364" i="22"/>
  <c r="O2368" i="22"/>
  <c r="O2372" i="22"/>
  <c r="O2376" i="22"/>
  <c r="O2380" i="22"/>
  <c r="O2384" i="22"/>
  <c r="O2388" i="22"/>
  <c r="O2392" i="22"/>
  <c r="O2396" i="22"/>
  <c r="O2400" i="22"/>
  <c r="O2404" i="22"/>
  <c r="O2408" i="22"/>
  <c r="O2412" i="22"/>
  <c r="O2416" i="22"/>
  <c r="O2420" i="22"/>
  <c r="O2424" i="22"/>
  <c r="O2428" i="22"/>
  <c r="O2432" i="22"/>
  <c r="O2436" i="22"/>
  <c r="O2440" i="22"/>
  <c r="O2444" i="22"/>
  <c r="O2448" i="22"/>
  <c r="O2452" i="22"/>
  <c r="O2456" i="22"/>
  <c r="O2460" i="22"/>
  <c r="O2464" i="22"/>
  <c r="O2468" i="22"/>
  <c r="O2472" i="22"/>
  <c r="O2486" i="22"/>
  <c r="O2490" i="22"/>
  <c r="O2494" i="22"/>
  <c r="O2498" i="22"/>
  <c r="O2502" i="22"/>
  <c r="O2506" i="22"/>
  <c r="O2510" i="22"/>
  <c r="O2514" i="22"/>
  <c r="O2518" i="22"/>
  <c r="O2522" i="22"/>
  <c r="O2526" i="22"/>
  <c r="O2530" i="22"/>
  <c r="O2534" i="22"/>
  <c r="O2538" i="22"/>
  <c r="O2542" i="22"/>
  <c r="O2546" i="22"/>
  <c r="O2550" i="22"/>
  <c r="O2554" i="22"/>
  <c r="O2558" i="22"/>
  <c r="O2562" i="22"/>
  <c r="O2566" i="22"/>
  <c r="O2570" i="22"/>
  <c r="O2574" i="22"/>
  <c r="O2578" i="22"/>
  <c r="O2582" i="22"/>
  <c r="O2590" i="22"/>
  <c r="O2292" i="22"/>
  <c r="O2305" i="22"/>
  <c r="O2312" i="22"/>
  <c r="O2321" i="22"/>
  <c r="O2328" i="22"/>
  <c r="O2337" i="22"/>
  <c r="O2288" i="22"/>
  <c r="O2297" i="22"/>
  <c r="O2300" i="22"/>
  <c r="O2309" i="22"/>
  <c r="O2316" i="22"/>
  <c r="O2325" i="22"/>
  <c r="O2332" i="22"/>
  <c r="O2341" i="22"/>
  <c r="O2345" i="22"/>
  <c r="O2349" i="22"/>
  <c r="O2353" i="22"/>
  <c r="O2357" i="22"/>
  <c r="O2361" i="22"/>
  <c r="O2365" i="22"/>
  <c r="O2369" i="22"/>
  <c r="O2373" i="22"/>
  <c r="O2377" i="22"/>
  <c r="O2381" i="22"/>
  <c r="O2385" i="22"/>
  <c r="O2389" i="22"/>
  <c r="O2393" i="22"/>
  <c r="O2397" i="22"/>
  <c r="O2401" i="22"/>
  <c r="O2405" i="22"/>
  <c r="O2409" i="22"/>
  <c r="O2413" i="22"/>
  <c r="O2417" i="22"/>
  <c r="O2421" i="22"/>
  <c r="O2425" i="22"/>
  <c r="O2429" i="22"/>
  <c r="O2433" i="22"/>
  <c r="O2437" i="22"/>
  <c r="O2441" i="22"/>
  <c r="O2445" i="22"/>
  <c r="O2449" i="22"/>
  <c r="O2453" i="22"/>
  <c r="O2457" i="22"/>
  <c r="O2461" i="22"/>
  <c r="O2465" i="22"/>
  <c r="O2469" i="22"/>
  <c r="O2473" i="22"/>
  <c r="O2477" i="22"/>
  <c r="O2481" i="22"/>
  <c r="O2589" i="22"/>
  <c r="O2597" i="22"/>
  <c r="O2599" i="22"/>
  <c r="O2606" i="22"/>
  <c r="O2613" i="22"/>
  <c r="O2615" i="22"/>
  <c r="O2622" i="22"/>
  <c r="O2629" i="22"/>
  <c r="O2631" i="22"/>
  <c r="O2638" i="22"/>
  <c r="O2585" i="22"/>
  <c r="O2594" i="22"/>
  <c r="O2601" i="22"/>
  <c r="O2603" i="22"/>
  <c r="O2610" i="22"/>
  <c r="O2617" i="22"/>
  <c r="O2619" i="22"/>
  <c r="O2626" i="22"/>
  <c r="O2633" i="22"/>
  <c r="O2635" i="22"/>
  <c r="O2642" i="22"/>
  <c r="O2646" i="22"/>
  <c r="O2650" i="22"/>
  <c r="O2654" i="22"/>
  <c r="O2658" i="22"/>
  <c r="O2662" i="22"/>
  <c r="O2666" i="22"/>
  <c r="O2670" i="22"/>
  <c r="O2674" i="22"/>
  <c r="O2678" i="22"/>
  <c r="O2682" i="22"/>
  <c r="O2686" i="22"/>
  <c r="O2690" i="22"/>
  <c r="O2694" i="22"/>
  <c r="O2702" i="22"/>
  <c r="O2581" i="22"/>
  <c r="O2598" i="22"/>
  <c r="O2605" i="22"/>
  <c r="O2607" i="22"/>
  <c r="O2614" i="22"/>
  <c r="O2621" i="22"/>
  <c r="O2623" i="22"/>
  <c r="O2630" i="22"/>
  <c r="O2637" i="22"/>
  <c r="O2639" i="22"/>
  <c r="O2577" i="22"/>
  <c r="O2593" i="22"/>
  <c r="O2595" i="22"/>
  <c r="O2602" i="22"/>
  <c r="O2609" i="22"/>
  <c r="O2611" i="22"/>
  <c r="O2618" i="22"/>
  <c r="O2625" i="22"/>
  <c r="O2627" i="22"/>
  <c r="O2634" i="22"/>
  <c r="O2641" i="22"/>
  <c r="O2643" i="22"/>
  <c r="O2645" i="22"/>
  <c r="O2647" i="22"/>
  <c r="O2649" i="22"/>
  <c r="O2651" i="22"/>
  <c r="O2653" i="22"/>
  <c r="O2655" i="22"/>
  <c r="O2657" i="22"/>
  <c r="O2659" i="22"/>
  <c r="O2661" i="22"/>
  <c r="O2663" i="22"/>
  <c r="O2665" i="22"/>
  <c r="O2667" i="22"/>
  <c r="O2669" i="22"/>
  <c r="O2671" i="22"/>
  <c r="O2673" i="22"/>
  <c r="O2675" i="22"/>
  <c r="O2677" i="22"/>
  <c r="O2679" i="22"/>
  <c r="O2681" i="22"/>
  <c r="O2683" i="22"/>
  <c r="O2685" i="22"/>
  <c r="O2687" i="22"/>
  <c r="O2689" i="22"/>
  <c r="O2691" i="22"/>
  <c r="O2693" i="22"/>
  <c r="O2697" i="22"/>
  <c r="O2704" i="22"/>
  <c r="O2714" i="22"/>
  <c r="O2716" i="22"/>
  <c r="O2730" i="22"/>
  <c r="O2732" i="22"/>
  <c r="O2700" i="22"/>
  <c r="O2706" i="22"/>
  <c r="O2718" i="22"/>
  <c r="O2720" i="22"/>
  <c r="O2734" i="22"/>
  <c r="O2736" i="22"/>
  <c r="O2738" i="22"/>
  <c r="O2740" i="22"/>
  <c r="O2744" i="22"/>
  <c r="O2748" i="22"/>
  <c r="O2752" i="22"/>
  <c r="O2756" i="22"/>
  <c r="O2760" i="22"/>
  <c r="O2764" i="22"/>
  <c r="O2768" i="22"/>
  <c r="O2772" i="22"/>
  <c r="O2774" i="22"/>
  <c r="O2776" i="22"/>
  <c r="O2778" i="22"/>
  <c r="O2780" i="22"/>
  <c r="O2782" i="22"/>
  <c r="O2784" i="22"/>
  <c r="O2786" i="22"/>
  <c r="O2788" i="22"/>
  <c r="O2790" i="22"/>
  <c r="O2792" i="22"/>
  <c r="O2794" i="22"/>
  <c r="O2796" i="22"/>
  <c r="O2798" i="22"/>
  <c r="O2800" i="22"/>
  <c r="O2802" i="22"/>
  <c r="O2804" i="22"/>
  <c r="O2806" i="22"/>
  <c r="O2808" i="22"/>
  <c r="O2810" i="22"/>
  <c r="O2812" i="22"/>
  <c r="O2814" i="22"/>
  <c r="O2816" i="22"/>
  <c r="O2818" i="22"/>
  <c r="O2820" i="22"/>
  <c r="O2822" i="22"/>
  <c r="O2824" i="22"/>
  <c r="O2826" i="22"/>
  <c r="O2828" i="22"/>
  <c r="O2830" i="22"/>
  <c r="O2832" i="22"/>
  <c r="O2834" i="22"/>
  <c r="O2836" i="22"/>
  <c r="O2838" i="22"/>
  <c r="O2840" i="22"/>
  <c r="O2842" i="22"/>
  <c r="O2844" i="22"/>
  <c r="O2846" i="22"/>
  <c r="O2848" i="22"/>
  <c r="O2850" i="22"/>
  <c r="O2852" i="22"/>
  <c r="O2854" i="22"/>
  <c r="O2856" i="22"/>
  <c r="O2858" i="22"/>
  <c r="O2860" i="22"/>
  <c r="O2862" i="22"/>
  <c r="O2864" i="22"/>
  <c r="O2866" i="22"/>
  <c r="O2868" i="22"/>
  <c r="O2870" i="22"/>
  <c r="O2872" i="22"/>
  <c r="O2874" i="22"/>
  <c r="O2876" i="22"/>
  <c r="O2878" i="22"/>
  <c r="O2880" i="22"/>
  <c r="O2882" i="22"/>
  <c r="O2884" i="22"/>
  <c r="O2886" i="22"/>
  <c r="O2888" i="22"/>
  <c r="O2890" i="22"/>
  <c r="O2892" i="22"/>
  <c r="O2894" i="22"/>
  <c r="O2896" i="22"/>
  <c r="O2898" i="22"/>
  <c r="O2900" i="22"/>
  <c r="O2902" i="22"/>
  <c r="O2904" i="22"/>
  <c r="O2906" i="22"/>
  <c r="O2908" i="22"/>
  <c r="O2910" i="22"/>
  <c r="O2912" i="22"/>
  <c r="O2914" i="22"/>
  <c r="O2916" i="22"/>
  <c r="O2918" i="22"/>
  <c r="O2920" i="22"/>
  <c r="O2922" i="22"/>
  <c r="O2924" i="22"/>
  <c r="O2926" i="22"/>
  <c r="O2928" i="22"/>
  <c r="O2932" i="22"/>
  <c r="O2936" i="22"/>
  <c r="O2940" i="22"/>
  <c r="O2942" i="22"/>
  <c r="O2944" i="22"/>
  <c r="O2946" i="22"/>
  <c r="O2948" i="22"/>
  <c r="O2950" i="22"/>
  <c r="O2952" i="22"/>
  <c r="O2954" i="22"/>
  <c r="O2956" i="22"/>
  <c r="O2958" i="22"/>
  <c r="O2960" i="22"/>
  <c r="O2962" i="22"/>
  <c r="O2964" i="22"/>
  <c r="O2966" i="22"/>
  <c r="O2968" i="22"/>
  <c r="O2970" i="22"/>
  <c r="O2972" i="22"/>
  <c r="O2974" i="22"/>
  <c r="O2976" i="22"/>
  <c r="O2978" i="22"/>
  <c r="O2980" i="22"/>
  <c r="O2982" i="22"/>
  <c r="O2984" i="22"/>
  <c r="O2986" i="22"/>
  <c r="O2988" i="22"/>
  <c r="O2990" i="22"/>
  <c r="O2992" i="22"/>
  <c r="O2994" i="22"/>
  <c r="O2996" i="22"/>
  <c r="O2998" i="22"/>
  <c r="O3000" i="22"/>
  <c r="O3002" i="22"/>
  <c r="O3004" i="22"/>
  <c r="O3006" i="22"/>
  <c r="O3008" i="22"/>
  <c r="O3010" i="22"/>
  <c r="O3012" i="22"/>
  <c r="O3014" i="22"/>
  <c r="O3016" i="22"/>
  <c r="O3018" i="22"/>
  <c r="O3020" i="22"/>
  <c r="O3022" i="22"/>
  <c r="O3024" i="22"/>
  <c r="O3026" i="22"/>
  <c r="O3028" i="22"/>
  <c r="O2696" i="22"/>
  <c r="O2708" i="22"/>
  <c r="O2722" i="22"/>
  <c r="O2724" i="22"/>
  <c r="O2692" i="22"/>
  <c r="O2710" i="22"/>
  <c r="O2712" i="22"/>
  <c r="O2726" i="22"/>
  <c r="O2728" i="22"/>
  <c r="O3060" i="22"/>
  <c r="O3064" i="22"/>
  <c r="O3068" i="22"/>
  <c r="O3072" i="22"/>
  <c r="O3076" i="22"/>
  <c r="O3080" i="22"/>
  <c r="O3084" i="22"/>
  <c r="O3088" i="22"/>
  <c r="O3092" i="22"/>
  <c r="O3096" i="22"/>
  <c r="O3100" i="22"/>
  <c r="O3104" i="22"/>
  <c r="O3108" i="22"/>
  <c r="O3112" i="22"/>
  <c r="O3116" i="22"/>
  <c r="O3120" i="22"/>
  <c r="O3124" i="22"/>
  <c r="O3128" i="22"/>
  <c r="O3132" i="22"/>
  <c r="O3136" i="22"/>
  <c r="O3140" i="22"/>
  <c r="O3144" i="22"/>
  <c r="O3148" i="22"/>
  <c r="O3152" i="22"/>
  <c r="O3156" i="22"/>
  <c r="O3160" i="22"/>
  <c r="O3164" i="22"/>
  <c r="O3168" i="22"/>
  <c r="O3172" i="22"/>
  <c r="O3035" i="22"/>
  <c r="O3176" i="22"/>
  <c r="O3180" i="22"/>
  <c r="O3184" i="22"/>
  <c r="O3188" i="22"/>
  <c r="O3192" i="22"/>
  <c r="O3196" i="22"/>
  <c r="O3200" i="22"/>
  <c r="O3204" i="22"/>
  <c r="O3208" i="22"/>
  <c r="O3212" i="22"/>
  <c r="O3216" i="22"/>
  <c r="O3220" i="22"/>
  <c r="O3222" i="22"/>
  <c r="O3224" i="22"/>
  <c r="O3226" i="22"/>
  <c r="O3228" i="22"/>
  <c r="O3230" i="22"/>
  <c r="O3232" i="22"/>
  <c r="O3234" i="22"/>
  <c r="O3236" i="22"/>
  <c r="O3238" i="22"/>
  <c r="O3240" i="22"/>
  <c r="O3242" i="22"/>
  <c r="O3244" i="22"/>
  <c r="O3246" i="22"/>
  <c r="O3248" i="22"/>
  <c r="O3250" i="22"/>
  <c r="O3252" i="22"/>
  <c r="O3254" i="22"/>
  <c r="O3256" i="22"/>
  <c r="O3258" i="22"/>
  <c r="O3260" i="22"/>
  <c r="O3262" i="22"/>
  <c r="O3264" i="22"/>
  <c r="O3266" i="22"/>
  <c r="O3268" i="22"/>
  <c r="O3270" i="22"/>
  <c r="O3272" i="22"/>
  <c r="O3274" i="22"/>
  <c r="O3276" i="22"/>
  <c r="O3278" i="22"/>
  <c r="O3280" i="22"/>
  <c r="O3282" i="22"/>
  <c r="O3284" i="22"/>
  <c r="O3286" i="22"/>
  <c r="O3288" i="22"/>
  <c r="O3290" i="22"/>
  <c r="O3292" i="22"/>
  <c r="O3294" i="22"/>
  <c r="O3296" i="22"/>
  <c r="O3298" i="22"/>
  <c r="O3300" i="22"/>
  <c r="O3302" i="22"/>
  <c r="O3304" i="22"/>
  <c r="O3306" i="22"/>
  <c r="O3308" i="22"/>
  <c r="O3310" i="22"/>
  <c r="O3312" i="22"/>
  <c r="O3314" i="22"/>
  <c r="O3316" i="22"/>
  <c r="O3318" i="22"/>
  <c r="O3320" i="22"/>
  <c r="O3322" i="22"/>
  <c r="O3324" i="22"/>
  <c r="O3326" i="22"/>
  <c r="O3328" i="22"/>
  <c r="O3330" i="22"/>
  <c r="O3332" i="22"/>
  <c r="O3334" i="22"/>
  <c r="O3336" i="22"/>
  <c r="O3338" i="22"/>
  <c r="O3340" i="22"/>
  <c r="O3342" i="22"/>
  <c r="O3344" i="22"/>
  <c r="O3346" i="22"/>
  <c r="O3348" i="22"/>
  <c r="O3350" i="22"/>
  <c r="O3352" i="22"/>
  <c r="O3354" i="22"/>
  <c r="O3356" i="22"/>
  <c r="O3358" i="22"/>
  <c r="O3360" i="22"/>
  <c r="O3362" i="22"/>
  <c r="O3364" i="22"/>
  <c r="O3366" i="22"/>
  <c r="O3031" i="22"/>
  <c r="O3039" i="22"/>
  <c r="O3043" i="22"/>
  <c r="O3047" i="22"/>
  <c r="O3051" i="22"/>
  <c r="O3055" i="22"/>
  <c r="O3059" i="22"/>
  <c r="O3063" i="22"/>
  <c r="O3067" i="22"/>
  <c r="O3071" i="22"/>
  <c r="O3075" i="22"/>
  <c r="O3079" i="22"/>
  <c r="O3083" i="22"/>
  <c r="O3087" i="22"/>
  <c r="O3091" i="22"/>
  <c r="O3095" i="22"/>
  <c r="O3099" i="22"/>
  <c r="O3103" i="22"/>
  <c r="O3107" i="22"/>
  <c r="O3111" i="22"/>
  <c r="O3115" i="22"/>
  <c r="O3119" i="22"/>
  <c r="O3123" i="22"/>
  <c r="O3127" i="22"/>
  <c r="O3131" i="22"/>
  <c r="O3135" i="22"/>
  <c r="O3139" i="22"/>
  <c r="O3143" i="22"/>
  <c r="O3147" i="22"/>
  <c r="O3151" i="22"/>
  <c r="O3155" i="22"/>
  <c r="O3159" i="22"/>
  <c r="O3163" i="22"/>
  <c r="O3167" i="22"/>
  <c r="O3171" i="22"/>
  <c r="O3175" i="22"/>
  <c r="O3179" i="22"/>
  <c r="O3183" i="22"/>
  <c r="O3187" i="22"/>
  <c r="O3191" i="22"/>
  <c r="O3195" i="22"/>
  <c r="O3199" i="22"/>
  <c r="O3203" i="22"/>
  <c r="O3207" i="22"/>
  <c r="O3211" i="22"/>
  <c r="O3215" i="22"/>
  <c r="O3219" i="22"/>
  <c r="O3223" i="22"/>
  <c r="O3227" i="22"/>
  <c r="O3231" i="22"/>
  <c r="O3235" i="22"/>
  <c r="O3239" i="22"/>
  <c r="O3243" i="22"/>
  <c r="O3247" i="22"/>
  <c r="O3251" i="22"/>
  <c r="O3255" i="22"/>
  <c r="O3259" i="22"/>
  <c r="O3263" i="22"/>
  <c r="O3267" i="22"/>
  <c r="O3271" i="22"/>
  <c r="O3275" i="22"/>
  <c r="O3279" i="22"/>
  <c r="O3283" i="22"/>
  <c r="O3287" i="22"/>
  <c r="O3291" i="22"/>
  <c r="O3295" i="22"/>
  <c r="O3299" i="22"/>
  <c r="O3303" i="22"/>
  <c r="O3307" i="22"/>
  <c r="O3311" i="22"/>
  <c r="O3315" i="22"/>
  <c r="O3319" i="22"/>
  <c r="O3323" i="22"/>
  <c r="O3327" i="22"/>
  <c r="O3331" i="22"/>
  <c r="O3335" i="22"/>
  <c r="O3339" i="22"/>
  <c r="O3343" i="22"/>
  <c r="O3347" i="22"/>
  <c r="O3351" i="22"/>
  <c r="O3355" i="22"/>
  <c r="O3359" i="22"/>
  <c r="O3363" i="22"/>
  <c r="O3367" i="22"/>
  <c r="H3" i="21" a="1"/>
  <c r="D29" i="21"/>
  <c r="D13" i="21"/>
  <c r="B1" i="21"/>
  <c r="F14" i="21"/>
  <c r="F15" i="21"/>
  <c r="F16" i="21"/>
  <c r="F17" i="21"/>
  <c r="F18" i="21"/>
  <c r="F13" i="21"/>
  <c r="F2" i="15"/>
  <c r="J2" i="15" s="1"/>
  <c r="K2" i="15" s="1"/>
  <c r="F3" i="15"/>
  <c r="J3" i="15" s="1"/>
  <c r="K3" i="15" s="1"/>
  <c r="H3" i="19"/>
  <c r="G3" i="19"/>
  <c r="F3" i="19"/>
  <c r="E3" i="19"/>
  <c r="D3" i="19"/>
  <c r="C3" i="19"/>
  <c r="B3" i="19"/>
  <c r="H33" i="19"/>
  <c r="G33" i="19"/>
  <c r="F33" i="19"/>
  <c r="E33" i="19"/>
  <c r="D33" i="19"/>
  <c r="C33" i="19"/>
  <c r="B33" i="19"/>
  <c r="H24" i="19"/>
  <c r="H7" i="19" s="1"/>
  <c r="G23" i="19"/>
  <c r="G6" i="19" s="1"/>
  <c r="F23" i="19"/>
  <c r="F6" i="19" s="1"/>
  <c r="E22" i="19"/>
  <c r="E5" i="19" s="1"/>
  <c r="D24" i="19"/>
  <c r="C25" i="19"/>
  <c r="B25" i="19"/>
  <c r="B8" i="19" s="1"/>
  <c r="H21" i="19"/>
  <c r="G21" i="19"/>
  <c r="F21" i="19"/>
  <c r="E21" i="19"/>
  <c r="E4" i="19" s="1"/>
  <c r="D21" i="19"/>
  <c r="C21" i="19"/>
  <c r="B21" i="19"/>
  <c r="G63" i="20"/>
  <c r="G83" i="19" s="1"/>
  <c r="F63" i="20"/>
  <c r="F83" i="19" s="1"/>
  <c r="E63" i="20"/>
  <c r="E83" i="19" s="1"/>
  <c r="D63" i="20"/>
  <c r="D83" i="19" s="1"/>
  <c r="C63" i="20"/>
  <c r="C83" i="19" s="1"/>
  <c r="B63" i="20"/>
  <c r="G62" i="20"/>
  <c r="G82" i="19" s="1"/>
  <c r="F62" i="20"/>
  <c r="F82" i="19" s="1"/>
  <c r="E62" i="20"/>
  <c r="E82" i="19" s="1"/>
  <c r="D62" i="20"/>
  <c r="D82" i="19" s="1"/>
  <c r="C62" i="20"/>
  <c r="C82" i="19" s="1"/>
  <c r="B62" i="20"/>
  <c r="B82" i="19" s="1"/>
  <c r="G61" i="20"/>
  <c r="G81" i="19" s="1"/>
  <c r="F61" i="20"/>
  <c r="F81" i="19" s="1"/>
  <c r="E61" i="20"/>
  <c r="E81" i="19" s="1"/>
  <c r="D61" i="20"/>
  <c r="D81" i="19" s="1"/>
  <c r="C61" i="20"/>
  <c r="C81" i="19" s="1"/>
  <c r="B61" i="20"/>
  <c r="B81" i="19" s="1"/>
  <c r="G60" i="20"/>
  <c r="G80" i="19" s="1"/>
  <c r="F60" i="20"/>
  <c r="F80" i="19" s="1"/>
  <c r="E60" i="20"/>
  <c r="E80" i="19" s="1"/>
  <c r="D60" i="20"/>
  <c r="D80" i="19" s="1"/>
  <c r="C60" i="20"/>
  <c r="C80" i="19" s="1"/>
  <c r="B60" i="20"/>
  <c r="B80" i="19" s="1"/>
  <c r="G59" i="20"/>
  <c r="G79" i="19" s="1"/>
  <c r="F59" i="20"/>
  <c r="F79" i="19" s="1"/>
  <c r="E59" i="20"/>
  <c r="E79" i="19" s="1"/>
  <c r="D59" i="20"/>
  <c r="D79" i="19" s="1"/>
  <c r="C59" i="20"/>
  <c r="C79" i="19" s="1"/>
  <c r="B59" i="20"/>
  <c r="B79" i="19" s="1"/>
  <c r="G58" i="20"/>
  <c r="G78" i="19" s="1"/>
  <c r="F58" i="20"/>
  <c r="F78" i="19" s="1"/>
  <c r="E58" i="20"/>
  <c r="E78" i="19" s="1"/>
  <c r="D58" i="20"/>
  <c r="D78" i="19" s="1"/>
  <c r="C58" i="20"/>
  <c r="C78" i="19" s="1"/>
  <c r="B58" i="20"/>
  <c r="B78" i="19" s="1"/>
  <c r="G57" i="20"/>
  <c r="G77" i="19" s="1"/>
  <c r="F57" i="20"/>
  <c r="F77" i="19" s="1"/>
  <c r="E57" i="20"/>
  <c r="E77" i="19" s="1"/>
  <c r="D57" i="20"/>
  <c r="D77" i="19" s="1"/>
  <c r="C57" i="20"/>
  <c r="C77" i="19" s="1"/>
  <c r="B57" i="20"/>
  <c r="B77" i="19" s="1"/>
  <c r="G56" i="20"/>
  <c r="G76" i="19" s="1"/>
  <c r="F56" i="20"/>
  <c r="F76" i="19" s="1"/>
  <c r="E56" i="20"/>
  <c r="E76" i="19" s="1"/>
  <c r="D56" i="20"/>
  <c r="D76" i="19" s="1"/>
  <c r="C56" i="20"/>
  <c r="C76" i="19" s="1"/>
  <c r="B56" i="20"/>
  <c r="B76" i="19" s="1"/>
  <c r="G55" i="20"/>
  <c r="G75" i="19" s="1"/>
  <c r="F55" i="20"/>
  <c r="F75" i="19" s="1"/>
  <c r="E55" i="20"/>
  <c r="E75" i="19" s="1"/>
  <c r="D55" i="20"/>
  <c r="D75" i="19" s="1"/>
  <c r="C55" i="20"/>
  <c r="C75" i="19" s="1"/>
  <c r="B55" i="20"/>
  <c r="G54" i="20"/>
  <c r="G74" i="19" s="1"/>
  <c r="F54" i="20"/>
  <c r="F74" i="19" s="1"/>
  <c r="E54" i="20"/>
  <c r="E74" i="19" s="1"/>
  <c r="D54" i="20"/>
  <c r="D74" i="19" s="1"/>
  <c r="C54" i="20"/>
  <c r="C74" i="19" s="1"/>
  <c r="B54" i="20"/>
  <c r="B74" i="19" s="1"/>
  <c r="G53" i="20"/>
  <c r="G73" i="19" s="1"/>
  <c r="F53" i="20"/>
  <c r="F73" i="19" s="1"/>
  <c r="E53" i="20"/>
  <c r="E73" i="19" s="1"/>
  <c r="D53" i="20"/>
  <c r="D73" i="19" s="1"/>
  <c r="C53" i="20"/>
  <c r="C73" i="19" s="1"/>
  <c r="B53" i="20"/>
  <c r="B73" i="19" s="1"/>
  <c r="G52" i="20"/>
  <c r="G72" i="19" s="1"/>
  <c r="F52" i="20"/>
  <c r="F72" i="19" s="1"/>
  <c r="E52" i="20"/>
  <c r="E72" i="19" s="1"/>
  <c r="D52" i="20"/>
  <c r="D72" i="19" s="1"/>
  <c r="C52" i="20"/>
  <c r="C72" i="19" s="1"/>
  <c r="B52" i="20"/>
  <c r="B72" i="19" s="1"/>
  <c r="B35" i="20"/>
  <c r="G47" i="20"/>
  <c r="F47" i="20"/>
  <c r="E47" i="20"/>
  <c r="D47" i="20"/>
  <c r="C47" i="20"/>
  <c r="B47" i="20"/>
  <c r="G46" i="20"/>
  <c r="F46" i="20"/>
  <c r="E46" i="20"/>
  <c r="D46" i="20"/>
  <c r="C46" i="20"/>
  <c r="B46" i="20"/>
  <c r="G45" i="20"/>
  <c r="F45" i="20"/>
  <c r="E45" i="20"/>
  <c r="D45" i="20"/>
  <c r="C45" i="20"/>
  <c r="B45" i="20"/>
  <c r="G44" i="20"/>
  <c r="F44" i="20"/>
  <c r="E44" i="20"/>
  <c r="D44" i="20"/>
  <c r="C44" i="20"/>
  <c r="B44" i="20"/>
  <c r="G43" i="20"/>
  <c r="F43" i="20"/>
  <c r="E43" i="20"/>
  <c r="D43" i="20"/>
  <c r="C43" i="20"/>
  <c r="B43" i="20"/>
  <c r="G42" i="20"/>
  <c r="F42" i="20"/>
  <c r="E42" i="20"/>
  <c r="D42" i="20"/>
  <c r="C42" i="20"/>
  <c r="B42" i="20"/>
  <c r="G41" i="20"/>
  <c r="F41" i="20"/>
  <c r="E41" i="20"/>
  <c r="D41" i="20"/>
  <c r="C41" i="20"/>
  <c r="B41" i="20"/>
  <c r="G40" i="20"/>
  <c r="F40" i="20"/>
  <c r="E40" i="20"/>
  <c r="D40" i="20"/>
  <c r="C40" i="20"/>
  <c r="B40" i="20"/>
  <c r="G39" i="20"/>
  <c r="F39" i="20"/>
  <c r="E39" i="20"/>
  <c r="D39" i="20"/>
  <c r="C39" i="20"/>
  <c r="B39" i="20"/>
  <c r="G38" i="20"/>
  <c r="F38" i="20"/>
  <c r="E38" i="20"/>
  <c r="D38" i="20"/>
  <c r="C38" i="20"/>
  <c r="B38" i="20"/>
  <c r="G37" i="20"/>
  <c r="F37" i="20"/>
  <c r="E37" i="20"/>
  <c r="D37" i="20"/>
  <c r="C37" i="20"/>
  <c r="B37" i="20"/>
  <c r="G36" i="20"/>
  <c r="F36" i="20"/>
  <c r="E36" i="20"/>
  <c r="D36" i="20"/>
  <c r="C36" i="20"/>
  <c r="B36" i="20"/>
  <c r="G35" i="20"/>
  <c r="G51" i="20" s="1"/>
  <c r="G71" i="19" s="1"/>
  <c r="F35" i="20"/>
  <c r="F51" i="20" s="1"/>
  <c r="F71" i="19" s="1"/>
  <c r="E35" i="20"/>
  <c r="E51" i="20" s="1"/>
  <c r="E71" i="19" s="1"/>
  <c r="D35" i="20"/>
  <c r="D51" i="20" s="1"/>
  <c r="D71" i="19" s="1"/>
  <c r="C35" i="20"/>
  <c r="C51" i="20" s="1"/>
  <c r="C71" i="19" s="1"/>
  <c r="B51" i="20"/>
  <c r="B71" i="19" s="1"/>
  <c r="G72" i="20"/>
  <c r="F72" i="20"/>
  <c r="E72" i="20"/>
  <c r="D72" i="20"/>
  <c r="C72" i="20"/>
  <c r="B72" i="20"/>
  <c r="C29" i="17"/>
  <c r="D3" i="17" s="1"/>
  <c r="I3" i="17" s="1"/>
  <c r="C28" i="17"/>
  <c r="C3" i="17" s="1"/>
  <c r="B27" i="17"/>
  <c r="C27" i="17" s="1"/>
  <c r="B3" i="17" s="1"/>
  <c r="A4" i="17"/>
  <c r="A5" i="17" s="1"/>
  <c r="A6" i="17" s="1"/>
  <c r="A7" i="17" s="1"/>
  <c r="A8" i="17" s="1"/>
  <c r="A9" i="17" s="1"/>
  <c r="A10" i="17" s="1"/>
  <c r="A11" i="17" s="1"/>
  <c r="A12" i="17" s="1"/>
  <c r="A13" i="17" s="1"/>
  <c r="A14" i="17" s="1"/>
  <c r="F4" i="17"/>
  <c r="F5" i="17" s="1"/>
  <c r="F6" i="17" s="1"/>
  <c r="F7" i="17" s="1"/>
  <c r="F8" i="17" s="1"/>
  <c r="F9" i="17" s="1"/>
  <c r="F10" i="17" s="1"/>
  <c r="F11" i="17" s="1"/>
  <c r="F12" i="17" s="1"/>
  <c r="F13" i="17" s="1"/>
  <c r="F14" i="17" s="1"/>
  <c r="I63" i="15"/>
  <c r="I62" i="15"/>
  <c r="I61" i="15"/>
  <c r="I60" i="15"/>
  <c r="I59" i="15"/>
  <c r="I58" i="15"/>
  <c r="I57" i="15"/>
  <c r="I56" i="15"/>
  <c r="I55" i="15"/>
  <c r="I54" i="15"/>
  <c r="I53" i="15"/>
  <c r="I52" i="15"/>
  <c r="I51" i="15"/>
  <c r="I50" i="15"/>
  <c r="I49" i="15"/>
  <c r="I48" i="15"/>
  <c r="I47" i="15"/>
  <c r="I46" i="15"/>
  <c r="I45" i="15"/>
  <c r="I44" i="15"/>
  <c r="I43" i="15"/>
  <c r="I42" i="15"/>
  <c r="I41" i="15"/>
  <c r="I40" i="15"/>
  <c r="I39" i="15"/>
  <c r="I38" i="15"/>
  <c r="I37" i="15"/>
  <c r="I36" i="15"/>
  <c r="I35" i="15"/>
  <c r="I34" i="15"/>
  <c r="I33" i="15"/>
  <c r="I32" i="15"/>
  <c r="I31" i="15"/>
  <c r="I30" i="15"/>
  <c r="I29" i="15"/>
  <c r="I28" i="15"/>
  <c r="I27" i="15"/>
  <c r="I26" i="15"/>
  <c r="I25" i="15"/>
  <c r="I24" i="15"/>
  <c r="I23" i="15"/>
  <c r="I22" i="15"/>
  <c r="I21" i="15"/>
  <c r="I20" i="15"/>
  <c r="I19" i="15"/>
  <c r="I18" i="15"/>
  <c r="I17" i="15"/>
  <c r="I16" i="15"/>
  <c r="I15" i="15"/>
  <c r="I14" i="15"/>
  <c r="I13" i="15"/>
  <c r="I12" i="15"/>
  <c r="I11" i="15"/>
  <c r="I10" i="15"/>
  <c r="I9" i="15"/>
  <c r="I8" i="15"/>
  <c r="I7" i="15"/>
  <c r="I6" i="15"/>
  <c r="I5" i="15"/>
  <c r="I4" i="15"/>
  <c r="I1" i="15"/>
  <c r="H63" i="15"/>
  <c r="H62" i="15"/>
  <c r="J62" i="15" s="1"/>
  <c r="K62" i="15" s="1"/>
  <c r="H61" i="15"/>
  <c r="H59" i="15"/>
  <c r="H58" i="15"/>
  <c r="H57" i="15"/>
  <c r="H56" i="15"/>
  <c r="H55" i="15"/>
  <c r="J55" i="15" s="1"/>
  <c r="K55" i="15" s="1"/>
  <c r="H54" i="15"/>
  <c r="J54" i="15" s="1"/>
  <c r="K54" i="15" s="1"/>
  <c r="H53" i="15"/>
  <c r="J53" i="15" s="1"/>
  <c r="K53" i="15" s="1"/>
  <c r="H52" i="15"/>
  <c r="H51" i="15"/>
  <c r="J51" i="15" s="1"/>
  <c r="K51" i="15" s="1"/>
  <c r="H50" i="15"/>
  <c r="H49" i="15"/>
  <c r="J49" i="15" s="1"/>
  <c r="K49" i="15" s="1"/>
  <c r="H48" i="15"/>
  <c r="H47" i="15"/>
  <c r="H46" i="15"/>
  <c r="H45" i="15"/>
  <c r="H44" i="15"/>
  <c r="H43" i="15"/>
  <c r="J43" i="15" s="1"/>
  <c r="K43" i="15" s="1"/>
  <c r="H42" i="15"/>
  <c r="J42" i="15" s="1"/>
  <c r="K42" i="15" s="1"/>
  <c r="H41" i="15"/>
  <c r="J41" i="15" s="1"/>
  <c r="K41" i="15" s="1"/>
  <c r="H40" i="15"/>
  <c r="J40" i="15" s="1"/>
  <c r="K40" i="15" s="1"/>
  <c r="H39" i="15"/>
  <c r="H38" i="15"/>
  <c r="H37" i="15"/>
  <c r="J37" i="15" s="1"/>
  <c r="K37" i="15" s="1"/>
  <c r="H36" i="15"/>
  <c r="H35" i="15"/>
  <c r="H34" i="15"/>
  <c r="H33" i="15"/>
  <c r="H32" i="15"/>
  <c r="H31" i="15"/>
  <c r="J31" i="15" s="1"/>
  <c r="K31" i="15" s="1"/>
  <c r="H30" i="15"/>
  <c r="J30" i="15" s="1"/>
  <c r="K30" i="15" s="1"/>
  <c r="H29" i="15"/>
  <c r="J29" i="15" s="1"/>
  <c r="K29" i="15" s="1"/>
  <c r="H28" i="15"/>
  <c r="J28" i="15" s="1"/>
  <c r="K28" i="15" s="1"/>
  <c r="H27" i="15"/>
  <c r="J27" i="15" s="1"/>
  <c r="K27" i="15" s="1"/>
  <c r="H26" i="15"/>
  <c r="H25" i="15"/>
  <c r="J25" i="15" s="1"/>
  <c r="K25" i="15" s="1"/>
  <c r="H24" i="15"/>
  <c r="H23" i="15"/>
  <c r="H22" i="15"/>
  <c r="H21" i="15"/>
  <c r="H20" i="15"/>
  <c r="H19" i="15"/>
  <c r="J19" i="15" s="1"/>
  <c r="K19" i="15" s="1"/>
  <c r="H18" i="15"/>
  <c r="J18" i="15" s="1"/>
  <c r="K18" i="15" s="1"/>
  <c r="H17" i="15"/>
  <c r="J17" i="15" s="1"/>
  <c r="K17" i="15" s="1"/>
  <c r="H16" i="15"/>
  <c r="J16" i="15" s="1"/>
  <c r="K16" i="15" s="1"/>
  <c r="H15" i="15"/>
  <c r="J15" i="15" s="1"/>
  <c r="K15" i="15" s="1"/>
  <c r="H14" i="15"/>
  <c r="H13" i="15"/>
  <c r="J13" i="15" s="1"/>
  <c r="K13" i="15" s="1"/>
  <c r="H12" i="15"/>
  <c r="H11" i="15"/>
  <c r="H10" i="15"/>
  <c r="H9" i="15"/>
  <c r="H8" i="15"/>
  <c r="H7" i="15"/>
  <c r="J7" i="15" s="1"/>
  <c r="K7" i="15" s="1"/>
  <c r="H6" i="15"/>
  <c r="J6" i="15" s="1"/>
  <c r="K6" i="15" s="1"/>
  <c r="H5" i="15"/>
  <c r="J5" i="15" s="1"/>
  <c r="K5" i="15" s="1"/>
  <c r="H4" i="15"/>
  <c r="J4" i="15" s="1"/>
  <c r="K4" i="15" s="1"/>
  <c r="H60" i="15"/>
  <c r="H1" i="15"/>
  <c r="G63" i="15"/>
  <c r="G62" i="15"/>
  <c r="G61" i="15"/>
  <c r="G60" i="15"/>
  <c r="G59" i="15"/>
  <c r="G58" i="15"/>
  <c r="G57" i="15"/>
  <c r="G56" i="15"/>
  <c r="G55" i="15"/>
  <c r="G54" i="15"/>
  <c r="G53" i="15"/>
  <c r="G52" i="15"/>
  <c r="G51" i="15"/>
  <c r="G50" i="15"/>
  <c r="G49" i="15"/>
  <c r="G48" i="15"/>
  <c r="G47" i="15"/>
  <c r="G46" i="15"/>
  <c r="G45" i="15"/>
  <c r="G44" i="15"/>
  <c r="G43" i="15"/>
  <c r="G42" i="15"/>
  <c r="G41" i="15"/>
  <c r="G40" i="15"/>
  <c r="G39" i="15"/>
  <c r="G38" i="15"/>
  <c r="G37" i="15"/>
  <c r="G36" i="15"/>
  <c r="G35" i="15"/>
  <c r="G34" i="15"/>
  <c r="G33" i="15"/>
  <c r="G32" i="15"/>
  <c r="G31" i="15"/>
  <c r="G30" i="15"/>
  <c r="G28" i="15"/>
  <c r="G27" i="15"/>
  <c r="G26" i="15"/>
  <c r="G25" i="15"/>
  <c r="G24" i="15"/>
  <c r="G23" i="15"/>
  <c r="G22" i="15"/>
  <c r="G21" i="15"/>
  <c r="G20" i="15"/>
  <c r="G19" i="15"/>
  <c r="G18" i="15"/>
  <c r="G17" i="15"/>
  <c r="G16" i="15"/>
  <c r="G15" i="15"/>
  <c r="G14" i="15"/>
  <c r="G13" i="15"/>
  <c r="G12" i="15"/>
  <c r="G11" i="15"/>
  <c r="G10" i="15"/>
  <c r="G9" i="15"/>
  <c r="G8" i="15"/>
  <c r="G7" i="15"/>
  <c r="G6" i="15"/>
  <c r="G5" i="15"/>
  <c r="G4" i="15"/>
  <c r="C29" i="15"/>
  <c r="G29" i="15" s="1"/>
  <c r="G1" i="15"/>
  <c r="F1" i="15"/>
  <c r="F45" i="15"/>
  <c r="F63" i="15"/>
  <c r="F62" i="15"/>
  <c r="F61" i="15"/>
  <c r="F60" i="15"/>
  <c r="F59" i="15"/>
  <c r="F58" i="15"/>
  <c r="F57" i="15"/>
  <c r="F56" i="15"/>
  <c r="F55" i="15"/>
  <c r="F54" i="15"/>
  <c r="F53" i="15"/>
  <c r="F52" i="15"/>
  <c r="F51" i="15"/>
  <c r="F50" i="15"/>
  <c r="F49" i="15"/>
  <c r="F48" i="15"/>
  <c r="F47" i="15"/>
  <c r="F46" i="15"/>
  <c r="F44" i="15"/>
  <c r="F43" i="15"/>
  <c r="F42" i="15"/>
  <c r="F41" i="15"/>
  <c r="F40" i="15"/>
  <c r="F39" i="15"/>
  <c r="F38" i="15"/>
  <c r="F37" i="15"/>
  <c r="F36" i="15"/>
  <c r="F35" i="15"/>
  <c r="F34" i="15"/>
  <c r="F33" i="15"/>
  <c r="F32" i="15"/>
  <c r="F31" i="15"/>
  <c r="F30" i="15"/>
  <c r="F29" i="15"/>
  <c r="F28" i="15"/>
  <c r="F27" i="15"/>
  <c r="F26" i="15"/>
  <c r="F25" i="15"/>
  <c r="F24" i="15"/>
  <c r="F23" i="15"/>
  <c r="F22" i="15"/>
  <c r="F21" i="15"/>
  <c r="F20" i="15"/>
  <c r="F19" i="15"/>
  <c r="F18" i="15"/>
  <c r="F17" i="15"/>
  <c r="F16" i="15"/>
  <c r="F15" i="15"/>
  <c r="F14" i="15"/>
  <c r="F13" i="15"/>
  <c r="F12" i="15"/>
  <c r="F11" i="15"/>
  <c r="F10" i="15"/>
  <c r="F9" i="15"/>
  <c r="F8" i="15"/>
  <c r="F7" i="15"/>
  <c r="F6" i="15"/>
  <c r="F4" i="15"/>
  <c r="G45" i="16"/>
  <c r="G46" i="16" s="1"/>
  <c r="G47" i="16" s="1"/>
  <c r="G48" i="16" s="1"/>
  <c r="G49" i="16" s="1"/>
  <c r="G50" i="16" s="1"/>
  <c r="G51" i="16" s="1"/>
  <c r="G52" i="16" s="1"/>
  <c r="G53" i="16" s="1"/>
  <c r="G54" i="16" s="1"/>
  <c r="G55" i="16" s="1"/>
  <c r="G56" i="16" s="1"/>
  <c r="G57" i="16" s="1"/>
  <c r="F45" i="16"/>
  <c r="F46" i="16" s="1"/>
  <c r="F47" i="16" s="1"/>
  <c r="F48" i="16" s="1"/>
  <c r="F49" i="16" s="1"/>
  <c r="F50" i="16" s="1"/>
  <c r="F51" i="16" s="1"/>
  <c r="F52" i="16" s="1"/>
  <c r="F53" i="16" s="1"/>
  <c r="F54" i="16" s="1"/>
  <c r="F55" i="16" s="1"/>
  <c r="F56" i="16" s="1"/>
  <c r="F57" i="16" s="1"/>
  <c r="E45" i="16"/>
  <c r="E46" i="16" s="1"/>
  <c r="E47" i="16" s="1"/>
  <c r="E48" i="16" s="1"/>
  <c r="E49" i="16" s="1"/>
  <c r="E50" i="16" s="1"/>
  <c r="E51" i="16" s="1"/>
  <c r="E52" i="16" s="1"/>
  <c r="E53" i="16" s="1"/>
  <c r="E54" i="16" s="1"/>
  <c r="E55" i="16" s="1"/>
  <c r="E56" i="16" s="1"/>
  <c r="E57" i="16" s="1"/>
  <c r="D45" i="16"/>
  <c r="D46" i="16" s="1"/>
  <c r="D47" i="16" s="1"/>
  <c r="D48" i="16" s="1"/>
  <c r="D49" i="16" s="1"/>
  <c r="D50" i="16" s="1"/>
  <c r="D51" i="16" s="1"/>
  <c r="D52" i="16" s="1"/>
  <c r="D53" i="16" s="1"/>
  <c r="D54" i="16" s="1"/>
  <c r="D55" i="16" s="1"/>
  <c r="D56" i="16" s="1"/>
  <c r="D57" i="16" s="1"/>
  <c r="C45" i="16"/>
  <c r="C46" i="16" s="1"/>
  <c r="C47" i="16" s="1"/>
  <c r="C48" i="16" s="1"/>
  <c r="C49" i="16" s="1"/>
  <c r="C50" i="16" s="1"/>
  <c r="C51" i="16" s="1"/>
  <c r="C52" i="16" s="1"/>
  <c r="C53" i="16" s="1"/>
  <c r="C54" i="16" s="1"/>
  <c r="C55" i="16" s="1"/>
  <c r="C56" i="16" s="1"/>
  <c r="C57" i="16" s="1"/>
  <c r="B45" i="16"/>
  <c r="B46" i="16" s="1"/>
  <c r="B47" i="16" s="1"/>
  <c r="B48" i="16" s="1"/>
  <c r="B49" i="16" s="1"/>
  <c r="B50" i="16" s="1"/>
  <c r="B51" i="16" s="1"/>
  <c r="B52" i="16" s="1"/>
  <c r="B53" i="16" s="1"/>
  <c r="B54" i="16" s="1"/>
  <c r="B55" i="16" s="1"/>
  <c r="B56" i="16" s="1"/>
  <c r="B57" i="16" s="1"/>
  <c r="H9" i="16" a="1"/>
  <c r="H9" i="16" s="1"/>
  <c r="H10" i="16" a="1"/>
  <c r="H10" i="16" s="1"/>
  <c r="H31" i="16" a="1"/>
  <c r="H31" i="16" s="1"/>
  <c r="H30" i="16"/>
  <c r="H29" i="16"/>
  <c r="H28" i="16"/>
  <c r="H27" i="16" s="1"/>
  <c r="H26" i="16"/>
  <c r="H25" i="16"/>
  <c r="H24" i="16"/>
  <c r="H22" i="16" a="1"/>
  <c r="H22" i="16" s="1"/>
  <c r="H21" i="16" a="1"/>
  <c r="H21" i="16" s="1"/>
  <c r="H20" i="16"/>
  <c r="H19" i="16"/>
  <c r="H18" i="16"/>
  <c r="H17" i="16"/>
  <c r="H16" i="16"/>
  <c r="H15" i="16"/>
  <c r="H14" i="16"/>
  <c r="H12" i="16"/>
  <c r="H11" i="16" a="1"/>
  <c r="H11" i="16" s="1"/>
  <c r="H8" i="16"/>
  <c r="H7" i="16"/>
  <c r="H4" i="16"/>
  <c r="H3" i="16"/>
  <c r="H2" i="16"/>
  <c r="A2" i="12" a="1"/>
  <c r="C3" i="9"/>
  <c r="C2" i="9"/>
  <c r="A2" i="12" l="1"/>
  <c r="B2" i="12" s="1"/>
  <c r="B9" i="12"/>
  <c r="B21" i="12"/>
  <c r="B33" i="12"/>
  <c r="B45" i="12"/>
  <c r="B3" i="12"/>
  <c r="B18" i="12"/>
  <c r="B20" i="12"/>
  <c r="B10" i="12"/>
  <c r="B22" i="12"/>
  <c r="B34" i="12"/>
  <c r="B46" i="12"/>
  <c r="B11" i="12"/>
  <c r="B23" i="12"/>
  <c r="B35" i="12"/>
  <c r="B47" i="12"/>
  <c r="B42" i="12"/>
  <c r="B12" i="12"/>
  <c r="B24" i="12"/>
  <c r="B36" i="12"/>
  <c r="B48" i="12"/>
  <c r="B51" i="12"/>
  <c r="B8" i="12"/>
  <c r="B13" i="12"/>
  <c r="B25" i="12"/>
  <c r="B37" i="12"/>
  <c r="B49" i="12"/>
  <c r="B39" i="12"/>
  <c r="B30" i="12"/>
  <c r="B14" i="12"/>
  <c r="B26" i="12"/>
  <c r="B38" i="12"/>
  <c r="B50" i="12"/>
  <c r="B27" i="12"/>
  <c r="B41" i="12"/>
  <c r="B15" i="12"/>
  <c r="B5" i="12"/>
  <c r="B17" i="12"/>
  <c r="B44" i="12"/>
  <c r="B4" i="12"/>
  <c r="B16" i="12"/>
  <c r="B28" i="12"/>
  <c r="B40" i="12"/>
  <c r="B52" i="12"/>
  <c r="B29" i="12"/>
  <c r="B6" i="12"/>
  <c r="B7" i="12"/>
  <c r="B19" i="12"/>
  <c r="B31" i="12"/>
  <c r="B43" i="12"/>
  <c r="B32" i="12"/>
  <c r="H3" i="21"/>
  <c r="N53" i="21"/>
  <c r="N51" i="21"/>
  <c r="N49" i="21"/>
  <c r="N47" i="21"/>
  <c r="N45" i="21"/>
  <c r="N43" i="21"/>
  <c r="J40" i="21"/>
  <c r="L38" i="21"/>
  <c r="N36" i="21"/>
  <c r="N34" i="21"/>
  <c r="I33" i="21"/>
  <c r="K31" i="21"/>
  <c r="M29" i="21"/>
  <c r="N27" i="21"/>
  <c r="J24" i="21"/>
  <c r="L22" i="21"/>
  <c r="N20" i="21"/>
  <c r="N18" i="21"/>
  <c r="I17" i="21"/>
  <c r="K15" i="21"/>
  <c r="M13" i="21"/>
  <c r="N11" i="21"/>
  <c r="N9" i="21"/>
  <c r="N7" i="21"/>
  <c r="I6" i="21"/>
  <c r="K4" i="21"/>
  <c r="M17" i="21"/>
  <c r="J37" i="21"/>
  <c r="L17" i="21"/>
  <c r="I28" i="21"/>
  <c r="M53" i="21"/>
  <c r="M51" i="21"/>
  <c r="M49" i="21"/>
  <c r="M47" i="21"/>
  <c r="M45" i="21"/>
  <c r="M43" i="21"/>
  <c r="N41" i="21"/>
  <c r="I40" i="21"/>
  <c r="K38" i="21"/>
  <c r="M36" i="21"/>
  <c r="M34" i="21"/>
  <c r="J31" i="21"/>
  <c r="L29" i="21"/>
  <c r="M27" i="21"/>
  <c r="N25" i="21"/>
  <c r="I24" i="21"/>
  <c r="K22" i="21"/>
  <c r="M20" i="21"/>
  <c r="M18" i="21"/>
  <c r="J15" i="21"/>
  <c r="L13" i="21"/>
  <c r="M11" i="21"/>
  <c r="M9" i="21"/>
  <c r="M7" i="21"/>
  <c r="J4" i="21"/>
  <c r="K21" i="21"/>
  <c r="K44" i="21"/>
  <c r="M24" i="21"/>
  <c r="M38" i="21"/>
  <c r="J17" i="21"/>
  <c r="L53" i="21"/>
  <c r="L51" i="21"/>
  <c r="L49" i="21"/>
  <c r="L47" i="21"/>
  <c r="L45" i="21"/>
  <c r="L43" i="21"/>
  <c r="M41" i="21"/>
  <c r="J38" i="21"/>
  <c r="L36" i="21"/>
  <c r="L34" i="21"/>
  <c r="N32" i="21"/>
  <c r="I31" i="21"/>
  <c r="K29" i="21"/>
  <c r="L27" i="21"/>
  <c r="M25" i="21"/>
  <c r="J22" i="21"/>
  <c r="L20" i="21"/>
  <c r="L18" i="21"/>
  <c r="N16" i="21"/>
  <c r="I15" i="21"/>
  <c r="K13" i="21"/>
  <c r="L11" i="21"/>
  <c r="L9" i="21"/>
  <c r="L7" i="21"/>
  <c r="N5" i="21"/>
  <c r="I4" i="21"/>
  <c r="L19" i="21"/>
  <c r="K46" i="21"/>
  <c r="N31" i="21"/>
  <c r="I14" i="21"/>
  <c r="I35" i="21"/>
  <c r="N13" i="21"/>
  <c r="K53" i="21"/>
  <c r="K51" i="21"/>
  <c r="K49" i="21"/>
  <c r="K47" i="21"/>
  <c r="K45" i="21"/>
  <c r="K43" i="21"/>
  <c r="L41" i="21"/>
  <c r="N39" i="21"/>
  <c r="I38" i="21"/>
  <c r="K36" i="21"/>
  <c r="K34" i="21"/>
  <c r="M32" i="21"/>
  <c r="J29" i="21"/>
  <c r="K27" i="21"/>
  <c r="L25" i="21"/>
  <c r="N23" i="21"/>
  <c r="I22" i="21"/>
  <c r="K20" i="21"/>
  <c r="K18" i="21"/>
  <c r="M16" i="21"/>
  <c r="J13" i="21"/>
  <c r="K11" i="21"/>
  <c r="K9" i="21"/>
  <c r="K7" i="21"/>
  <c r="M5" i="21"/>
  <c r="L12" i="21"/>
  <c r="K42" i="21"/>
  <c r="K26" i="21"/>
  <c r="K10" i="21"/>
  <c r="L15" i="21"/>
  <c r="J53" i="21"/>
  <c r="J51" i="21"/>
  <c r="J49" i="21"/>
  <c r="J47" i="21"/>
  <c r="J45" i="21"/>
  <c r="J43" i="21"/>
  <c r="K41" i="21"/>
  <c r="M39" i="21"/>
  <c r="J36" i="21"/>
  <c r="J34" i="21"/>
  <c r="L32" i="21"/>
  <c r="N30" i="21"/>
  <c r="I29" i="21"/>
  <c r="J27" i="21"/>
  <c r="K25" i="21"/>
  <c r="M23" i="21"/>
  <c r="J20" i="21"/>
  <c r="J18" i="21"/>
  <c r="L16" i="21"/>
  <c r="N14" i="21"/>
  <c r="I13" i="21"/>
  <c r="J11" i="21"/>
  <c r="J9" i="21"/>
  <c r="J7" i="21"/>
  <c r="L5" i="21"/>
  <c r="M6" i="21"/>
  <c r="K52" i="21"/>
  <c r="L33" i="21"/>
  <c r="K12" i="21"/>
  <c r="N4" i="21"/>
  <c r="K40" i="21"/>
  <c r="I10" i="21"/>
  <c r="I53" i="21"/>
  <c r="I51" i="21"/>
  <c r="I49" i="21"/>
  <c r="I47" i="21"/>
  <c r="I45" i="21"/>
  <c r="I43" i="21"/>
  <c r="J41" i="21"/>
  <c r="L39" i="21"/>
  <c r="N37" i="21"/>
  <c r="I36" i="21"/>
  <c r="I34" i="21"/>
  <c r="K32" i="21"/>
  <c r="M30" i="21"/>
  <c r="I27" i="21"/>
  <c r="J25" i="21"/>
  <c r="L23" i="21"/>
  <c r="N21" i="21"/>
  <c r="I20" i="21"/>
  <c r="I18" i="21"/>
  <c r="K16" i="21"/>
  <c r="M14" i="21"/>
  <c r="I11" i="21"/>
  <c r="I9" i="21"/>
  <c r="I7" i="21"/>
  <c r="K5" i="21"/>
  <c r="J14" i="21"/>
  <c r="K28" i="21"/>
  <c r="K8" i="21"/>
  <c r="I26" i="21"/>
  <c r="N52" i="21"/>
  <c r="N50" i="21"/>
  <c r="N48" i="21"/>
  <c r="N46" i="21"/>
  <c r="N44" i="21"/>
  <c r="N42" i="21"/>
  <c r="I41" i="21"/>
  <c r="K39" i="21"/>
  <c r="M37" i="21"/>
  <c r="N35" i="21"/>
  <c r="J32" i="21"/>
  <c r="L30" i="21"/>
  <c r="N28" i="21"/>
  <c r="N26" i="21"/>
  <c r="I25" i="21"/>
  <c r="K23" i="21"/>
  <c r="M21" i="21"/>
  <c r="N19" i="21"/>
  <c r="J16" i="21"/>
  <c r="L14" i="21"/>
  <c r="N12" i="21"/>
  <c r="N10" i="21"/>
  <c r="N8" i="21"/>
  <c r="J5" i="21"/>
  <c r="K48" i="21"/>
  <c r="K19" i="21"/>
  <c r="K24" i="21"/>
  <c r="I8" i="21"/>
  <c r="M52" i="21"/>
  <c r="M50" i="21"/>
  <c r="M48" i="21"/>
  <c r="M46" i="21"/>
  <c r="M44" i="21"/>
  <c r="M42" i="21"/>
  <c r="J39" i="21"/>
  <c r="L37" i="21"/>
  <c r="M35" i="21"/>
  <c r="N33" i="21"/>
  <c r="I32" i="21"/>
  <c r="K30" i="21"/>
  <c r="M28" i="21"/>
  <c r="M26" i="21"/>
  <c r="J23" i="21"/>
  <c r="L21" i="21"/>
  <c r="M19" i="21"/>
  <c r="N17" i="21"/>
  <c r="I16" i="21"/>
  <c r="K14" i="21"/>
  <c r="M12" i="21"/>
  <c r="M10" i="21"/>
  <c r="M8" i="21"/>
  <c r="N6" i="21"/>
  <c r="I5" i="21"/>
  <c r="L8" i="21"/>
  <c r="M40" i="21"/>
  <c r="J21" i="21"/>
  <c r="L31" i="21"/>
  <c r="J6" i="21"/>
  <c r="L52" i="21"/>
  <c r="L50" i="21"/>
  <c r="L48" i="21"/>
  <c r="L46" i="21"/>
  <c r="L44" i="21"/>
  <c r="L42" i="21"/>
  <c r="N40" i="21"/>
  <c r="I39" i="21"/>
  <c r="K37" i="21"/>
  <c r="L35" i="21"/>
  <c r="M33" i="21"/>
  <c r="J30" i="21"/>
  <c r="L28" i="21"/>
  <c r="L26" i="21"/>
  <c r="N24" i="21"/>
  <c r="I23" i="21"/>
  <c r="L10" i="21"/>
  <c r="K50" i="21"/>
  <c r="K35" i="21"/>
  <c r="I30" i="21"/>
  <c r="N15" i="21"/>
  <c r="L6" i="21"/>
  <c r="N29" i="21"/>
  <c r="I12" i="21"/>
  <c r="J52" i="21"/>
  <c r="J50" i="21"/>
  <c r="J48" i="21"/>
  <c r="J46" i="21"/>
  <c r="J44" i="21"/>
  <c r="J42" i="21"/>
  <c r="L40" i="21"/>
  <c r="N38" i="21"/>
  <c r="I37" i="21"/>
  <c r="J35" i="21"/>
  <c r="K33" i="21"/>
  <c r="M31" i="21"/>
  <c r="J28" i="21"/>
  <c r="J26" i="21"/>
  <c r="L24" i="21"/>
  <c r="N22" i="21"/>
  <c r="I21" i="21"/>
  <c r="J19" i="21"/>
  <c r="K17" i="21"/>
  <c r="M15" i="21"/>
  <c r="J12" i="21"/>
  <c r="J10" i="21"/>
  <c r="J8" i="21"/>
  <c r="K6" i="21"/>
  <c r="M4" i="21"/>
  <c r="I52" i="21"/>
  <c r="I50" i="21"/>
  <c r="I48" i="21"/>
  <c r="I46" i="21"/>
  <c r="I44" i="21"/>
  <c r="I42" i="21"/>
  <c r="J33" i="21"/>
  <c r="M22" i="21"/>
  <c r="I19" i="21"/>
  <c r="L4" i="21"/>
  <c r="J20" i="15"/>
  <c r="K20" i="15" s="1"/>
  <c r="J32" i="15"/>
  <c r="K32" i="15" s="1"/>
  <c r="J56" i="15"/>
  <c r="K56" i="15" s="1"/>
  <c r="J8" i="15"/>
  <c r="K8" i="15" s="1"/>
  <c r="J44" i="15"/>
  <c r="K44" i="15" s="1"/>
  <c r="J9" i="15"/>
  <c r="K9" i="15" s="1"/>
  <c r="J21" i="15"/>
  <c r="K21" i="15" s="1"/>
  <c r="J33" i="15"/>
  <c r="K33" i="15" s="1"/>
  <c r="J45" i="15"/>
  <c r="K45" i="15" s="1"/>
  <c r="L42" i="15" s="1"/>
  <c r="J57" i="15"/>
  <c r="K57" i="15" s="1"/>
  <c r="L57" i="15" s="1"/>
  <c r="J10" i="15"/>
  <c r="K10" i="15" s="1"/>
  <c r="J22" i="15"/>
  <c r="K22" i="15" s="1"/>
  <c r="J34" i="15"/>
  <c r="K34" i="15" s="1"/>
  <c r="J46" i="15"/>
  <c r="K46" i="15" s="1"/>
  <c r="J58" i="15"/>
  <c r="K58" i="15" s="1"/>
  <c r="J11" i="15"/>
  <c r="K11" i="15" s="1"/>
  <c r="J23" i="15"/>
  <c r="K23" i="15" s="1"/>
  <c r="J35" i="15"/>
  <c r="K35" i="15" s="1"/>
  <c r="J47" i="15"/>
  <c r="K47" i="15" s="1"/>
  <c r="J59" i="15"/>
  <c r="K59" i="15" s="1"/>
  <c r="L59" i="15" s="1"/>
  <c r="L43" i="15"/>
  <c r="J12" i="15"/>
  <c r="K12" i="15" s="1"/>
  <c r="J24" i="15"/>
  <c r="K24" i="15" s="1"/>
  <c r="J36" i="15"/>
  <c r="K36" i="15" s="1"/>
  <c r="J48" i="15"/>
  <c r="K48" i="15" s="1"/>
  <c r="J61" i="15"/>
  <c r="K61" i="15" s="1"/>
  <c r="J14" i="15"/>
  <c r="K14" i="15" s="1"/>
  <c r="J26" i="15"/>
  <c r="K26" i="15" s="1"/>
  <c r="J38" i="15"/>
  <c r="K38" i="15" s="1"/>
  <c r="J50" i="15"/>
  <c r="K50" i="15" s="1"/>
  <c r="J63" i="15"/>
  <c r="K63" i="15" s="1"/>
  <c r="L63" i="15" s="1"/>
  <c r="J60" i="15"/>
  <c r="K60" i="15" s="1"/>
  <c r="L60" i="15" s="1"/>
  <c r="J39" i="15"/>
  <c r="K39" i="15" s="1"/>
  <c r="L39" i="15" s="1"/>
  <c r="J52" i="15"/>
  <c r="K52" i="15" s="1"/>
  <c r="L49" i="15" s="1"/>
  <c r="D26" i="21"/>
  <c r="D18" i="21"/>
  <c r="D34" i="21"/>
  <c r="D17" i="21"/>
  <c r="D33" i="21"/>
  <c r="D16" i="21"/>
  <c r="D32" i="21"/>
  <c r="D15" i="21"/>
  <c r="D31" i="21"/>
  <c r="D14" i="21"/>
  <c r="D30" i="21"/>
  <c r="D21" i="21"/>
  <c r="D37" i="21"/>
  <c r="D42" i="21"/>
  <c r="D25" i="21"/>
  <c r="D41" i="21"/>
  <c r="D24" i="21"/>
  <c r="D40" i="21"/>
  <c r="D23" i="21"/>
  <c r="D39" i="21"/>
  <c r="D22" i="21"/>
  <c r="D38" i="21"/>
  <c r="C13" i="21"/>
  <c r="C18" i="21"/>
  <c r="C17" i="21"/>
  <c r="C16" i="21"/>
  <c r="C15" i="21"/>
  <c r="C14" i="21"/>
  <c r="C21" i="21"/>
  <c r="C29" i="21"/>
  <c r="C37" i="21"/>
  <c r="C26" i="21"/>
  <c r="C34" i="21"/>
  <c r="C42" i="21"/>
  <c r="C25" i="21"/>
  <c r="C33" i="21"/>
  <c r="C41" i="21"/>
  <c r="C24" i="21"/>
  <c r="C32" i="21"/>
  <c r="C40" i="21"/>
  <c r="C23" i="21"/>
  <c r="C31" i="21"/>
  <c r="C39" i="21"/>
  <c r="C22" i="21"/>
  <c r="C30" i="21"/>
  <c r="C38" i="21"/>
  <c r="C5" i="21"/>
  <c r="C10" i="21"/>
  <c r="C9" i="21"/>
  <c r="C8" i="21"/>
  <c r="C7" i="21"/>
  <c r="C6" i="21"/>
  <c r="B26" i="17"/>
  <c r="C26" i="17" s="1"/>
  <c r="H23" i="16"/>
  <c r="H6" i="16"/>
  <c r="H5" i="16"/>
  <c r="H55" i="20"/>
  <c r="B75" i="19"/>
  <c r="H75" i="19" s="1"/>
  <c r="H63" i="20"/>
  <c r="B83" i="19"/>
  <c r="H83" i="19" s="1"/>
  <c r="B4" i="19"/>
  <c r="B22" i="19"/>
  <c r="C22" i="19"/>
  <c r="C4" i="19"/>
  <c r="D22" i="19"/>
  <c r="D4" i="19"/>
  <c r="F22" i="19"/>
  <c r="F5" i="19" s="1"/>
  <c r="F4" i="19"/>
  <c r="G22" i="19"/>
  <c r="G5" i="19" s="1"/>
  <c r="G4" i="19"/>
  <c r="H22" i="19"/>
  <c r="H4" i="19"/>
  <c r="C26" i="19"/>
  <c r="C8" i="19"/>
  <c r="D25" i="19"/>
  <c r="D8" i="19" s="1"/>
  <c r="D7" i="19"/>
  <c r="H25" i="19"/>
  <c r="H8" i="19" s="1"/>
  <c r="B26" i="19"/>
  <c r="E23" i="19"/>
  <c r="F24" i="19"/>
  <c r="G24" i="19"/>
  <c r="E84" i="19"/>
  <c r="E43" i="19" s="1"/>
  <c r="E60" i="19" s="1"/>
  <c r="G84" i="19"/>
  <c r="G45" i="19" s="1"/>
  <c r="G62" i="19" s="1"/>
  <c r="H78" i="19"/>
  <c r="H79" i="19"/>
  <c r="H73" i="19"/>
  <c r="H74" i="19"/>
  <c r="H76" i="19"/>
  <c r="H80" i="19"/>
  <c r="H81" i="19"/>
  <c r="H82" i="19"/>
  <c r="H71" i="19"/>
  <c r="B84" i="19"/>
  <c r="B47" i="19" s="1"/>
  <c r="B64" i="19" s="1"/>
  <c r="D84" i="19"/>
  <c r="D37" i="19" s="1"/>
  <c r="C84" i="19"/>
  <c r="C49" i="19" s="1"/>
  <c r="C66" i="19" s="1"/>
  <c r="H77" i="19"/>
  <c r="F84" i="19"/>
  <c r="F42" i="19" s="1"/>
  <c r="F59" i="19" s="1"/>
  <c r="H72" i="19"/>
  <c r="H57" i="20"/>
  <c r="H54" i="20"/>
  <c r="H56" i="20"/>
  <c r="H58" i="20"/>
  <c r="H59" i="20"/>
  <c r="H62" i="20"/>
  <c r="H53" i="20"/>
  <c r="H61" i="20"/>
  <c r="H52" i="20"/>
  <c r="H60" i="20"/>
  <c r="C64" i="20"/>
  <c r="C65" i="20" s="1"/>
  <c r="F64" i="20"/>
  <c r="F65" i="20" s="1"/>
  <c r="G64" i="20"/>
  <c r="G65" i="20" s="1"/>
  <c r="D64" i="20"/>
  <c r="D65" i="20" s="1"/>
  <c r="E64" i="20"/>
  <c r="E65" i="20" s="1"/>
  <c r="H51" i="20"/>
  <c r="B64" i="20"/>
  <c r="B65" i="20" s="1"/>
  <c r="G3" i="17"/>
  <c r="B11" i="17"/>
  <c r="G11" i="17" s="1"/>
  <c r="H3" i="17"/>
  <c r="C8" i="17"/>
  <c r="H8" i="17" s="1"/>
  <c r="C5" i="17"/>
  <c r="H5" i="17" s="1"/>
  <c r="D13" i="17"/>
  <c r="I13" i="17" s="1"/>
  <c r="C14" i="17"/>
  <c r="H14" i="17" s="1"/>
  <c r="D6" i="17"/>
  <c r="I6" i="17" s="1"/>
  <c r="C9" i="17"/>
  <c r="H9" i="17" s="1"/>
  <c r="B12" i="17"/>
  <c r="G12" i="17" s="1"/>
  <c r="D14" i="17"/>
  <c r="I14" i="17" s="1"/>
  <c r="B7" i="17"/>
  <c r="G7" i="17" s="1"/>
  <c r="D9" i="17"/>
  <c r="I9" i="17" s="1"/>
  <c r="C12" i="17"/>
  <c r="H12" i="17" s="1"/>
  <c r="C4" i="17"/>
  <c r="H4" i="17" s="1"/>
  <c r="C7" i="17"/>
  <c r="H7" i="17" s="1"/>
  <c r="B10" i="17"/>
  <c r="G10" i="17" s="1"/>
  <c r="D12" i="17"/>
  <c r="I12" i="17" s="1"/>
  <c r="C6" i="17"/>
  <c r="H6" i="17" s="1"/>
  <c r="B4" i="17"/>
  <c r="G4" i="17" s="1"/>
  <c r="D7" i="17"/>
  <c r="I7" i="17" s="1"/>
  <c r="C10" i="17"/>
  <c r="H10" i="17" s="1"/>
  <c r="B13" i="17"/>
  <c r="G13" i="17" s="1"/>
  <c r="D4" i="17"/>
  <c r="I4" i="17" s="1"/>
  <c r="B5" i="17"/>
  <c r="G5" i="17" s="1"/>
  <c r="B8" i="17"/>
  <c r="G8" i="17" s="1"/>
  <c r="D10" i="17"/>
  <c r="I10" i="17" s="1"/>
  <c r="C13" i="17"/>
  <c r="H13" i="17" s="1"/>
  <c r="D5" i="17"/>
  <c r="I5" i="17" s="1"/>
  <c r="D8" i="17"/>
  <c r="I8" i="17" s="1"/>
  <c r="C11" i="17"/>
  <c r="H11" i="17" s="1"/>
  <c r="B14" i="17"/>
  <c r="G14" i="17" s="1"/>
  <c r="B6" i="17"/>
  <c r="G6" i="17" s="1"/>
  <c r="B9" i="17"/>
  <c r="G9" i="17" s="1"/>
  <c r="D11" i="17"/>
  <c r="I11" i="17" s="1"/>
  <c r="N3" i="21" l="1"/>
  <c r="M3" i="21"/>
  <c r="L3" i="21"/>
  <c r="K3" i="21"/>
  <c r="J3" i="21"/>
  <c r="I3" i="21"/>
  <c r="L17" i="15"/>
  <c r="L47" i="15"/>
  <c r="L33" i="15"/>
  <c r="L29" i="15"/>
  <c r="L27" i="15"/>
  <c r="L35" i="15"/>
  <c r="L21" i="15"/>
  <c r="L7" i="15"/>
  <c r="L40" i="15"/>
  <c r="L13" i="15"/>
  <c r="L23" i="15"/>
  <c r="L9" i="15"/>
  <c r="L28" i="15"/>
  <c r="L3" i="15"/>
  <c r="L19" i="15"/>
  <c r="L11" i="15"/>
  <c r="L44" i="15"/>
  <c r="L25" i="15"/>
  <c r="L16" i="15"/>
  <c r="L18" i="15"/>
  <c r="L30" i="15"/>
  <c r="L8" i="15"/>
  <c r="L37" i="15"/>
  <c r="L52" i="15"/>
  <c r="L61" i="15"/>
  <c r="L58" i="15"/>
  <c r="L56" i="15"/>
  <c r="L15" i="15"/>
  <c r="L55" i="15"/>
  <c r="L38" i="15"/>
  <c r="L48" i="15"/>
  <c r="L46" i="15"/>
  <c r="L32" i="15"/>
  <c r="L6" i="15"/>
  <c r="L26" i="15"/>
  <c r="L36" i="15"/>
  <c r="L34" i="15"/>
  <c r="L20" i="15"/>
  <c r="L5" i="15"/>
  <c r="L50" i="15"/>
  <c r="L53" i="15"/>
  <c r="L2" i="15"/>
  <c r="L14" i="15"/>
  <c r="L24" i="15"/>
  <c r="L22" i="15"/>
  <c r="L31" i="15"/>
  <c r="L45" i="15"/>
  <c r="L4" i="15"/>
  <c r="L41" i="15"/>
  <c r="L51" i="15"/>
  <c r="L62" i="15"/>
  <c r="L12" i="15"/>
  <c r="L10" i="15"/>
  <c r="L54" i="15"/>
  <c r="C2" i="12"/>
  <c r="H26" i="19"/>
  <c r="D26" i="19"/>
  <c r="G49" i="19"/>
  <c r="G66" i="19" s="1"/>
  <c r="H23" i="19"/>
  <c r="H6" i="19" s="1"/>
  <c r="H5" i="19"/>
  <c r="D23" i="19"/>
  <c r="D6" i="19" s="1"/>
  <c r="D5" i="19"/>
  <c r="B23" i="19"/>
  <c r="B5" i="19"/>
  <c r="C27" i="19"/>
  <c r="C9" i="19"/>
  <c r="C23" i="19"/>
  <c r="C5" i="19"/>
  <c r="D27" i="19"/>
  <c r="D9" i="19"/>
  <c r="H27" i="19"/>
  <c r="H9" i="19"/>
  <c r="G25" i="19"/>
  <c r="G7" i="19"/>
  <c r="F25" i="19"/>
  <c r="F7" i="19"/>
  <c r="E24" i="19"/>
  <c r="E6" i="19"/>
  <c r="B27" i="19"/>
  <c r="B9" i="19"/>
  <c r="E48" i="19"/>
  <c r="E65" i="19" s="1"/>
  <c r="E39" i="19"/>
  <c r="E56" i="19" s="1"/>
  <c r="E38" i="19"/>
  <c r="E55" i="19" s="1"/>
  <c r="E49" i="19"/>
  <c r="E66" i="19" s="1"/>
  <c r="E44" i="19"/>
  <c r="E61" i="19" s="1"/>
  <c r="G37" i="19"/>
  <c r="G54" i="19" s="1"/>
  <c r="G46" i="19"/>
  <c r="G63" i="19" s="1"/>
  <c r="E45" i="19"/>
  <c r="E62" i="19" s="1"/>
  <c r="E41" i="19"/>
  <c r="E58" i="19" s="1"/>
  <c r="G39" i="19"/>
  <c r="G56" i="19" s="1"/>
  <c r="G44" i="19"/>
  <c r="G61" i="19" s="1"/>
  <c r="E37" i="19"/>
  <c r="E54" i="19" s="1"/>
  <c r="E46" i="19"/>
  <c r="E63" i="19" s="1"/>
  <c r="G43" i="19"/>
  <c r="G60" i="19" s="1"/>
  <c r="G48" i="19"/>
  <c r="G65" i="19" s="1"/>
  <c r="G47" i="19"/>
  <c r="G64" i="19" s="1"/>
  <c r="D54" i="19"/>
  <c r="D88" i="19"/>
  <c r="B43" i="19"/>
  <c r="B60" i="19" s="1"/>
  <c r="D39" i="19"/>
  <c r="D56" i="19" s="1"/>
  <c r="E42" i="19"/>
  <c r="E59" i="19" s="1"/>
  <c r="G42" i="19"/>
  <c r="G59" i="19" s="1"/>
  <c r="C44" i="19"/>
  <c r="C61" i="19" s="1"/>
  <c r="C48" i="19"/>
  <c r="C65" i="19" s="1"/>
  <c r="D41" i="19"/>
  <c r="D58" i="19" s="1"/>
  <c r="D48" i="19"/>
  <c r="D65" i="19" s="1"/>
  <c r="G41" i="19"/>
  <c r="G58" i="19" s="1"/>
  <c r="G38" i="19"/>
  <c r="E40" i="19"/>
  <c r="G40" i="19"/>
  <c r="G57" i="19" s="1"/>
  <c r="E47" i="19"/>
  <c r="E64" i="19" s="1"/>
  <c r="C46" i="19"/>
  <c r="C63" i="19" s="1"/>
  <c r="C42" i="19"/>
  <c r="C59" i="19" s="1"/>
  <c r="C43" i="19"/>
  <c r="C60" i="19" s="1"/>
  <c r="B45" i="19"/>
  <c r="B62" i="19" s="1"/>
  <c r="B37" i="19"/>
  <c r="B48" i="19"/>
  <c r="B65" i="19" s="1"/>
  <c r="B40" i="19"/>
  <c r="B57" i="19" s="1"/>
  <c r="B49" i="19"/>
  <c r="B66" i="19" s="1"/>
  <c r="B41" i="19"/>
  <c r="B58" i="19" s="1"/>
  <c r="B42" i="19"/>
  <c r="B59" i="19" s="1"/>
  <c r="C45" i="19"/>
  <c r="C62" i="19" s="1"/>
  <c r="D46" i="19"/>
  <c r="D63" i="19" s="1"/>
  <c r="D38" i="19"/>
  <c r="D55" i="19" s="1"/>
  <c r="D42" i="19"/>
  <c r="D59" i="19" s="1"/>
  <c r="D43" i="19"/>
  <c r="D60" i="19" s="1"/>
  <c r="D44" i="19"/>
  <c r="D61" i="19" s="1"/>
  <c r="H84" i="19"/>
  <c r="H48" i="19" s="1"/>
  <c r="F41" i="19"/>
  <c r="F58" i="19" s="1"/>
  <c r="F43" i="19"/>
  <c r="F60" i="19" s="1"/>
  <c r="F44" i="19"/>
  <c r="F61" i="19" s="1"/>
  <c r="F45" i="19"/>
  <c r="F62" i="19" s="1"/>
  <c r="F37" i="19"/>
  <c r="F46" i="19"/>
  <c r="F63" i="19" s="1"/>
  <c r="F38" i="19"/>
  <c r="F55" i="19" s="1"/>
  <c r="F49" i="19"/>
  <c r="F66" i="19" s="1"/>
  <c r="C40" i="19"/>
  <c r="C57" i="19" s="1"/>
  <c r="F48" i="19"/>
  <c r="F65" i="19" s="1"/>
  <c r="F39" i="19"/>
  <c r="F56" i="19" s="1"/>
  <c r="B44" i="19"/>
  <c r="B61" i="19" s="1"/>
  <c r="D40" i="19"/>
  <c r="D57" i="19" s="1"/>
  <c r="C38" i="19"/>
  <c r="C55" i="19" s="1"/>
  <c r="F40" i="19"/>
  <c r="F57" i="19" s="1"/>
  <c r="B39" i="19"/>
  <c r="B56" i="19" s="1"/>
  <c r="B38" i="19"/>
  <c r="B55" i="19" s="1"/>
  <c r="C47" i="19"/>
  <c r="C64" i="19" s="1"/>
  <c r="F47" i="19"/>
  <c r="F64" i="19" s="1"/>
  <c r="D49" i="19"/>
  <c r="D66" i="19" s="1"/>
  <c r="C41" i="19"/>
  <c r="C58" i="19" s="1"/>
  <c r="D47" i="19"/>
  <c r="D64" i="19" s="1"/>
  <c r="C39" i="19"/>
  <c r="C56" i="19" s="1"/>
  <c r="B46" i="19"/>
  <c r="B63" i="19" s="1"/>
  <c r="D45" i="19"/>
  <c r="D62" i="19" s="1"/>
  <c r="C37" i="19"/>
  <c r="H64" i="20"/>
  <c r="H65" i="20" s="1"/>
  <c r="B24" i="19" l="1"/>
  <c r="B7" i="19" s="1"/>
  <c r="B6" i="19"/>
  <c r="C28" i="19"/>
  <c r="C10" i="19"/>
  <c r="C24" i="19"/>
  <c r="C7" i="19" s="1"/>
  <c r="C6" i="19"/>
  <c r="G26" i="19"/>
  <c r="G8" i="19"/>
  <c r="H28" i="19"/>
  <c r="H10" i="19"/>
  <c r="F26" i="19"/>
  <c r="F8" i="19"/>
  <c r="B28" i="19"/>
  <c r="B10" i="19"/>
  <c r="E25" i="19"/>
  <c r="E7" i="19"/>
  <c r="D28" i="19"/>
  <c r="D10" i="19"/>
  <c r="G88" i="19"/>
  <c r="G89" i="19" s="1"/>
  <c r="G90" i="19" s="1"/>
  <c r="G91" i="19" s="1"/>
  <c r="G92" i="19" s="1"/>
  <c r="G93" i="19" s="1"/>
  <c r="G94" i="19" s="1"/>
  <c r="G95" i="19" s="1"/>
  <c r="G96" i="19" s="1"/>
  <c r="G97" i="19" s="1"/>
  <c r="G98" i="19" s="1"/>
  <c r="G99" i="19" s="1"/>
  <c r="G100" i="19" s="1"/>
  <c r="E88" i="19"/>
  <c r="E89" i="19" s="1"/>
  <c r="E90" i="19" s="1"/>
  <c r="E91" i="19" s="1"/>
  <c r="E92" i="19" s="1"/>
  <c r="E93" i="19" s="1"/>
  <c r="E94" i="19" s="1"/>
  <c r="E95" i="19" s="1"/>
  <c r="E96" i="19" s="1"/>
  <c r="E97" i="19" s="1"/>
  <c r="E98" i="19" s="1"/>
  <c r="E99" i="19" s="1"/>
  <c r="E100" i="19" s="1"/>
  <c r="D89" i="19"/>
  <c r="D90" i="19" s="1"/>
  <c r="D91" i="19" s="1"/>
  <c r="D92" i="19" s="1"/>
  <c r="D93" i="19" s="1"/>
  <c r="D94" i="19" s="1"/>
  <c r="D95" i="19" s="1"/>
  <c r="D96" i="19" s="1"/>
  <c r="D97" i="19" s="1"/>
  <c r="D98" i="19" s="1"/>
  <c r="D99" i="19" s="1"/>
  <c r="D100" i="19" s="1"/>
  <c r="C54" i="19"/>
  <c r="C67" i="19" s="1"/>
  <c r="C88" i="19"/>
  <c r="C89" i="19" s="1"/>
  <c r="C90" i="19" s="1"/>
  <c r="C91" i="19" s="1"/>
  <c r="C92" i="19" s="1"/>
  <c r="C93" i="19" s="1"/>
  <c r="C94" i="19" s="1"/>
  <c r="C95" i="19" s="1"/>
  <c r="C96" i="19" s="1"/>
  <c r="C97" i="19" s="1"/>
  <c r="C98" i="19" s="1"/>
  <c r="C99" i="19" s="1"/>
  <c r="C100" i="19" s="1"/>
  <c r="F54" i="19"/>
  <c r="F67" i="19" s="1"/>
  <c r="F88" i="19"/>
  <c r="F89" i="19" s="1"/>
  <c r="F90" i="19" s="1"/>
  <c r="F91" i="19" s="1"/>
  <c r="F92" i="19" s="1"/>
  <c r="F93" i="19" s="1"/>
  <c r="F94" i="19" s="1"/>
  <c r="F95" i="19" s="1"/>
  <c r="F96" i="19" s="1"/>
  <c r="F97" i="19" s="1"/>
  <c r="F98" i="19" s="1"/>
  <c r="F99" i="19" s="1"/>
  <c r="F100" i="19" s="1"/>
  <c r="B54" i="19"/>
  <c r="B88" i="19"/>
  <c r="B89" i="19" s="1"/>
  <c r="B90" i="19" s="1"/>
  <c r="B91" i="19" s="1"/>
  <c r="B92" i="19" s="1"/>
  <c r="B93" i="19" s="1"/>
  <c r="B94" i="19" s="1"/>
  <c r="B95" i="19" s="1"/>
  <c r="B96" i="19" s="1"/>
  <c r="B97" i="19" s="1"/>
  <c r="B98" i="19" s="1"/>
  <c r="B99" i="19" s="1"/>
  <c r="B100" i="19" s="1"/>
  <c r="H60" i="19"/>
  <c r="H64" i="19"/>
  <c r="D67" i="19"/>
  <c r="H58" i="19"/>
  <c r="H56" i="19"/>
  <c r="H66" i="19"/>
  <c r="H65" i="19"/>
  <c r="H61" i="19"/>
  <c r="E50" i="19"/>
  <c r="E57" i="19"/>
  <c r="E67" i="19" s="1"/>
  <c r="H62" i="19"/>
  <c r="G50" i="19"/>
  <c r="G55" i="19"/>
  <c r="H55" i="19" s="1"/>
  <c r="H39" i="19"/>
  <c r="H46" i="19"/>
  <c r="H63" i="19"/>
  <c r="H59" i="19"/>
  <c r="H49" i="19"/>
  <c r="D50" i="19"/>
  <c r="C50" i="19"/>
  <c r="H45" i="19"/>
  <c r="H37" i="19"/>
  <c r="H88" i="19" s="1"/>
  <c r="H42" i="19"/>
  <c r="H43" i="19"/>
  <c r="H38" i="19"/>
  <c r="F50" i="19"/>
  <c r="H44" i="19"/>
  <c r="H40" i="19"/>
  <c r="B50" i="19"/>
  <c r="H41" i="19"/>
  <c r="H47" i="19"/>
  <c r="C29" i="19" l="1"/>
  <c r="C11" i="19"/>
  <c r="H29" i="19"/>
  <c r="H11" i="19"/>
  <c r="B29" i="19"/>
  <c r="B11" i="19"/>
  <c r="F27" i="19"/>
  <c r="F9" i="19"/>
  <c r="D29" i="19"/>
  <c r="D11" i="19"/>
  <c r="E26" i="19"/>
  <c r="E8" i="19"/>
  <c r="G27" i="19"/>
  <c r="G9" i="19"/>
  <c r="H89" i="19"/>
  <c r="H90" i="19" s="1"/>
  <c r="H54" i="19"/>
  <c r="B67" i="19"/>
  <c r="H91" i="19"/>
  <c r="H92" i="19" s="1"/>
  <c r="H93" i="19" s="1"/>
  <c r="H94" i="19" s="1"/>
  <c r="H95" i="19" s="1"/>
  <c r="H96" i="19" s="1"/>
  <c r="H97" i="19" s="1"/>
  <c r="H98" i="19" s="1"/>
  <c r="H99" i="19" s="1"/>
  <c r="H100" i="19" s="1"/>
  <c r="G67" i="19"/>
  <c r="H57" i="19"/>
  <c r="H50" i="19"/>
  <c r="C30" i="19" l="1"/>
  <c r="C12" i="19"/>
  <c r="D30" i="19"/>
  <c r="D12" i="19"/>
  <c r="F28" i="19"/>
  <c r="F10" i="19"/>
  <c r="G28" i="19"/>
  <c r="G10" i="19"/>
  <c r="B30" i="19"/>
  <c r="B12" i="19"/>
  <c r="E27" i="19"/>
  <c r="E9" i="19"/>
  <c r="H30" i="19"/>
  <c r="H12" i="19"/>
  <c r="H67" i="19"/>
  <c r="C31" i="19" l="1"/>
  <c r="C13" i="19"/>
  <c r="H31" i="19"/>
  <c r="H13" i="19"/>
  <c r="B31" i="19"/>
  <c r="B13" i="19"/>
  <c r="G29" i="19"/>
  <c r="G11" i="19"/>
  <c r="F29" i="19"/>
  <c r="F11" i="19"/>
  <c r="E28" i="19"/>
  <c r="E10" i="19"/>
  <c r="D31" i="19"/>
  <c r="D13" i="19"/>
  <c r="C32" i="19" l="1"/>
  <c r="C15" i="19" s="1"/>
  <c r="C14" i="19"/>
  <c r="G30" i="19"/>
  <c r="G12" i="19"/>
  <c r="F30" i="19"/>
  <c r="F12" i="19"/>
  <c r="D32" i="19"/>
  <c r="D15" i="19" s="1"/>
  <c r="D14" i="19"/>
  <c r="B32" i="19"/>
  <c r="B15" i="19" s="1"/>
  <c r="B14" i="19"/>
  <c r="E29" i="19"/>
  <c r="E11" i="19"/>
  <c r="H32" i="19"/>
  <c r="H15" i="19" s="1"/>
  <c r="H14" i="19"/>
  <c r="F31" i="19" l="1"/>
  <c r="F13" i="19"/>
  <c r="E30" i="19"/>
  <c r="E12" i="19"/>
  <c r="G31" i="19"/>
  <c r="G13" i="19"/>
  <c r="G32" i="19" l="1"/>
  <c r="G15" i="19" s="1"/>
  <c r="G14" i="19"/>
  <c r="E31" i="19"/>
  <c r="E13" i="19"/>
  <c r="F32" i="19"/>
  <c r="F15" i="19" s="1"/>
  <c r="F14" i="19"/>
  <c r="E32" i="19" l="1"/>
  <c r="E15" i="19" s="1"/>
  <c r="E14" i="19"/>
  <c r="C52" i="12" s="1"/>
  <c r="C51" i="12" s="1"/>
  <c r="C50" i="12" s="1"/>
  <c r="C49" i="12" s="1"/>
  <c r="C48" i="12" s="1"/>
  <c r="C47" i="12" s="1"/>
  <c r="C46" i="12" s="1"/>
  <c r="C45" i="12" s="1"/>
  <c r="C44" i="12" s="1"/>
  <c r="C43" i="12" s="1"/>
  <c r="C42" i="12" s="1"/>
  <c r="C41" i="12" s="1"/>
  <c r="C40" i="12" s="1"/>
  <c r="C39" i="12" s="1"/>
  <c r="C38" i="12" s="1"/>
  <c r="C37" i="12" s="1"/>
  <c r="C36" i="12" s="1"/>
  <c r="C35" i="12" s="1"/>
  <c r="C34" i="12" l="1"/>
  <c r="C33" i="12" s="1"/>
  <c r="C32" i="12" s="1"/>
  <c r="C31" i="12" s="1"/>
  <c r="C30" i="12" s="1"/>
  <c r="C29" i="12" s="1"/>
  <c r="C28" i="12" s="1"/>
  <c r="C27" i="12" s="1"/>
  <c r="C26" i="12" s="1"/>
  <c r="C25" i="12" s="1"/>
  <c r="C24" i="12" s="1"/>
  <c r="C23" i="12" s="1"/>
  <c r="C22" i="12" s="1"/>
  <c r="C21" i="12" s="1"/>
  <c r="C20" i="12" s="1"/>
  <c r="C19" i="12" s="1"/>
  <c r="C18" i="12" s="1"/>
  <c r="C17" i="12" s="1"/>
  <c r="C16" i="12" s="1"/>
  <c r="C15" i="12" s="1"/>
  <c r="C14" i="12" s="1"/>
  <c r="C13" i="12" s="1"/>
  <c r="C12" i="12" s="1"/>
  <c r="C11" i="12" s="1"/>
  <c r="C10" i="12" s="1"/>
  <c r="G17" i="12"/>
  <c r="C9" i="12" l="1"/>
  <c r="C8" i="12" s="1"/>
  <c r="C7" i="12" s="1"/>
  <c r="G14" i="12"/>
  <c r="C6" i="12" l="1"/>
  <c r="G15" i="12"/>
  <c r="C5" i="12" l="1"/>
  <c r="G16" i="12"/>
  <c r="C4" i="12" l="1"/>
  <c r="G13" i="12"/>
  <c r="C3" i="12" l="1"/>
  <c r="G12"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<sst xmlns="http://schemas.openxmlformats.org/spreadsheetml/2006/main" count="4175" uniqueCount="570">
  <si>
    <t>Topic</t>
  </si>
  <si>
    <t>Notes</t>
  </si>
  <si>
    <t>SSP</t>
  </si>
  <si>
    <t>1.Shared Socioeconomic pathways; reflect assumptions about population growth, economic growth,
the use of sustainable energy sources versus fossil fuels, and other factors which predict Greenhouse Gas Emissions (GHG). 
And subsequenct CO2 concentrations</t>
  </si>
  <si>
    <r>
      <t>2. The SSP scenario's considered are outlined in the tab</t>
    </r>
    <r>
      <rPr>
        <b/>
        <sz val="12"/>
        <color theme="1"/>
        <rFont val="Calibri"/>
        <family val="2"/>
        <scheme val="minor"/>
      </rPr>
      <t xml:space="preserve"> SSP Scenario's</t>
    </r>
  </si>
  <si>
    <t>3.There are five key SSPs that are used in the research, and adopted by the IPCC. Below we provide the full description – as given by the IPCC – of these futures. In summary, SSP1 provides the most positive scenario for both human development and environmental action. We continue to see improvements in education (https://ourworldindata.org/children-not-in-school) and health (https://ourworldindata.org/life-expectancy-globally) across the world; large reductions in poverty; and a shrinking in global inequalities. This is a scenario in which the researchers at the same time envision that the world is moving into a much more sustainable direction. SSP5 is similarly optimistic in terms of human development, but achieves this through a large growth in fossil fuels. This is therefore leading to continued large negative effects on the environment. SSP3 and SSP4 are pessimistic about development: they envision a divided future with high levels of nationalism and large persistent global inequalities as a result. SSP2 sits in the middle of these scenarios: development is not as slow or divided as in SSP3 and SSP4, but progress is slow and unequal.</t>
  </si>
  <si>
    <r>
      <rPr>
        <b/>
        <sz val="12"/>
        <color theme="1"/>
        <rFont val="Calibri"/>
        <family val="2"/>
        <scheme val="minor"/>
      </rPr>
      <t>Summary</t>
    </r>
    <r>
      <rPr>
        <sz val="12"/>
        <color theme="1"/>
        <rFont val="Calibri"/>
        <family val="2"/>
        <scheme val="minor"/>
      </rPr>
      <t>: SSP's are potential categories of futures, each one encapsulates how the world could potentially develop and is used to compute the GHG emissions in this potential future, the CO2 concentrations and severity of global warming can be infered.</t>
    </r>
  </si>
  <si>
    <t>Note: Refer to SSP Scenarios in given data for data limitations</t>
  </si>
  <si>
    <t>RAF</t>
  </si>
  <si>
    <t>1. Risk Amplification Factor; is the risk relativity calculated as the ratio of projected level of CO2 divided by the current level of CO2 (in 2020) square rooted.</t>
  </si>
  <si>
    <t>2. Essentially a risk relativity under each scenario for projections to 2150</t>
  </si>
  <si>
    <t>3. We can use this as a risk relativity of each hazard bracket (minor/medium/major) based on our own data</t>
  </si>
  <si>
    <t>Hazard Historical Data</t>
  </si>
  <si>
    <t>1. This is an illustrative example but is a good idea of first steps</t>
  </si>
  <si>
    <t>Scenarios</t>
  </si>
  <si>
    <t>Desc</t>
  </si>
  <si>
    <t>SSP1-2.6</t>
  </si>
  <si>
    <t>Low Emissions</t>
  </si>
  <si>
    <t>SSP2-3.4</t>
  </si>
  <si>
    <t>Medium Emissions</t>
  </si>
  <si>
    <t>SSP3-6</t>
  </si>
  <si>
    <t>High Emissions</t>
  </si>
  <si>
    <t>SSP5-Baseline</t>
  </si>
  <si>
    <t>Very High Emissions</t>
  </si>
  <si>
    <t>Atmospheric CO2 in Parts per Million</t>
  </si>
  <si>
    <t>Forecasts</t>
  </si>
  <si>
    <t>World Population (Billions)</t>
  </si>
  <si>
    <t>Worldwide GDP (Trillions $US)</t>
  </si>
  <si>
    <t>GDP Per Capita ($US)</t>
  </si>
  <si>
    <t>SSP1‒
2.6</t>
  </si>
  <si>
    <t>SSP2‒
3.4</t>
  </si>
  <si>
    <t>SSP3‒
6.0</t>
  </si>
  <si>
    <t>SSP5‒ Baseline</t>
  </si>
  <si>
    <t>Historical Hazard Data</t>
  </si>
  <si>
    <t>Minor</t>
  </si>
  <si>
    <t>Medium</t>
  </si>
  <si>
    <t>Major</t>
  </si>
  <si>
    <t>Risk Amplification Factor (RAF)</t>
  </si>
  <si>
    <t>SSP1‒ 2.6</t>
  </si>
  <si>
    <t>SSP2‒3.4</t>
  </si>
  <si>
    <t>SSP3‒6.0</t>
  </si>
  <si>
    <t>SSP5‒Baseline</t>
  </si>
  <si>
    <t>The risk amplification factor (RAF) ties the change in risk</t>
  </si>
  <si>
    <t>to the change in atmospheric CO2. The RAF is equal to</t>
  </si>
  <si>
    <t>the square of A / B, where "A" is the projected future level</t>
  </si>
  <si>
    <t>of CO2 and "B" is the level of CO2 in 2020.</t>
  </si>
  <si>
    <t>Key</t>
  </si>
  <si>
    <t>Region</t>
  </si>
  <si>
    <t>Hazard Event</t>
  </si>
  <si>
    <t>Quarter</t>
  </si>
  <si>
    <t>Year</t>
  </si>
  <si>
    <t>YearQtr</t>
  </si>
  <si>
    <t>Duration
(Days)</t>
  </si>
  <si>
    <t>Fatalities</t>
  </si>
  <si>
    <t>Injuries</t>
  </si>
  <si>
    <t>Property Damage (Local Currency)</t>
  </si>
  <si>
    <t>Property Damage (USD)</t>
  </si>
  <si>
    <t>Hazard Event (Proposed_1)</t>
  </si>
  <si>
    <t>StandardisedCosts</t>
  </si>
  <si>
    <t>Ꝕ at 2021 year end</t>
  </si>
  <si>
    <t>StandardisedCosts2</t>
  </si>
  <si>
    <t xml:space="preserve">Hcluster mcquitty </t>
  </si>
  <si>
    <t>Hcluster complete</t>
  </si>
  <si>
    <t>Hcluster ward.D2</t>
  </si>
  <si>
    <t>Hurricane/Tropical Storm</t>
  </si>
  <si>
    <t>Wildfire</t>
  </si>
  <si>
    <t>Flooding</t>
  </si>
  <si>
    <t>Winter Weather</t>
  </si>
  <si>
    <t>Tornado</t>
  </si>
  <si>
    <t>Wind/ Winter Weather</t>
  </si>
  <si>
    <t>Drought/ Heat</t>
  </si>
  <si>
    <t>Severe Storm/Thunder Storm/ Wind</t>
  </si>
  <si>
    <t>Lightning</t>
  </si>
  <si>
    <t>Wind</t>
  </si>
  <si>
    <t>Severe Storm/Thunder Storm</t>
  </si>
  <si>
    <t>Severe Storm/Thunder Storm - Wind</t>
  </si>
  <si>
    <t>Coastal/ Severe Storm/Thunder Storm/ Wind</t>
  </si>
  <si>
    <t>Coastal/ Hurricane/Tropical Storm/ Severe Storm/Thunder Storm/ Wind</t>
  </si>
  <si>
    <t>Coastal</t>
  </si>
  <si>
    <t>Hail/ Severe Storm/Thunder Storm/ Wind</t>
  </si>
  <si>
    <t>Lightning/ Severe Storm/Thunder Storm</t>
  </si>
  <si>
    <t>Flooding/ Lightning/ Severe Storm/Thunder Storm</t>
  </si>
  <si>
    <t>Hurricane/Tropical Storm/ Severe Storm/Thunder Storm</t>
  </si>
  <si>
    <t>Hail/ Lightning/ Severe Storm/Thunder Storm/ Wind</t>
  </si>
  <si>
    <t>Flooding/ Severe Storm/Thunder Storm</t>
  </si>
  <si>
    <t>Drought</t>
  </si>
  <si>
    <t>Hail</t>
  </si>
  <si>
    <t>Coastal/ Severe Storm/Thunder Storm</t>
  </si>
  <si>
    <t>Coastal/ Hurricane/Tropical Storm/ Wind</t>
  </si>
  <si>
    <t>Hail/ Tornado</t>
  </si>
  <si>
    <t>Flooding/ Lightning/ Wind</t>
  </si>
  <si>
    <t>Hail/ Severe Storm/Thunder Storm</t>
  </si>
  <si>
    <t>Lightning/ Severe Storm/Thunder Storm/ Wind</t>
  </si>
  <si>
    <t>Hail/ Wind</t>
  </si>
  <si>
    <t>Coastal/ Wind</t>
  </si>
  <si>
    <t>Severe Storm/Thunder Storm/ Winter Weather</t>
  </si>
  <si>
    <t>Fog</t>
  </si>
  <si>
    <t>Lightning/ Wind</t>
  </si>
  <si>
    <t>Flooding/ Wind</t>
  </si>
  <si>
    <t>Coastal/ Flooding/ Severe Storm/Thunder Storm/ Wind</t>
  </si>
  <si>
    <t>Severe Storm/Thunder Storm/ Wind/ Winter Weather</t>
  </si>
  <si>
    <t>Coastal/ Flooding</t>
  </si>
  <si>
    <t>Flooding/ Severe Storm/Thunder Storm/ Wind</t>
  </si>
  <si>
    <t>Tornado/ Wind</t>
  </si>
  <si>
    <t>Flooding/ Lightning</t>
  </si>
  <si>
    <t>Flooding/ Hail/ Wind</t>
  </si>
  <si>
    <t>Hail/ Lightning/ Wind</t>
  </si>
  <si>
    <t>Hail/ Lightning/ Severe Storm/Thunder Storm</t>
  </si>
  <si>
    <t>Hail/ Severe Storm/Thunder Storm/ Wind/ Winter Weather</t>
  </si>
  <si>
    <t>Lightning/ Tornado/ Wind</t>
  </si>
  <si>
    <t>Hail/ Tornado/ Wind</t>
  </si>
  <si>
    <t>Flooding/ Hail</t>
  </si>
  <si>
    <t>Heat</t>
  </si>
  <si>
    <t>Hail/ Lightning</t>
  </si>
  <si>
    <t>Landslide</t>
  </si>
  <si>
    <t>N (years)</t>
  </si>
  <si>
    <t>Categorical Disaster Frequency per Region</t>
  </si>
  <si>
    <t>Disaster/Region</t>
  </si>
  <si>
    <t xml:space="preserve">Region </t>
  </si>
  <si>
    <t>Total Disaster Frequency</t>
  </si>
  <si>
    <t>Avg Disaster Frequency per Year</t>
  </si>
  <si>
    <t>Total Cost</t>
  </si>
  <si>
    <t>Avg Cost per Disaster</t>
  </si>
  <si>
    <t>Avg Cost per Year</t>
  </si>
  <si>
    <t>Total cost 2021</t>
  </si>
  <si>
    <t>Avg cost per disaster</t>
  </si>
  <si>
    <t>Avg cost iper year</t>
  </si>
  <si>
    <t>Total Fatalities</t>
  </si>
  <si>
    <t>Avg Fatalities per Disaster</t>
  </si>
  <si>
    <t>Avg Fatalities per Year</t>
  </si>
  <si>
    <t>Total Injuries</t>
  </si>
  <si>
    <t>Avg Injuries per Disaster</t>
  </si>
  <si>
    <t>Avg Injuries per Year</t>
  </si>
  <si>
    <t>Total Duration</t>
  </si>
  <si>
    <t>Avg Duration per disaster</t>
  </si>
  <si>
    <t>Avg Duration per Year</t>
  </si>
  <si>
    <t>Observed Hazards</t>
  </si>
  <si>
    <t>Counts</t>
  </si>
  <si>
    <t>Count&gt;Average</t>
  </si>
  <si>
    <t>proposed</t>
  </si>
  <si>
    <t>HazardEvent_1</t>
  </si>
  <si>
    <t>Water</t>
  </si>
  <si>
    <t>Winter</t>
  </si>
  <si>
    <t>Storm</t>
  </si>
  <si>
    <t>other</t>
  </si>
  <si>
    <t>Other</t>
  </si>
  <si>
    <t>Average severity</t>
  </si>
  <si>
    <t>Cyclone/hurricane&gt;flood&gt;storm&gt;hail&gt;wind</t>
  </si>
  <si>
    <t>(All)</t>
  </si>
  <si>
    <t>Sum of Property Damage (Local Currency)</t>
  </si>
  <si>
    <t>Column Labels</t>
  </si>
  <si>
    <t>Row Labels</t>
  </si>
  <si>
    <t>???</t>
  </si>
  <si>
    <t>Cyclone</t>
  </si>
  <si>
    <t>Fire</t>
  </si>
  <si>
    <t>Flood</t>
  </si>
  <si>
    <t>Heatwave</t>
  </si>
  <si>
    <t>Windstorm</t>
  </si>
  <si>
    <t>Grand Total</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</si>
  <si>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</si>
  <si>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</si>
  <si>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</si>
  <si>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</si>
  <si>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</si>
  <si>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</si>
  <si>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</si>
  <si>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</si>
  <si>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</si>
  <si>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</si>
  <si>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</si>
  <si>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</si>
  <si>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</si>
  <si>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</si>
  <si>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</si>
  <si>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</si>
  <si>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</si>
  <si>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</si>
  <si>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</si>
  <si>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</si>
  <si>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</si>
  <si>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</si>
  <si>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</si>
  <si>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</si>
  <si>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</si>
  <si>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</si>
  <si>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</si>
  <si>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</si>
  <si>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</si>
  <si>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</si>
  <si>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</si>
  <si>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</si>
  <si>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</si>
  <si>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</si>
  <si>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</si>
  <si>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</si>
  <si>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</si>
  <si>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</si>
  <si>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</si>
  <si>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</si>
  <si>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</si>
  <si>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</si>
  <si>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</si>
  <si>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</si>
  <si>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</si>
  <si>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</si>
  <si>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</si>
  <si>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</si>
  <si>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</si>
  <si>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</si>
  <si>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</si>
  <si>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</si>
  <si>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</si>
  <si>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</si>
  <si>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</si>
  <si>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</si>
  <si>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</si>
  <si>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</si>
  <si>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</si>
  <si>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</si>
  <si>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</si>
  <si>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</si>
  <si>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</si>
  <si>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</si>
  <si>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</si>
  <si>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</si>
  <si>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</si>
  <si>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</si>
  <si>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</si>
  <si>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</si>
  <si>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</si>
  <si>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</si>
  <si>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</si>
  <si>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</si>
  <si>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</si>
  <si>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</si>
  <si>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</si>
  <si>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</si>
  <si>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</si>
  <si>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</si>
  <si>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</si>
  <si>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</si>
  <si>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</si>
  <si>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</si>
  <si>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</si>
  <si>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</si>
  <si>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</si>
  <si>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</si>
  <si>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</si>
  <si>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</si>
  <si>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</si>
  <si>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</si>
  <si>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</si>
  <si>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</si>
  <si>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</si>
  <si>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</si>
  <si>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</si>
  <si>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</si>
  <si>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</si>
  <si>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</si>
  <si>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</si>
  <si>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</si>
  <si>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</si>
  <si>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</si>
  <si>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</si>
  <si>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</si>
  <si>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</si>
  <si>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</si>
  <si>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</si>
  <si>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</si>
  <si>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</si>
  <si>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</si>
  <si>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</si>
  <si>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</si>
  <si>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</si>
  <si>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</si>
  <si>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</si>
  <si>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</si>
  <si>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</si>
  <si>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</si>
  <si>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</si>
  <si>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</si>
  <si>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</si>
  <si>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</si>
  <si>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</si>
  <si>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</si>
  <si>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</si>
  <si>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</si>
  <si>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</si>
  <si>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</si>
  <si>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</si>
  <si>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</si>
  <si>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</si>
  <si>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</si>
  <si>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</si>
  <si>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</si>
  <si>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</si>
  <si>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</si>
  <si>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</si>
  <si>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</si>
  <si>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</si>
  <si>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</si>
  <si>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</si>
  <si>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</si>
  <si>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</si>
  <si>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</si>
  <si>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</si>
  <si>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</si>
  <si>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</si>
  <si>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</si>
  <si>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</si>
  <si>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</si>
  <si>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</si>
  <si>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</si>
  <si>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1999Q1</t>
  </si>
  <si>
    <t>1999Q2</t>
  </si>
  <si>
    <t>1999Q3</t>
  </si>
  <si>
    <t>2000Q2</t>
  </si>
  <si>
    <t>2000Q3</t>
  </si>
  <si>
    <t>2000Q4</t>
  </si>
  <si>
    <t>2001Q1</t>
  </si>
  <si>
    <t>2001Q2</t>
  </si>
  <si>
    <t>2001Q3</t>
  </si>
  <si>
    <t>2001Q4</t>
  </si>
  <si>
    <t>2002Q1</t>
  </si>
  <si>
    <t>2002Q2</t>
  </si>
  <si>
    <t>2002Q3</t>
  </si>
  <si>
    <t>2002Q4</t>
  </si>
  <si>
    <t>2003Q1</t>
  </si>
  <si>
    <t>2003Q2</t>
  </si>
  <si>
    <t>2003Q3</t>
  </si>
  <si>
    <t>2004Q1</t>
  </si>
  <si>
    <t>2004Q2</t>
  </si>
  <si>
    <t>2004Q3</t>
  </si>
  <si>
    <t>2004Q4</t>
  </si>
  <si>
    <t>2005Q2</t>
  </si>
  <si>
    <t>2005Q3</t>
  </si>
  <si>
    <t>2005Q4</t>
  </si>
  <si>
    <t>2006Q1</t>
  </si>
  <si>
    <t>2006Q2</t>
  </si>
  <si>
    <t>2006Q3</t>
  </si>
  <si>
    <t>2006Q4</t>
  </si>
  <si>
    <t>2007Q1</t>
  </si>
  <si>
    <t>2007Q2</t>
  </si>
  <si>
    <t>2007Q3</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</si>
  <si>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</si>
  <si>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</si>
  <si>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</si>
  <si>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</si>
  <si>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</si>
  <si>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</si>
  <si>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</si>
  <si>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</si>
  <si>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</si>
  <si>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</si>
  <si>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</si>
  <si>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</si>
  <si>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</si>
  <si>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</si>
  <si>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</si>
  <si>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</si>
  <si>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</si>
  <si>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</si>
  <si>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</si>
  <si>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</si>
  <si>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</si>
  <si>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</si>
  <si>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</si>
  <si>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</si>
  <si>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</si>
  <si>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</si>
  <si>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</si>
  <si>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</si>
  <si>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</si>
  <si>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</si>
  <si>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</si>
  <si>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</si>
  <si>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</si>
  <si>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</si>
  <si>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</si>
  <si>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</si>
  <si>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</si>
  <si>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</si>
  <si>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</si>
  <si>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</si>
  <si>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</si>
  <si>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</si>
  <si>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</si>
  <si>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</si>
  <si>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</si>
  <si>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</si>
  <si>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</si>
  <si>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</si>
  <si>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</si>
  <si>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</si>
  <si>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</si>
  <si>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</si>
  <si>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Inflation</t>
  </si>
  <si>
    <t>Government Overnight Bank Lending Rate</t>
  </si>
  <si>
    <t>1-yr risk free rate</t>
  </si>
  <si>
    <t>10-yr risk free rate</t>
  </si>
  <si>
    <t xml:space="preserve"> Ꝕ1 at year end</t>
  </si>
  <si>
    <t>Ꝕ1 at year 2021 end</t>
  </si>
  <si>
    <t>real risk free rate (1 yr)</t>
  </si>
  <si>
    <t>Notes:</t>
  </si>
  <si>
    <t>1.What do we use the risk free rates for?</t>
  </si>
  <si>
    <t>2.What do we use the OCR for?</t>
  </si>
  <si>
    <t xml:space="preserve">Region 1 </t>
  </si>
  <si>
    <t>Region 2</t>
  </si>
  <si>
    <t xml:space="preserve">Region 3 </t>
  </si>
  <si>
    <t>Region 4</t>
  </si>
  <si>
    <t xml:space="preserve">Region 5 </t>
  </si>
  <si>
    <t xml:space="preserve">Region 6 </t>
  </si>
  <si>
    <t>Total</t>
  </si>
  <si>
    <t>Census, July 1, 2021</t>
  </si>
  <si>
    <t>Census, July 1, 2020</t>
  </si>
  <si>
    <t>Census, July 1, 2019</t>
  </si>
  <si>
    <t xml:space="preserve">Percent over age 18  </t>
  </si>
  <si>
    <t>Percent age 65 and older</t>
  </si>
  <si>
    <t>Housing Units</t>
  </si>
  <si>
    <t>Owner-Occupied Housing Units</t>
  </si>
  <si>
    <t>Median Value of Owner-Occupied Housing Units</t>
  </si>
  <si>
    <t xml:space="preserve">Ꝕ 260,765 </t>
  </si>
  <si>
    <t xml:space="preserve"> Ꝕ 248,083 </t>
  </si>
  <si>
    <t xml:space="preserve"> Ꝕ 221,267 </t>
  </si>
  <si>
    <t xml:space="preserve"> Ꝕ 121,135 </t>
  </si>
  <si>
    <t xml:space="preserve"> Ꝕ 158,255 </t>
  </si>
  <si>
    <t xml:space="preserve"> Ꝕ 175,164 </t>
  </si>
  <si>
    <t>Median Monthly Homeowner Housing Costs</t>
  </si>
  <si>
    <t xml:space="preserve">Ꝕ 1,726 </t>
  </si>
  <si>
    <t xml:space="preserve"> Ꝕ 1,644 </t>
  </si>
  <si>
    <t xml:space="preserve"> Ꝕ 1,731 </t>
  </si>
  <si>
    <t xml:space="preserve"> Ꝕ 1,474 </t>
  </si>
  <si>
    <t xml:space="preserve"> Ꝕ 1,438 </t>
  </si>
  <si>
    <t xml:space="preserve"> Ꝕ 1,486 </t>
  </si>
  <si>
    <t>Median Rent</t>
  </si>
  <si>
    <t xml:space="preserve">Ꝕ 1,260 </t>
  </si>
  <si>
    <t xml:space="preserve"> Ꝕ 1,287 </t>
  </si>
  <si>
    <t xml:space="preserve"> Ꝕ 1,318 </t>
  </si>
  <si>
    <t xml:space="preserve"> Ꝕ 923 </t>
  </si>
  <si>
    <t xml:space="preserve"> Ꝕ 1,068 </t>
  </si>
  <si>
    <t xml:space="preserve"> Ꝕ 882 </t>
  </si>
  <si>
    <t>Building Permits, 2021</t>
  </si>
  <si>
    <t>Labor Force (percent over age 16 and older), 2016-2020</t>
  </si>
  <si>
    <t>Total accommodation and food services sales, 2017 (Ꝕ1,000)</t>
  </si>
  <si>
    <t>Total health care and social assistance receipts/revenue, 2017 (Ꝕ1,000)</t>
  </si>
  <si>
    <t>Total transportation and warehousing receipts/revenue, 2017 (Ꝕ1,000)</t>
  </si>
  <si>
    <t>Total retail sales, 2017 (Ꝕ1,000)</t>
  </si>
  <si>
    <t>Total retail sales per capita, 2017</t>
  </si>
  <si>
    <t xml:space="preserve">Ꝕ 19,811 </t>
  </si>
  <si>
    <t xml:space="preserve"> Ꝕ 26,171 </t>
  </si>
  <si>
    <t xml:space="preserve"> Ꝕ 17,558 </t>
  </si>
  <si>
    <t xml:space="preserve"> Ꝕ 15,350 </t>
  </si>
  <si>
    <t xml:space="preserve"> Ꝕ 13,758 </t>
  </si>
  <si>
    <t xml:space="preserve"> Ꝕ 6,959 </t>
  </si>
  <si>
    <t>Households, 2016-2020</t>
  </si>
  <si>
    <t>Persons per Household, 2016-2020</t>
  </si>
  <si>
    <t>Median Household Income</t>
  </si>
  <si>
    <t xml:space="preserve">Ꝕ 82,459 </t>
  </si>
  <si>
    <t xml:space="preserve"> Ꝕ 68,123 </t>
  </si>
  <si>
    <t xml:space="preserve"> Ꝕ 71,916 </t>
  </si>
  <si>
    <t xml:space="preserve"> Ꝕ 48,615 </t>
  </si>
  <si>
    <t xml:space="preserve"> Ꝕ 61,518 </t>
  </si>
  <si>
    <t xml:space="preserve"> Ꝕ 69,340 </t>
  </si>
  <si>
    <t>Prior Year Per Capita Income</t>
  </si>
  <si>
    <t xml:space="preserve">Ꝕ 45,482 </t>
  </si>
  <si>
    <t xml:space="preserve"> Ꝕ 38,381 </t>
  </si>
  <si>
    <t xml:space="preserve"> Ꝕ 40,937 </t>
  </si>
  <si>
    <t xml:space="preserve"> Ꝕ 28,186 </t>
  </si>
  <si>
    <t xml:space="preserve"> Ꝕ 32,418 </t>
  </si>
  <si>
    <t xml:space="preserve"> Ꝕ 35,948 </t>
  </si>
  <si>
    <t>Persons in poverty, percent</t>
  </si>
  <si>
    <t>Total Number of Employers, 2020</t>
  </si>
  <si>
    <t>Total Employment, 2020</t>
  </si>
  <si>
    <t>Total Annual Payroll (Ꝕ1,000)</t>
  </si>
  <si>
    <t>Population per hectare</t>
  </si>
  <si>
    <t>Land area in hectares</t>
  </si>
  <si>
    <t>GDP, 2020 (Ꝕ1,000 )</t>
  </si>
  <si>
    <t>GDP, 2019 (Ꝕ1,000 )</t>
  </si>
  <si>
    <t>Temporary housing cost with disaster (per person per month)</t>
  </si>
  <si>
    <t xml:space="preserve">Ꝕ 1,920 </t>
  </si>
  <si>
    <t xml:space="preserve"> Ꝕ 1,829 </t>
  </si>
  <si>
    <t xml:space="preserve"> Ꝕ 1,925 </t>
  </si>
  <si>
    <t xml:space="preserve"> Ꝕ 1,639 </t>
  </si>
  <si>
    <t xml:space="preserve"> Ꝕ 1,599 </t>
  </si>
  <si>
    <t xml:space="preserve"> Ꝕ 1,653 </t>
  </si>
  <si>
    <t>Property Value distribution &lt;Ꝕ50K</t>
  </si>
  <si>
    <t>Property Value distribution Ꝕ50K-Ꝕ99K</t>
  </si>
  <si>
    <t>Property Value distribution Ꝕ100K-Ꝕ149K</t>
  </si>
  <si>
    <t>Property Value distribution Ꝕ150K-Ꝕ199K</t>
  </si>
  <si>
    <t>Property Value distribution Ꝕ200K-Ꝕ249K</t>
  </si>
  <si>
    <t>Property Value distribution Ꝕ250K-Ꝕ299K</t>
  </si>
  <si>
    <t>Property Value distribution Ꝕ300K-Ꝕ399K</t>
  </si>
  <si>
    <t>Property Value distribution Ꝕ400K-Ꝕ499K</t>
  </si>
  <si>
    <t>Property Value distribution Ꝕ500K-Ꝕ749K</t>
  </si>
  <si>
    <t>Property Value distribution Ꝕ750K-Ꝕ999K</t>
  </si>
  <si>
    <t>Property Value distribution Ꝕ1M-Ꝕ1.499K</t>
  </si>
  <si>
    <t>Property Value distribution Ꝕ1.5M-Ꝕ1.99M</t>
  </si>
  <si>
    <t>Property Value distribution &gt;=Ꝕ2M</t>
  </si>
  <si>
    <t>Property Value distribution &lt;Ꝕ99K</t>
  </si>
  <si>
    <t>Property Value distribution &lt;Ꝕ149K</t>
  </si>
  <si>
    <t>Property Value distribution&lt;Ꝕ199K</t>
  </si>
  <si>
    <t>Property Value distribution&lt;Ꝕ249K</t>
  </si>
  <si>
    <t>Property Value distribution&lt;Ꝕ299K</t>
  </si>
  <si>
    <t>Property Value distribution&lt;Ꝕ399K</t>
  </si>
  <si>
    <t>Property Value distribution&lt;Ꝕ499K</t>
  </si>
  <si>
    <t>Property Value distribution&lt;Ꝕ749K</t>
  </si>
  <si>
    <t>Property Value distribution&lt;Ꝕ999K</t>
  </si>
  <si>
    <t>Property Value distribution&lt;Ꝕ1.499K</t>
  </si>
  <si>
    <t>Property Value distribution&lt;Ꝕ1.99M</t>
  </si>
  <si>
    <t>Property Value distribution&lt;Ꝕ2M</t>
  </si>
  <si>
    <t xml:space="preserve">Currency </t>
  </si>
  <si>
    <t>Proposed Hazards</t>
  </si>
  <si>
    <t>Hazard Mapping</t>
  </si>
  <si>
    <t>Storlysia Currency</t>
  </si>
  <si>
    <t>USD</t>
  </si>
  <si>
    <t>12-month Demand Surge
(Uncapped)</t>
  </si>
  <si>
    <t>Inflationary Pressure - Scenario</t>
  </si>
  <si>
    <t>12-month Demand Surge
(Capped)</t>
  </si>
  <si>
    <t>Inflationary Pressure
(Demand Surge)</t>
  </si>
  <si>
    <t>Period (Months)</t>
  </si>
  <si>
    <t>Low
(0%-15%)</t>
  </si>
  <si>
    <t>Medium
(15%-35%)</t>
  </si>
  <si>
    <t>High
(15%-35%)</t>
  </si>
  <si>
    <t>Reference:</t>
  </si>
  <si>
    <t>https://www.corelogic.com/intelligence/how-demand-surge-after-natural-disasters-impacts-the-cost-and-timing-of-recovery/</t>
  </si>
  <si>
    <t xml:space="preserve">
The probability of a demand surge is directly related to the size and severity of the event.</t>
  </si>
  <si>
    <t>Demand surge can increase costs anywhere from 15 to 30 percent and typically lasts 6 to 12 months.</t>
  </si>
  <si>
    <t>Demand surge can affect one skilled trade or several and generally correlates with the level of unemployment or capacity of the local workforce.</t>
  </si>
  <si>
    <t>If local regulatory constraints slow the rebuilding process it can exacerbate demand surge.</t>
  </si>
  <si>
    <t>Demand surge impacts losses differently; the more complex the project, the higher probability of price spikes.</t>
  </si>
  <si>
    <t>Inflation
(as @ 2021) yearly</t>
  </si>
  <si>
    <t>Inflation
(as @ 2021) Monthly</t>
  </si>
  <si>
    <t>Actual Inflation</t>
  </si>
  <si>
    <t>Low Pressure</t>
  </si>
  <si>
    <t>Medium Pressure</t>
  </si>
  <si>
    <t>High Pressure</t>
  </si>
  <si>
    <t>Cap</t>
  </si>
  <si>
    <t>NOTE: We assume that minor, medium and major categories have been defined on the basis of severity and duration of the CAT event</t>
  </si>
  <si>
    <t>Cumulative Distribution</t>
  </si>
  <si>
    <t xml:space="preserve">Property Value
(Ꝕ, Upper Bound) </t>
  </si>
  <si>
    <t>Region 1</t>
  </si>
  <si>
    <t>Region 3</t>
  </si>
  <si>
    <t>Region 5</t>
  </si>
  <si>
    <t>Region 6</t>
  </si>
  <si>
    <t>Incremental Distribution
(% Mix of Sum Insured Values)</t>
  </si>
  <si>
    <t>Frequency Cumulative Distribution</t>
  </si>
  <si>
    <t>Frequency Distribution</t>
  </si>
  <si>
    <t>&lt;50</t>
  </si>
  <si>
    <t>&gt;=2000</t>
  </si>
  <si>
    <t>Check</t>
  </si>
  <si>
    <r>
      <rPr>
        <b/>
        <sz val="12"/>
        <color theme="1"/>
        <rFont val="Calibri"/>
        <family val="2"/>
        <scheme val="minor"/>
      </rPr>
      <t>Note</t>
    </r>
    <r>
      <rPr>
        <sz val="12"/>
        <color theme="1"/>
        <rFont val="Calibri"/>
        <family val="2"/>
        <scheme val="minor"/>
      </rPr>
      <t>: Median is the OCC Unit but the distribution is based on the total</t>
    </r>
  </si>
  <si>
    <t>Census Data</t>
  </si>
  <si>
    <t>Median Value of Owner-Occupied Housing Units (local currency)</t>
  </si>
  <si>
    <t>Median Value of Owner-Occupied Housing Units (local currency 1,000's)</t>
  </si>
  <si>
    <t>Property Value Cost Loadings</t>
  </si>
  <si>
    <t>Total
(Region / Total)</t>
  </si>
  <si>
    <t>Property Value Cost Loadings ***</t>
  </si>
  <si>
    <t>***Hardcoded Formulae</t>
  </si>
  <si>
    <t>*Should Match the corresponding table in SumInsured Tab</t>
  </si>
  <si>
    <t>Household OCC Counts</t>
  </si>
  <si>
    <t>Total
(Value Bracket Total / Total)</t>
  </si>
  <si>
    <t>**Picks up data from SumInsured Tab</t>
  </si>
  <si>
    <t>Median Value of Owner-Occupied Housing Units
 (Local Currency)</t>
  </si>
  <si>
    <t>Median Monthly Homeowner Housing Costs
(Local Currency)</t>
  </si>
  <si>
    <t>1. Can use the housing distribution as a weighting? Otherwise no need for regional split of housing counts</t>
  </si>
  <si>
    <t>2. Can also use this to calculate the % of total household cost per region for each Sum Insured bracket</t>
  </si>
  <si>
    <t>Below Median</t>
  </si>
  <si>
    <t>Median</t>
  </si>
  <si>
    <t>Above Median</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</si>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</sst>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0.00000"/>
    <numFmt numFmtId="166" formatCode="#,##0.000"/>
    <numFmt numFmtId="167" formatCode="0.0%"/>
    <numFmt numFmtId="168" formatCode="_(* #,##0_);_(* \(#,##0\);_(* &quot;-&quot;??_);_(@_)"/>
    <numFmt numFmtId="169" formatCode="#,##0.00\ [$₽-46D]"/>
  </numFmts>
  <fonts count="24">
    <font>
      <sz val="12"/>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b/>
      <sz val="12"/>
      <color theme="0"/>
      <name val="Calibri"/>
      <family val="2"/>
      <scheme val="minor"/>
    </font>
    <font>
      <b/>
      <sz val="12"/>
      <color theme="1"/>
      <name val="Calibri"/>
      <family val="2"/>
      <scheme val="minor"/>
    </font>
    <font>
      <b/>
      <sz val="11"/>
      <color theme="0"/>
      <name val="Calibri"/>
      <family val="2"/>
    </font>
    <font>
      <sz val="11"/>
      <color rgb="FF000000"/>
      <name val="Calibri Light"/>
      <family val="2"/>
    </font>
    <font>
      <b/>
      <sz val="11"/>
      <color rgb="FF000000"/>
      <name val="Calibri Light"/>
      <family val="2"/>
    </font>
    <font>
      <sz val="11"/>
      <name val="Calibri Light"/>
      <family val="2"/>
    </font>
    <font>
      <b/>
      <sz val="11"/>
      <color theme="4"/>
      <name val="Calibri Light"/>
      <family val="2"/>
    </font>
    <font>
      <b/>
      <sz val="11"/>
      <name val="Calibri"/>
      <family val="2"/>
    </font>
    <font>
      <sz val="10"/>
      <name val="Calibri Light"/>
      <family val="2"/>
    </font>
    <font>
      <sz val="11"/>
      <color theme="0"/>
      <name val="Calibri"/>
      <family val="2"/>
    </font>
    <font>
      <u/>
      <sz val="12"/>
      <color theme="10"/>
      <name val="Calibri"/>
      <family val="2"/>
      <scheme val="minor"/>
    </font>
    <font>
      <sz val="12"/>
      <color rgb="FF00B050"/>
      <name val="Calibri"/>
      <family val="2"/>
      <scheme val="minor"/>
    </font>
    <font>
      <b/>
      <sz val="12"/>
      <color rgb="FF0070C0"/>
      <name val="Calibri"/>
      <family val="2"/>
      <scheme val="minor"/>
    </font>
    <font>
      <b/>
      <sz val="12"/>
      <color rgb="FFC00000"/>
      <name val="Calibri"/>
      <family val="2"/>
      <scheme val="minor"/>
    </font>
    <font>
      <i/>
      <sz val="12"/>
      <color theme="1"/>
      <name val="Calibri"/>
      <family val="2"/>
      <scheme val="minor"/>
    </font>
    <font>
      <sz val="10"/>
      <color theme="1"/>
      <name val="Calibri Light"/>
      <family val="2"/>
    </font>
    <font>
      <b/>
      <sz val="11"/>
      <color rgb="FFFF0000"/>
      <name val="Calibri"/>
      <family val="2"/>
      <charset val="134"/>
    </font>
    <font>
      <sz val="11"/>
      <color rgb="FFFF0000"/>
      <name val="Calibri Light"/>
      <family val="2"/>
      <charset val="134"/>
    </font>
    <font>
      <sz val="11"/>
      <name val="Calibri"/>
      <family val="2"/>
      <scheme val="minor"/>
    </font>
  </fonts>
  <fills count="2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bgColor indexed="64"/>
      </patternFill>
    </fill>
    <fill>
      <patternFill patternType="solid">
        <fgColor theme="4"/>
        <bgColor indexed="64"/>
      </patternFill>
    </fill>
    <fill>
      <patternFill patternType="solid">
        <fgColor theme="2"/>
        <bgColor indexed="64"/>
      </patternFill>
    </fill>
    <fill>
      <patternFill patternType="solid">
        <fgColor theme="0" tint="-4.9989318521683403E-2"/>
        <bgColor rgb="FF000000"/>
      </patternFill>
    </fill>
    <fill>
      <patternFill patternType="solid">
        <fgColor theme="4"/>
        <bgColor rgb="FF000000"/>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bgColor indexed="64"/>
      </patternFill>
    </fill>
  </fills>
  <borders count="16">
    <border>
      <left/>
      <right/>
      <top/>
      <bottom/>
      <diagonal/>
    </border>
    <border>
      <left/>
      <right/>
      <top/>
      <bottom style="thin">
        <color indexed="64"/>
      </bottom>
      <diagonal/>
    </border>
    <border>
      <left/>
      <right/>
      <top/>
      <bottom style="dashed">
        <color theme="0" tint="-0.24994659260841701"/>
      </bottom>
      <diagonal/>
    </border>
    <border>
      <left/>
      <right/>
      <top/>
      <bottom style="hair">
        <color indexed="64"/>
      </bottom>
      <diagonal/>
    </border>
    <border>
      <left/>
      <right/>
      <top style="hair">
        <color indexed="64"/>
      </top>
      <bottom/>
      <diagonal/>
    </border>
    <border>
      <left/>
      <right style="thin">
        <color indexed="64"/>
      </right>
      <top/>
      <bottom/>
      <diagonal/>
    </border>
    <border>
      <left/>
      <right/>
      <top style="thin">
        <color indexed="64"/>
      </top>
      <bottom/>
      <diagonal/>
    </border>
    <border>
      <left/>
      <right/>
      <top style="thin">
        <color indexed="64"/>
      </top>
      <bottom style="medium">
        <color indexed="64"/>
      </bottom>
      <diagonal/>
    </border>
    <border>
      <left/>
      <right/>
      <top/>
      <bottom style="medium">
        <color indexed="64"/>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4" tint="0.39997558519241921"/>
      </left>
      <right/>
      <top/>
      <bottom/>
      <diagonal/>
    </border>
  </borders>
  <cellStyleXfs count="8">
    <xf numFmtId="0" fontId="0" fillId="0" borderId="0"/>
    <xf numFmtId="164"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5" fillId="0" borderId="0" applyNumberFormat="0" applyFill="0" applyBorder="0" applyAlignment="0" applyProtection="0"/>
    <xf numFmtId="0" fontId="20" fillId="0" borderId="0"/>
  </cellStyleXfs>
  <cellXfs count="149">
    <xf numFmtId="0" fontId="0" fillId="0" borderId="0" xfId="0"/>
    <xf numFmtId="0" fontId="0" fillId="0" borderId="0" xfId="0" applyAlignment="1">
      <alignment wrapText="1"/>
    </xf>
    <xf numFmtId="0" fontId="0" fillId="5" borderId="0" xfId="0" applyFill="1"/>
    <xf numFmtId="0" fontId="0" fillId="6" borderId="0" xfId="0" applyFill="1"/>
    <xf numFmtId="0" fontId="0" fillId="7" borderId="0" xfId="0" applyFill="1"/>
    <xf numFmtId="0" fontId="0" fillId="7" borderId="0" xfId="0" applyFill="1" applyAlignment="1">
      <alignment vertical="top"/>
    </xf>
    <xf numFmtId="0" fontId="0" fillId="7" borderId="0" xfId="0" applyFill="1" applyAlignment="1">
      <alignment wrapText="1"/>
    </xf>
    <xf numFmtId="0" fontId="0" fillId="7" borderId="0" xfId="0" applyFill="1" applyAlignment="1">
      <alignment vertical="top" wrapText="1"/>
    </xf>
    <xf numFmtId="0" fontId="7" fillId="8" borderId="0" xfId="0" applyFont="1" applyFill="1"/>
    <xf numFmtId="0" fontId="7" fillId="8" borderId="0" xfId="0" applyFont="1" applyFill="1" applyAlignment="1">
      <alignment vertical="top" wrapText="1"/>
    </xf>
    <xf numFmtId="0" fontId="7" fillId="8" borderId="0" xfId="0" applyFont="1" applyFill="1" applyAlignment="1">
      <alignment horizontal="right" wrapText="1"/>
    </xf>
    <xf numFmtId="0" fontId="7" fillId="8" borderId="0" xfId="0" applyFont="1" applyFill="1" applyAlignment="1">
      <alignment horizontal="right" vertical="top" wrapText="1"/>
    </xf>
    <xf numFmtId="0" fontId="8" fillId="7" borderId="0" xfId="0" applyFont="1" applyFill="1"/>
    <xf numFmtId="0" fontId="8" fillId="7" borderId="0" xfId="0" applyFont="1" applyFill="1" applyAlignment="1">
      <alignment horizontal="right"/>
    </xf>
    <xf numFmtId="0" fontId="9" fillId="7" borderId="0" xfId="0" applyFont="1" applyFill="1" applyAlignment="1">
      <alignment horizontal="center"/>
    </xf>
    <xf numFmtId="4" fontId="10" fillId="7" borderId="0" xfId="0" applyNumberFormat="1" applyFont="1" applyFill="1" applyAlignment="1">
      <alignment horizontal="right"/>
    </xf>
    <xf numFmtId="3" fontId="10" fillId="7" borderId="0" xfId="0" applyNumberFormat="1" applyFont="1" applyFill="1" applyAlignment="1">
      <alignment horizontal="right"/>
    </xf>
    <xf numFmtId="0" fontId="9" fillId="9" borderId="0" xfId="0" applyFont="1" applyFill="1" applyAlignment="1">
      <alignment horizontal="center"/>
    </xf>
    <xf numFmtId="4" fontId="10" fillId="9" borderId="0" xfId="0" applyNumberFormat="1" applyFont="1" applyFill="1" applyAlignment="1">
      <alignment horizontal="right"/>
    </xf>
    <xf numFmtId="3" fontId="10" fillId="9" borderId="0" xfId="0" applyNumberFormat="1" applyFont="1" applyFill="1" applyAlignment="1">
      <alignment horizontal="right"/>
    </xf>
    <xf numFmtId="4" fontId="8" fillId="9" borderId="0" xfId="0" applyNumberFormat="1" applyFont="1" applyFill="1" applyAlignment="1">
      <alignment horizontal="right"/>
    </xf>
    <xf numFmtId="4" fontId="8" fillId="7" borderId="0" xfId="0" applyNumberFormat="1" applyFont="1" applyFill="1"/>
    <xf numFmtId="4" fontId="8" fillId="7" borderId="0" xfId="0" applyNumberFormat="1" applyFont="1" applyFill="1" applyAlignment="1">
      <alignment horizontal="right"/>
    </xf>
    <xf numFmtId="0" fontId="6" fillId="7" borderId="0" xfId="0" applyFont="1" applyFill="1" applyAlignment="1">
      <alignment vertical="top" wrapText="1"/>
    </xf>
    <xf numFmtId="0" fontId="7" fillId="8" borderId="0" xfId="0" applyFont="1" applyFill="1" applyAlignment="1">
      <alignment horizontal="center"/>
    </xf>
    <xf numFmtId="0" fontId="11" fillId="10" borderId="0" xfId="0" applyFont="1" applyFill="1" applyAlignment="1">
      <alignment vertical="center"/>
    </xf>
    <xf numFmtId="0" fontId="10" fillId="10" borderId="0" xfId="0" applyFont="1" applyFill="1" applyAlignment="1">
      <alignment vertical="center"/>
    </xf>
    <xf numFmtId="0" fontId="7" fillId="11" borderId="0" xfId="0" applyFont="1" applyFill="1" applyAlignment="1">
      <alignment horizontal="center"/>
    </xf>
    <xf numFmtId="0" fontId="10" fillId="10" borderId="0" xfId="0" applyFont="1" applyFill="1" applyAlignment="1">
      <alignment horizontal="center"/>
    </xf>
    <xf numFmtId="0" fontId="12" fillId="8" borderId="0" xfId="0" applyFont="1" applyFill="1"/>
    <xf numFmtId="0" fontId="7" fillId="8" borderId="4" xfId="0" applyFont="1" applyFill="1" applyBorder="1" applyAlignment="1">
      <alignment horizontal="center"/>
    </xf>
    <xf numFmtId="165" fontId="10" fillId="12" borderId="0" xfId="0" applyNumberFormat="1" applyFont="1" applyFill="1" applyAlignment="1">
      <alignment horizontal="center"/>
    </xf>
    <xf numFmtId="165" fontId="10" fillId="7" borderId="0" xfId="0" applyNumberFormat="1" applyFont="1" applyFill="1" applyAlignment="1">
      <alignment horizontal="center"/>
    </xf>
    <xf numFmtId="0" fontId="13" fillId="12" borderId="0" xfId="0" applyFont="1" applyFill="1"/>
    <xf numFmtId="0" fontId="0" fillId="13" borderId="0" xfId="0" applyFill="1" applyAlignment="1">
      <alignment vertical="top"/>
    </xf>
    <xf numFmtId="0" fontId="0" fillId="13" borderId="0" xfId="0" applyFill="1"/>
    <xf numFmtId="0" fontId="0" fillId="14" borderId="0" xfId="0" applyFill="1"/>
    <xf numFmtId="0" fontId="0" fillId="13" borderId="0" xfId="0" applyFill="1" applyAlignment="1">
      <alignment wrapText="1"/>
    </xf>
    <xf numFmtId="0" fontId="7" fillId="8" borderId="0" xfId="0" applyFont="1" applyFill="1" applyAlignment="1">
      <alignment horizontal="center" wrapText="1"/>
    </xf>
    <xf numFmtId="0" fontId="7" fillId="8" borderId="0" xfId="0" applyFont="1" applyFill="1" applyAlignment="1">
      <alignment horizontal="left" wrapText="1"/>
    </xf>
    <xf numFmtId="0" fontId="10" fillId="7" borderId="0" xfId="0" applyFont="1" applyFill="1" applyAlignment="1">
      <alignment horizontal="center"/>
    </xf>
    <xf numFmtId="0" fontId="10" fillId="7" borderId="0" xfId="0" applyFont="1" applyFill="1"/>
    <xf numFmtId="3" fontId="10" fillId="7" borderId="0" xfId="0" applyNumberFormat="1" applyFont="1" applyFill="1"/>
    <xf numFmtId="0" fontId="0" fillId="15" borderId="0" xfId="0" applyFill="1"/>
    <xf numFmtId="0" fontId="7" fillId="8" borderId="0" xfId="0" applyFont="1" applyFill="1" applyAlignment="1">
      <alignment horizontal="center" vertical="top" wrapText="1"/>
    </xf>
    <xf numFmtId="164" fontId="0" fillId="0" borderId="0" xfId="1" applyFont="1"/>
    <xf numFmtId="0" fontId="7" fillId="16" borderId="0" xfId="0" applyFont="1" applyFill="1" applyAlignment="1">
      <alignment horizontal="center" wrapText="1"/>
    </xf>
    <xf numFmtId="0" fontId="0" fillId="0" borderId="0" xfId="0" pivotButton="1"/>
    <xf numFmtId="0" fontId="0" fillId="0" borderId="0" xfId="0" applyAlignment="1">
      <alignment horizontal="left"/>
    </xf>
    <xf numFmtId="0" fontId="5" fillId="16" borderId="0" xfId="0" applyFont="1" applyFill="1" applyAlignment="1">
      <alignment wrapText="1"/>
    </xf>
    <xf numFmtId="0" fontId="5" fillId="16" borderId="0" xfId="0" applyFont="1" applyFill="1"/>
    <xf numFmtId="0" fontId="0" fillId="17" borderId="0" xfId="0" applyFill="1"/>
    <xf numFmtId="3" fontId="0" fillId="0" borderId="0" xfId="0" applyNumberFormat="1"/>
    <xf numFmtId="4" fontId="0" fillId="0" borderId="0" xfId="0" applyNumberFormat="1"/>
    <xf numFmtId="166" fontId="0" fillId="0" borderId="0" xfId="0" applyNumberFormat="1"/>
    <xf numFmtId="0" fontId="8" fillId="7" borderId="0" xfId="0" applyFont="1" applyFill="1" applyAlignment="1">
      <alignment horizontal="center" vertical="top"/>
    </xf>
    <xf numFmtId="10" fontId="8" fillId="7" borderId="0" xfId="0" applyNumberFormat="1" applyFont="1" applyFill="1" applyAlignment="1">
      <alignment horizontal="center" vertical="top"/>
    </xf>
    <xf numFmtId="0" fontId="7" fillId="8" borderId="0" xfId="0" applyFont="1" applyFill="1" applyAlignment="1">
      <alignment horizontal="left"/>
    </xf>
    <xf numFmtId="0" fontId="14" fillId="8" borderId="0" xfId="0" applyFont="1" applyFill="1" applyAlignment="1">
      <alignment horizontal="right"/>
    </xf>
    <xf numFmtId="0" fontId="8" fillId="7" borderId="0" xfId="0" applyFont="1" applyFill="1" applyAlignment="1">
      <alignment horizontal="left" vertical="top"/>
    </xf>
    <xf numFmtId="3" fontId="8" fillId="7" borderId="0" xfId="0" applyNumberFormat="1" applyFont="1" applyFill="1" applyAlignment="1">
      <alignment horizontal="right" vertical="top"/>
    </xf>
    <xf numFmtId="167" fontId="8" fillId="7" borderId="0" xfId="0" applyNumberFormat="1" applyFont="1" applyFill="1" applyAlignment="1">
      <alignment horizontal="right" vertical="top"/>
    </xf>
    <xf numFmtId="0" fontId="8" fillId="7" borderId="0" xfId="0" applyFont="1" applyFill="1" applyAlignment="1">
      <alignment horizontal="right" vertical="top"/>
    </xf>
    <xf numFmtId="2" fontId="8" fillId="7" borderId="0" xfId="0" applyNumberFormat="1" applyFont="1" applyFill="1" applyAlignment="1">
      <alignment horizontal="right" vertical="top"/>
    </xf>
    <xf numFmtId="10" fontId="8" fillId="7" borderId="0" xfId="0" applyNumberFormat="1" applyFont="1" applyFill="1" applyAlignment="1">
      <alignment horizontal="right" vertical="top"/>
    </xf>
    <xf numFmtId="167" fontId="0" fillId="0" borderId="0" xfId="0" applyNumberFormat="1"/>
    <xf numFmtId="167" fontId="0" fillId="0" borderId="0" xfId="2" applyNumberFormat="1" applyFont="1"/>
    <xf numFmtId="10" fontId="0" fillId="0" borderId="0" xfId="2" applyNumberFormat="1" applyFont="1"/>
    <xf numFmtId="2" fontId="0" fillId="0" borderId="0" xfId="0" applyNumberFormat="1"/>
    <xf numFmtId="10" fontId="0" fillId="0" borderId="0" xfId="0" applyNumberFormat="1"/>
    <xf numFmtId="10" fontId="0" fillId="17" borderId="0" xfId="2" applyNumberFormat="1" applyFont="1" applyFill="1"/>
    <xf numFmtId="0" fontId="6" fillId="7" borderId="0" xfId="0" applyFont="1" applyFill="1"/>
    <xf numFmtId="0" fontId="15" fillId="7" borderId="0" xfId="6" applyFill="1"/>
    <xf numFmtId="10" fontId="16" fillId="7" borderId="0" xfId="1" applyNumberFormat="1" applyFont="1" applyFill="1"/>
    <xf numFmtId="10" fontId="1" fillId="7" borderId="0" xfId="1" applyNumberFormat="1" applyFont="1" applyFill="1"/>
    <xf numFmtId="9" fontId="17" fillId="13" borderId="0" xfId="2" applyFont="1" applyFill="1"/>
    <xf numFmtId="0" fontId="0" fillId="18" borderId="0" xfId="0" applyFill="1" applyAlignment="1">
      <alignment wrapText="1"/>
    </xf>
    <xf numFmtId="0" fontId="0" fillId="18" borderId="0" xfId="0" applyFill="1"/>
    <xf numFmtId="0" fontId="0" fillId="19" borderId="0" xfId="0" applyFill="1"/>
    <xf numFmtId="0" fontId="18" fillId="7" borderId="0" xfId="0" applyFont="1" applyFill="1"/>
    <xf numFmtId="0" fontId="0" fillId="19" borderId="0" xfId="0" applyFill="1" applyAlignment="1">
      <alignment wrapText="1"/>
    </xf>
    <xf numFmtId="0" fontId="8" fillId="7" borderId="6" xfId="0" applyFont="1" applyFill="1" applyBorder="1" applyAlignment="1">
      <alignment horizontal="left" vertical="top"/>
    </xf>
    <xf numFmtId="10" fontId="8" fillId="7" borderId="6" xfId="0" applyNumberFormat="1" applyFont="1" applyFill="1" applyBorder="1" applyAlignment="1">
      <alignment horizontal="right" vertical="top"/>
    </xf>
    <xf numFmtId="3" fontId="0" fillId="13" borderId="0" xfId="0" applyNumberFormat="1" applyFill="1"/>
    <xf numFmtId="0" fontId="0" fillId="6" borderId="1" xfId="0" applyFill="1" applyBorder="1" applyAlignment="1">
      <alignment wrapText="1"/>
    </xf>
    <xf numFmtId="0" fontId="0" fillId="6" borderId="1" xfId="0" applyFill="1" applyBorder="1"/>
    <xf numFmtId="168" fontId="0" fillId="0" borderId="0" xfId="1" applyNumberFormat="1" applyFont="1"/>
    <xf numFmtId="168" fontId="0" fillId="0" borderId="0" xfId="0" applyNumberFormat="1"/>
    <xf numFmtId="3" fontId="0" fillId="13" borderId="0" xfId="0" applyNumberFormat="1" applyFill="1" applyAlignment="1">
      <alignment horizontal="right"/>
    </xf>
    <xf numFmtId="0" fontId="0" fillId="13" borderId="0" xfId="0" applyFill="1" applyAlignment="1">
      <alignment horizontal="right"/>
    </xf>
    <xf numFmtId="3" fontId="0" fillId="13" borderId="7" xfId="0" applyNumberFormat="1" applyFill="1" applyBorder="1" applyAlignment="1">
      <alignment horizontal="right"/>
    </xf>
    <xf numFmtId="168" fontId="0" fillId="0" borderId="7" xfId="0" applyNumberFormat="1" applyBorder="1"/>
    <xf numFmtId="168" fontId="0" fillId="20" borderId="0" xfId="0" applyNumberFormat="1" applyFill="1"/>
    <xf numFmtId="0" fontId="0" fillId="20" borderId="0" xfId="0" applyFill="1" applyAlignment="1">
      <alignment horizontal="right"/>
    </xf>
    <xf numFmtId="168" fontId="0" fillId="7" borderId="0" xfId="1" applyNumberFormat="1" applyFont="1" applyFill="1"/>
    <xf numFmtId="164" fontId="0" fillId="7" borderId="0" xfId="0" applyNumberFormat="1" applyFill="1"/>
    <xf numFmtId="168" fontId="16" fillId="0" borderId="0" xfId="1" applyNumberFormat="1" applyFont="1"/>
    <xf numFmtId="0" fontId="19" fillId="0" borderId="0" xfId="0" applyFont="1"/>
    <xf numFmtId="10" fontId="0" fillId="0" borderId="7" xfId="2" applyNumberFormat="1" applyFont="1" applyBorder="1"/>
    <xf numFmtId="10" fontId="1" fillId="0" borderId="0" xfId="2" applyNumberFormat="1" applyFont="1"/>
    <xf numFmtId="168" fontId="1" fillId="0" borderId="0" xfId="1" applyNumberFormat="1" applyFont="1"/>
    <xf numFmtId="168" fontId="0" fillId="0" borderId="7" xfId="1" applyNumberFormat="1" applyFont="1" applyBorder="1"/>
    <xf numFmtId="0" fontId="0" fillId="6" borderId="8" xfId="0" applyFill="1" applyBorder="1" applyAlignment="1">
      <alignment wrapText="1"/>
    </xf>
    <xf numFmtId="0" fontId="0" fillId="6" borderId="8" xfId="0" applyFill="1" applyBorder="1"/>
    <xf numFmtId="10" fontId="4" fillId="4" borderId="0" xfId="5" applyNumberFormat="1"/>
    <xf numFmtId="0" fontId="2" fillId="2" borderId="0" xfId="3"/>
    <xf numFmtId="0" fontId="4" fillId="4" borderId="0" xfId="5"/>
    <xf numFmtId="0" fontId="3" fillId="3" borderId="0" xfId="4"/>
    <xf numFmtId="10" fontId="3" fillId="3" borderId="0" xfId="4" applyNumberFormat="1"/>
    <xf numFmtId="10" fontId="2" fillId="2" borderId="0" xfId="3" applyNumberFormat="1"/>
    <xf numFmtId="9" fontId="0" fillId="7" borderId="0" xfId="0" applyNumberFormat="1" applyFill="1"/>
    <xf numFmtId="9" fontId="0" fillId="0" borderId="0" xfId="0" applyNumberFormat="1"/>
    <xf numFmtId="167" fontId="2" fillId="2" borderId="0" xfId="3" applyNumberFormat="1"/>
    <xf numFmtId="168" fontId="17" fillId="13" borderId="0" xfId="1" applyNumberFormat="1" applyFont="1" applyFill="1"/>
    <xf numFmtId="0" fontId="0" fillId="13" borderId="5" xfId="0" applyFill="1" applyBorder="1" applyAlignment="1">
      <alignment horizontal="right"/>
    </xf>
    <xf numFmtId="0" fontId="0" fillId="13" borderId="5" xfId="0" applyFill="1" applyBorder="1" applyAlignment="1">
      <alignment horizontal="right" indent="2"/>
    </xf>
    <xf numFmtId="0" fontId="0" fillId="13" borderId="5" xfId="0" applyFill="1" applyBorder="1"/>
    <xf numFmtId="3" fontId="0" fillId="13" borderId="5" xfId="0" applyNumberFormat="1" applyFill="1" applyBorder="1"/>
    <xf numFmtId="3" fontId="0" fillId="13" borderId="5" xfId="0" applyNumberFormat="1" applyFill="1" applyBorder="1" applyAlignment="1">
      <alignment horizontal="right"/>
    </xf>
    <xf numFmtId="168" fontId="2" fillId="2" borderId="0" xfId="1" applyNumberFormat="1" applyFont="1" applyFill="1"/>
    <xf numFmtId="168" fontId="4" fillId="4" borderId="0" xfId="1" applyNumberFormat="1" applyFont="1" applyFill="1"/>
    <xf numFmtId="168" fontId="3" fillId="3" borderId="0" xfId="1" applyNumberFormat="1" applyFont="1" applyFill="1"/>
    <xf numFmtId="2" fontId="7" fillId="21" borderId="0" xfId="0" applyNumberFormat="1" applyFont="1" applyFill="1" applyAlignment="1">
      <alignment horizontal="center" wrapText="1"/>
    </xf>
    <xf numFmtId="0" fontId="21" fillId="0" borderId="0" xfId="0" applyFont="1" applyAlignment="1">
      <alignment horizontal="center" wrapText="1"/>
    </xf>
    <xf numFmtId="10" fontId="22" fillId="7" borderId="0" xfId="0" applyNumberFormat="1" applyFont="1" applyFill="1" applyAlignment="1">
      <alignment horizontal="center" vertical="top"/>
    </xf>
    <xf numFmtId="2" fontId="5" fillId="21" borderId="0" xfId="0" applyNumberFormat="1" applyFont="1" applyFill="1"/>
    <xf numFmtId="2" fontId="10" fillId="7" borderId="0" xfId="0" applyNumberFormat="1" applyFont="1" applyFill="1"/>
    <xf numFmtId="0" fontId="7" fillId="21" borderId="0" xfId="0" applyFont="1" applyFill="1" applyAlignment="1">
      <alignment horizontal="center" wrapText="1"/>
    </xf>
    <xf numFmtId="0" fontId="0" fillId="0" borderId="0" xfId="0" applyAlignment="1">
      <alignment horizontal="left" wrapText="1"/>
    </xf>
    <xf numFmtId="0" fontId="10" fillId="7" borderId="9" xfId="0" applyFont="1" applyFill="1" applyBorder="1" applyAlignment="1">
      <alignment horizontal="center"/>
    </xf>
    <xf numFmtId="0" fontId="7" fillId="8" borderId="10" xfId="0" applyFont="1" applyFill="1" applyBorder="1" applyAlignment="1">
      <alignment horizontal="center" wrapText="1"/>
    </xf>
    <xf numFmtId="0" fontId="0" fillId="0" borderId="11" xfId="0" applyBorder="1"/>
    <xf numFmtId="0" fontId="7" fillId="8" borderId="11" xfId="0" applyFont="1" applyFill="1" applyBorder="1" applyAlignment="1">
      <alignment horizontal="center" wrapText="1"/>
    </xf>
    <xf numFmtId="0" fontId="23" fillId="7" borderId="10" xfId="0" applyFont="1" applyFill="1" applyBorder="1" applyAlignment="1">
      <alignment horizontal="center"/>
    </xf>
    <xf numFmtId="0" fontId="23" fillId="7" borderId="9" xfId="0" applyFont="1" applyFill="1" applyBorder="1"/>
    <xf numFmtId="169" fontId="23" fillId="7" borderId="10" xfId="0" applyNumberFormat="1" applyFont="1" applyFill="1" applyBorder="1" applyAlignment="1">
      <alignment horizontal="center"/>
    </xf>
    <xf numFmtId="169" fontId="23" fillId="7" borderId="9" xfId="0" applyNumberFormat="1" applyFont="1" applyFill="1" applyBorder="1"/>
    <xf numFmtId="10" fontId="21" fillId="0" borderId="0" xfId="0" applyNumberFormat="1" applyFont="1" applyAlignment="1">
      <alignment horizontal="center" wrapText="1"/>
    </xf>
    <xf numFmtId="0" fontId="7" fillId="8" borderId="15" xfId="0" applyFont="1" applyFill="1" applyBorder="1" applyAlignment="1">
      <alignment horizontal="center" wrapText="1"/>
    </xf>
    <xf numFmtId="169" fontId="23" fillId="7" borderId="0" xfId="0" applyNumberFormat="1" applyFont="1" applyFill="1"/>
    <xf numFmtId="0" fontId="23" fillId="7" borderId="0" xfId="0" applyFont="1" applyFill="1"/>
    <xf numFmtId="169" fontId="0" fillId="0" borderId="0" xfId="0" applyNumberFormat="1"/>
    <xf numFmtId="0" fontId="7" fillId="8" borderId="2" xfId="0" applyFont="1" applyFill="1" applyBorder="1" applyAlignment="1">
      <alignment horizontal="center"/>
    </xf>
    <xf numFmtId="0" fontId="7" fillId="8" borderId="3" xfId="0" applyFont="1" applyFill="1" applyBorder="1" applyAlignment="1">
      <alignment horizontal="center"/>
    </xf>
    <xf numFmtId="0" fontId="7" fillId="8" borderId="12" xfId="0" applyFont="1" applyFill="1" applyBorder="1" applyAlignment="1">
      <alignment horizontal="center" wrapText="1"/>
    </xf>
    <xf numFmtId="0" fontId="7" fillId="8" borderId="13" xfId="0" applyFont="1" applyFill="1" applyBorder="1" applyAlignment="1">
      <alignment horizontal="center" wrapText="1"/>
    </xf>
    <xf numFmtId="0" fontId="7" fillId="8" borderId="14" xfId="0" applyFont="1" applyFill="1" applyBorder="1" applyAlignment="1">
      <alignment horizontal="center" wrapText="1"/>
    </xf>
    <xf numFmtId="0" fontId="0" fillId="0" borderId="0" xfId="0"/>
    <xf numFmtId="0" fontId="0" fillId="5" borderId="0" xfId="0" applyFill="1" applyAlignment="1">
      <alignment horizontal="center" wrapText="1"/>
    </xf>
  </cellXfs>
  <cellStyles count="8">
    <cellStyle name="Bad" xfId="4" builtinId="27"/>
    <cellStyle name="Comma" xfId="1" builtinId="3"/>
    <cellStyle name="Good" xfId="3" builtinId="26"/>
    <cellStyle name="Hyperlink" xfId="6" builtinId="8"/>
    <cellStyle name="Neutral" xfId="5" builtinId="28"/>
    <cellStyle name="Normal" xfId="0" builtinId="0"/>
    <cellStyle name="Percent" xfId="2" builtinId="5"/>
    <cellStyle name="常规 2" xfId="7" xr:uid="{809D83D3-BC55-4B7B-9524-B4590989D6CB}"/>
  </cellStyles>
  <dxfs count="36">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val="0"/>
        <i val="0"/>
        <strike val="0"/>
        <condense val="0"/>
        <extend val="0"/>
        <outline val="0"/>
        <shadow val="0"/>
        <u val="none"/>
        <vertAlign val="baseline"/>
        <sz val="11"/>
        <color auto="1"/>
        <name val="Calibri Light"/>
        <family val="2"/>
        <scheme val="none"/>
      </font>
      <numFmt numFmtId="0" formatCode="General"/>
      <fill>
        <patternFill patternType="solid">
          <fgColor indexed="64"/>
          <bgColor theme="0"/>
        </patternFill>
      </fill>
    </dxf>
    <dxf>
      <font>
        <b val="0"/>
        <i val="0"/>
        <strike val="0"/>
        <condense val="0"/>
        <extend val="0"/>
        <outline val="0"/>
        <shadow val="0"/>
        <u val="none"/>
        <vertAlign val="baseline"/>
        <sz val="11"/>
        <color auto="1"/>
        <name val="Calibri Light"/>
        <family val="2"/>
        <scheme val="none"/>
      </font>
      <numFmt numFmtId="0" formatCode="General"/>
      <fill>
        <patternFill patternType="solid">
          <fgColor indexed="64"/>
          <bgColor theme="0"/>
        </patternFill>
      </fill>
    </dxf>
    <dxf>
      <font>
        <b val="0"/>
        <i val="0"/>
        <strike val="0"/>
        <condense val="0"/>
        <extend val="0"/>
        <outline val="0"/>
        <shadow val="0"/>
        <u val="none"/>
        <vertAlign val="baseline"/>
        <sz val="11"/>
        <color auto="1"/>
        <name val="Calibri Light"/>
        <family val="2"/>
        <scheme val="none"/>
      </font>
      <numFmt numFmtId="0" formatCode="General"/>
      <fill>
        <patternFill patternType="solid">
          <fgColor indexed="64"/>
          <bgColor theme="0"/>
        </patternFill>
      </fill>
    </dxf>
    <dxf>
      <font>
        <b val="0"/>
        <i val="0"/>
        <strike val="0"/>
        <condense val="0"/>
        <extend val="0"/>
        <outline val="0"/>
        <shadow val="0"/>
        <u val="none"/>
        <vertAlign val="baseline"/>
        <sz val="11"/>
        <color auto="1"/>
        <name val="Calibri Light"/>
        <family val="2"/>
        <scheme val="none"/>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Light"/>
        <family val="2"/>
        <scheme val="none"/>
      </font>
      <numFmt numFmtId="3" formatCode="#,##0"/>
      <fill>
        <patternFill patternType="solid">
          <fgColor indexed="64"/>
          <bgColor theme="0"/>
        </patternFill>
      </fill>
    </dxf>
    <dxf>
      <numFmt numFmtId="166" formatCode="#,##0.000"/>
    </dxf>
    <dxf>
      <font>
        <b val="0"/>
        <i val="0"/>
        <strike val="0"/>
        <condense val="0"/>
        <extend val="0"/>
        <outline val="0"/>
        <shadow val="0"/>
        <u val="none"/>
        <vertAlign val="baseline"/>
        <sz val="11"/>
        <color auto="1"/>
        <name val="Calibri Light"/>
        <family val="2"/>
        <scheme val="none"/>
      </font>
      <numFmt numFmtId="3" formatCode="#,##0"/>
      <fill>
        <patternFill patternType="solid">
          <fgColor indexed="64"/>
          <bgColor theme="0"/>
        </patternFill>
      </fill>
    </dxf>
    <dxf>
      <font>
        <b val="0"/>
        <i val="0"/>
        <strike val="0"/>
        <condense val="0"/>
        <extend val="0"/>
        <outline val="0"/>
        <shadow val="0"/>
        <u val="none"/>
        <vertAlign val="baseline"/>
        <sz val="11"/>
        <color auto="1"/>
        <name val="Calibri Light"/>
        <family val="2"/>
        <scheme val="none"/>
      </font>
      <numFmt numFmtId="3" formatCode="#,##0"/>
      <fill>
        <patternFill patternType="solid">
          <fgColor indexed="64"/>
          <bgColor theme="0"/>
        </patternFill>
      </fill>
    </dxf>
    <dxf>
      <font>
        <b val="0"/>
        <i val="0"/>
        <strike val="0"/>
        <condense val="0"/>
        <extend val="0"/>
        <outline val="0"/>
        <shadow val="0"/>
        <u val="none"/>
        <vertAlign val="baseline"/>
        <sz val="11"/>
        <color auto="1"/>
        <name val="Calibri Light"/>
        <family val="2"/>
        <scheme val="none"/>
      </font>
      <numFmt numFmtId="3" formatCode="#,##0"/>
      <fill>
        <patternFill patternType="solid">
          <fgColor indexed="64"/>
          <bgColor theme="0"/>
        </patternFill>
      </fill>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Calibri Light"/>
        <family val="2"/>
        <scheme val="none"/>
      </font>
      <fill>
        <patternFill patternType="solid">
          <fgColor indexed="64"/>
          <bgColor theme="0"/>
        </patternFill>
      </fill>
    </dxf>
    <dxf>
      <font>
        <b/>
        <i val="0"/>
        <strike val="0"/>
        <condense val="0"/>
        <extend val="0"/>
        <outline val="0"/>
        <shadow val="0"/>
        <u val="none"/>
        <vertAlign val="baseline"/>
        <sz val="11"/>
        <color theme="0"/>
        <name val="Calibri"/>
        <family val="2"/>
        <scheme val="none"/>
      </font>
      <numFmt numFmtId="0" formatCode="General"/>
      <fill>
        <patternFill patternType="solid">
          <fgColor indexed="64"/>
          <bgColor theme="5"/>
        </patternFill>
      </fill>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styles" Target="styles.xml"/><Relationship Id="rId30"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SSP Scenarios CO2</a:t>
            </a:r>
            <a:r>
              <a:rPr lang="en-GB" baseline="0"/>
              <a:t> and Global Population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SSPScenarioData!$L$2</c:f>
              <c:strCache>
                <c:ptCount val="1"/>
                <c:pt idx="0">
                  <c:v>SSP1‒
2.6</c:v>
                </c:pt>
              </c:strCache>
            </c:strRef>
          </c:tx>
          <c:spPr>
            <a:solidFill>
              <a:srgbClr val="7030A0">
                <a:alpha val="50000"/>
              </a:srgbClr>
            </a:solidFill>
            <a:ln w="25400">
              <a:noFill/>
            </a:ln>
            <a:effectLst/>
          </c:spPr>
          <c:cat>
            <c:numRef>
              <c:f>SSPScenarioData!$A$3:$A$19</c:f>
              <c:numCache>
                <c:formatCode>General</c:formatCode>
                <c:ptCount val="17"/>
                <c:pt idx="1">
                  <c:v>2005</c:v>
                </c:pt>
                <c:pt idx="2">
                  <c:v>2010</c:v>
                </c:pt>
                <c:pt idx="3">
                  <c:v>2020</c:v>
                </c:pt>
                <c:pt idx="4">
                  <c:v>2030</c:v>
                </c:pt>
                <c:pt idx="5">
                  <c:v>2040</c:v>
                </c:pt>
                <c:pt idx="6">
                  <c:v>2050</c:v>
                </c:pt>
                <c:pt idx="7">
                  <c:v>2060</c:v>
                </c:pt>
                <c:pt idx="8">
                  <c:v>2070</c:v>
                </c:pt>
                <c:pt idx="9">
                  <c:v>2080</c:v>
                </c:pt>
                <c:pt idx="10">
                  <c:v>2090</c:v>
                </c:pt>
                <c:pt idx="11">
                  <c:v>2100</c:v>
                </c:pt>
                <c:pt idx="12">
                  <c:v>2110</c:v>
                </c:pt>
                <c:pt idx="13">
                  <c:v>2120</c:v>
                </c:pt>
                <c:pt idx="14">
                  <c:v>2130</c:v>
                </c:pt>
                <c:pt idx="15">
                  <c:v>2140</c:v>
                </c:pt>
                <c:pt idx="16">
                  <c:v>2150</c:v>
                </c:pt>
              </c:numCache>
            </c:numRef>
          </c:cat>
          <c:val>
            <c:numRef>
              <c:f>SSPScenarioData!$L$3:$L$19</c:f>
              <c:numCache>
                <c:formatCode>#,##0.00</c:formatCode>
                <c:ptCount val="17"/>
                <c:pt idx="1">
                  <c:v>6.53</c:v>
                </c:pt>
                <c:pt idx="2">
                  <c:v>6.92</c:v>
                </c:pt>
                <c:pt idx="3">
                  <c:v>7.58</c:v>
                </c:pt>
                <c:pt idx="4">
                  <c:v>8.06</c:v>
                </c:pt>
                <c:pt idx="5">
                  <c:v>8.39</c:v>
                </c:pt>
                <c:pt idx="6">
                  <c:v>8.5299999999999994</c:v>
                </c:pt>
                <c:pt idx="7">
                  <c:v>8.49</c:v>
                </c:pt>
                <c:pt idx="8">
                  <c:v>8.3000000000000007</c:v>
                </c:pt>
                <c:pt idx="9">
                  <c:v>7.97</c:v>
                </c:pt>
                <c:pt idx="10">
                  <c:v>7.51</c:v>
                </c:pt>
                <c:pt idx="11">
                  <c:v>6.96</c:v>
                </c:pt>
              </c:numCache>
            </c:numRef>
          </c:val>
          <c:extLst>
            <c:ext xmlns:c16="http://schemas.microsoft.com/office/drawing/2014/chart" uri="{C3380CC4-5D6E-409C-BE32-E72D297353CC}">
              <c16:uniqueId val="{00000000-EAE8-DA46-B48E-0BC0BBCC9561}"/>
            </c:ext>
          </c:extLst>
        </c:ser>
        <c:ser>
          <c:idx val="1"/>
          <c:order val="1"/>
          <c:tx>
            <c:strRef>
              <c:f>SSPScenarioData!$M$2</c:f>
              <c:strCache>
                <c:ptCount val="1"/>
                <c:pt idx="0">
                  <c:v>SSP2‒
3.4</c:v>
                </c:pt>
              </c:strCache>
            </c:strRef>
          </c:tx>
          <c:spPr>
            <a:solidFill>
              <a:srgbClr val="00B050">
                <a:alpha val="50000"/>
              </a:srgbClr>
            </a:solidFill>
            <a:ln w="25400">
              <a:noFill/>
            </a:ln>
            <a:effectLst/>
          </c:spPr>
          <c:cat>
            <c:numRef>
              <c:f>SSPScenarioData!$A$3:$A$19</c:f>
              <c:numCache>
                <c:formatCode>General</c:formatCode>
                <c:ptCount val="17"/>
                <c:pt idx="1">
                  <c:v>2005</c:v>
                </c:pt>
                <c:pt idx="2">
                  <c:v>2010</c:v>
                </c:pt>
                <c:pt idx="3">
                  <c:v>2020</c:v>
                </c:pt>
                <c:pt idx="4">
                  <c:v>2030</c:v>
                </c:pt>
                <c:pt idx="5">
                  <c:v>2040</c:v>
                </c:pt>
                <c:pt idx="6">
                  <c:v>2050</c:v>
                </c:pt>
                <c:pt idx="7">
                  <c:v>2060</c:v>
                </c:pt>
                <c:pt idx="8">
                  <c:v>2070</c:v>
                </c:pt>
                <c:pt idx="9">
                  <c:v>2080</c:v>
                </c:pt>
                <c:pt idx="10">
                  <c:v>2090</c:v>
                </c:pt>
                <c:pt idx="11">
                  <c:v>2100</c:v>
                </c:pt>
                <c:pt idx="12">
                  <c:v>2110</c:v>
                </c:pt>
                <c:pt idx="13">
                  <c:v>2120</c:v>
                </c:pt>
                <c:pt idx="14">
                  <c:v>2130</c:v>
                </c:pt>
                <c:pt idx="15">
                  <c:v>2140</c:v>
                </c:pt>
                <c:pt idx="16">
                  <c:v>2150</c:v>
                </c:pt>
              </c:numCache>
            </c:numRef>
          </c:cat>
          <c:val>
            <c:numRef>
              <c:f>SSPScenarioData!$M$3:$M$19</c:f>
              <c:numCache>
                <c:formatCode>#,##0.00</c:formatCode>
                <c:ptCount val="17"/>
                <c:pt idx="1">
                  <c:v>6.5</c:v>
                </c:pt>
                <c:pt idx="2">
                  <c:v>6.87</c:v>
                </c:pt>
                <c:pt idx="3">
                  <c:v>7.61</c:v>
                </c:pt>
                <c:pt idx="4">
                  <c:v>8.26</c:v>
                </c:pt>
                <c:pt idx="5">
                  <c:v>8.7899999999999991</c:v>
                </c:pt>
                <c:pt idx="6">
                  <c:v>9.17</c:v>
                </c:pt>
                <c:pt idx="7">
                  <c:v>9.3800000000000008</c:v>
                </c:pt>
                <c:pt idx="8">
                  <c:v>9.4600000000000009</c:v>
                </c:pt>
                <c:pt idx="9">
                  <c:v>9.41</c:v>
                </c:pt>
                <c:pt idx="10">
                  <c:v>9.25</c:v>
                </c:pt>
                <c:pt idx="11">
                  <c:v>9.0299999999999994</c:v>
                </c:pt>
              </c:numCache>
            </c:numRef>
          </c:val>
          <c:extLst>
            <c:ext xmlns:c16="http://schemas.microsoft.com/office/drawing/2014/chart" uri="{C3380CC4-5D6E-409C-BE32-E72D297353CC}">
              <c16:uniqueId val="{00000001-EAE8-DA46-B48E-0BC0BBCC9561}"/>
            </c:ext>
          </c:extLst>
        </c:ser>
        <c:ser>
          <c:idx val="2"/>
          <c:order val="2"/>
          <c:tx>
            <c:strRef>
              <c:f>SSPScenarioData!$N$2</c:f>
              <c:strCache>
                <c:ptCount val="1"/>
                <c:pt idx="0">
                  <c:v>SSP3‒
6.0</c:v>
                </c:pt>
              </c:strCache>
            </c:strRef>
          </c:tx>
          <c:spPr>
            <a:solidFill>
              <a:srgbClr val="FFC000">
                <a:alpha val="50000"/>
              </a:srgbClr>
            </a:solidFill>
            <a:ln w="25400">
              <a:noFill/>
            </a:ln>
            <a:effectLst/>
          </c:spPr>
          <c:cat>
            <c:numRef>
              <c:f>SSPScenarioData!$A$3:$A$19</c:f>
              <c:numCache>
                <c:formatCode>General</c:formatCode>
                <c:ptCount val="17"/>
                <c:pt idx="1">
                  <c:v>2005</c:v>
                </c:pt>
                <c:pt idx="2">
                  <c:v>2010</c:v>
                </c:pt>
                <c:pt idx="3">
                  <c:v>2020</c:v>
                </c:pt>
                <c:pt idx="4">
                  <c:v>2030</c:v>
                </c:pt>
                <c:pt idx="5">
                  <c:v>2040</c:v>
                </c:pt>
                <c:pt idx="6">
                  <c:v>2050</c:v>
                </c:pt>
                <c:pt idx="7">
                  <c:v>2060</c:v>
                </c:pt>
                <c:pt idx="8">
                  <c:v>2070</c:v>
                </c:pt>
                <c:pt idx="9">
                  <c:v>2080</c:v>
                </c:pt>
                <c:pt idx="10">
                  <c:v>2090</c:v>
                </c:pt>
                <c:pt idx="11">
                  <c:v>2100</c:v>
                </c:pt>
                <c:pt idx="12">
                  <c:v>2110</c:v>
                </c:pt>
                <c:pt idx="13">
                  <c:v>2120</c:v>
                </c:pt>
                <c:pt idx="14">
                  <c:v>2130</c:v>
                </c:pt>
                <c:pt idx="15">
                  <c:v>2140</c:v>
                </c:pt>
                <c:pt idx="16">
                  <c:v>2150</c:v>
                </c:pt>
              </c:numCache>
            </c:numRef>
          </c:cat>
          <c:val>
            <c:numRef>
              <c:f>SSPScenarioData!$N$3:$N$19</c:f>
              <c:numCache>
                <c:formatCode>#,##0.00</c:formatCode>
                <c:ptCount val="17"/>
                <c:pt idx="1">
                  <c:v>6.49</c:v>
                </c:pt>
                <c:pt idx="2">
                  <c:v>6.88</c:v>
                </c:pt>
                <c:pt idx="3">
                  <c:v>7.7</c:v>
                </c:pt>
                <c:pt idx="4">
                  <c:v>8.51</c:v>
                </c:pt>
                <c:pt idx="5">
                  <c:v>9.26</c:v>
                </c:pt>
                <c:pt idx="6">
                  <c:v>9.9600000000000009</c:v>
                </c:pt>
                <c:pt idx="7">
                  <c:v>10.57</c:v>
                </c:pt>
                <c:pt idx="8">
                  <c:v>11.12</c:v>
                </c:pt>
                <c:pt idx="9">
                  <c:v>11.63</c:v>
                </c:pt>
                <c:pt idx="10">
                  <c:v>12.13</c:v>
                </c:pt>
                <c:pt idx="11">
                  <c:v>12.62</c:v>
                </c:pt>
              </c:numCache>
            </c:numRef>
          </c:val>
          <c:extLst>
            <c:ext xmlns:c16="http://schemas.microsoft.com/office/drawing/2014/chart" uri="{C3380CC4-5D6E-409C-BE32-E72D297353CC}">
              <c16:uniqueId val="{00000002-EAE8-DA46-B48E-0BC0BBCC9561}"/>
            </c:ext>
          </c:extLst>
        </c:ser>
        <c:ser>
          <c:idx val="3"/>
          <c:order val="3"/>
          <c:tx>
            <c:strRef>
              <c:f>SSPScenarioData!$L$2</c:f>
              <c:strCache>
                <c:ptCount val="1"/>
                <c:pt idx="0">
                  <c:v>SSP1‒
2.6</c:v>
                </c:pt>
              </c:strCache>
            </c:strRef>
          </c:tx>
          <c:spPr>
            <a:solidFill>
              <a:srgbClr val="C00000">
                <a:alpha val="48000"/>
              </a:srgbClr>
            </a:solidFill>
            <a:ln w="25400">
              <a:noFill/>
            </a:ln>
            <a:effectLst/>
          </c:spPr>
          <c:cat>
            <c:numRef>
              <c:f>SSPScenarioData!$A$3:$A$19</c:f>
              <c:numCache>
                <c:formatCode>General</c:formatCode>
                <c:ptCount val="17"/>
                <c:pt idx="1">
                  <c:v>2005</c:v>
                </c:pt>
                <c:pt idx="2">
                  <c:v>2010</c:v>
                </c:pt>
                <c:pt idx="3">
                  <c:v>2020</c:v>
                </c:pt>
                <c:pt idx="4">
                  <c:v>2030</c:v>
                </c:pt>
                <c:pt idx="5">
                  <c:v>2040</c:v>
                </c:pt>
                <c:pt idx="6">
                  <c:v>2050</c:v>
                </c:pt>
                <c:pt idx="7">
                  <c:v>2060</c:v>
                </c:pt>
                <c:pt idx="8">
                  <c:v>2070</c:v>
                </c:pt>
                <c:pt idx="9">
                  <c:v>2080</c:v>
                </c:pt>
                <c:pt idx="10">
                  <c:v>2090</c:v>
                </c:pt>
                <c:pt idx="11">
                  <c:v>2100</c:v>
                </c:pt>
                <c:pt idx="12">
                  <c:v>2110</c:v>
                </c:pt>
                <c:pt idx="13">
                  <c:v>2120</c:v>
                </c:pt>
                <c:pt idx="14">
                  <c:v>2130</c:v>
                </c:pt>
                <c:pt idx="15">
                  <c:v>2140</c:v>
                </c:pt>
                <c:pt idx="16">
                  <c:v>2150</c:v>
                </c:pt>
              </c:numCache>
            </c:numRef>
          </c:cat>
          <c:val>
            <c:numRef>
              <c:f>SSPScenarioData!$L$3:$L$19</c:f>
              <c:numCache>
                <c:formatCode>#,##0.00</c:formatCode>
                <c:ptCount val="17"/>
                <c:pt idx="1">
                  <c:v>6.53</c:v>
                </c:pt>
                <c:pt idx="2">
                  <c:v>6.92</c:v>
                </c:pt>
                <c:pt idx="3">
                  <c:v>7.58</c:v>
                </c:pt>
                <c:pt idx="4">
                  <c:v>8.06</c:v>
                </c:pt>
                <c:pt idx="5">
                  <c:v>8.39</c:v>
                </c:pt>
                <c:pt idx="6">
                  <c:v>8.5299999999999994</c:v>
                </c:pt>
                <c:pt idx="7">
                  <c:v>8.49</c:v>
                </c:pt>
                <c:pt idx="8">
                  <c:v>8.3000000000000007</c:v>
                </c:pt>
                <c:pt idx="9">
                  <c:v>7.97</c:v>
                </c:pt>
                <c:pt idx="10">
                  <c:v>7.51</c:v>
                </c:pt>
                <c:pt idx="11">
                  <c:v>6.96</c:v>
                </c:pt>
              </c:numCache>
            </c:numRef>
          </c:val>
          <c:extLst>
            <c:ext xmlns:c16="http://schemas.microsoft.com/office/drawing/2014/chart" uri="{C3380CC4-5D6E-409C-BE32-E72D297353CC}">
              <c16:uniqueId val="{00000003-EAE8-DA46-B48E-0BC0BBCC9561}"/>
            </c:ext>
          </c:extLst>
        </c:ser>
        <c:dLbls>
          <c:showLegendKey val="0"/>
          <c:showVal val="0"/>
          <c:showCatName val="0"/>
          <c:showSerName val="0"/>
          <c:showPercent val="0"/>
          <c:showBubbleSize val="0"/>
        </c:dLbls>
        <c:axId val="671526208"/>
        <c:axId val="671523104"/>
      </c:areaChart>
      <c:lineChart>
        <c:grouping val="standard"/>
        <c:varyColors val="0"/>
        <c:ser>
          <c:idx val="4"/>
          <c:order val="4"/>
          <c:tx>
            <c:strRef>
              <c:f>SSPScenarioData!$G$2</c:f>
              <c:strCache>
                <c:ptCount val="1"/>
                <c:pt idx="0">
                  <c:v>SSP1‒
2.6</c:v>
                </c:pt>
              </c:strCache>
            </c:strRef>
          </c:tx>
          <c:spPr>
            <a:ln w="28575" cap="rnd">
              <a:solidFill>
                <a:srgbClr val="7030A0"/>
              </a:solidFill>
              <a:prstDash val="sysDot"/>
              <a:round/>
            </a:ln>
            <a:effectLst/>
          </c:spPr>
          <c:marker>
            <c:symbol val="circle"/>
            <c:size val="5"/>
            <c:spPr>
              <a:solidFill>
                <a:srgbClr val="7030A0"/>
              </a:solidFill>
              <a:ln w="9525">
                <a:noFill/>
              </a:ln>
              <a:effectLst/>
            </c:spPr>
          </c:marker>
          <c:cat>
            <c:numRef>
              <c:f>SSPScenarioData!$A$3:$A$19</c:f>
              <c:numCache>
                <c:formatCode>General</c:formatCode>
                <c:ptCount val="17"/>
                <c:pt idx="1">
                  <c:v>2005</c:v>
                </c:pt>
                <c:pt idx="2">
                  <c:v>2010</c:v>
                </c:pt>
                <c:pt idx="3">
                  <c:v>2020</c:v>
                </c:pt>
                <c:pt idx="4">
                  <c:v>2030</c:v>
                </c:pt>
                <c:pt idx="5">
                  <c:v>2040</c:v>
                </c:pt>
                <c:pt idx="6">
                  <c:v>2050</c:v>
                </c:pt>
                <c:pt idx="7">
                  <c:v>2060</c:v>
                </c:pt>
                <c:pt idx="8">
                  <c:v>2070</c:v>
                </c:pt>
                <c:pt idx="9">
                  <c:v>2080</c:v>
                </c:pt>
                <c:pt idx="10">
                  <c:v>2090</c:v>
                </c:pt>
                <c:pt idx="11">
                  <c:v>2100</c:v>
                </c:pt>
                <c:pt idx="12">
                  <c:v>2110</c:v>
                </c:pt>
                <c:pt idx="13">
                  <c:v>2120</c:v>
                </c:pt>
                <c:pt idx="14">
                  <c:v>2130</c:v>
                </c:pt>
                <c:pt idx="15">
                  <c:v>2140</c:v>
                </c:pt>
                <c:pt idx="16">
                  <c:v>2150</c:v>
                </c:pt>
              </c:numCache>
            </c:numRef>
          </c:cat>
          <c:val>
            <c:numRef>
              <c:f>SSPScenarioData!$G$3:$G$19</c:f>
              <c:numCache>
                <c:formatCode>#,##0.00</c:formatCode>
                <c:ptCount val="17"/>
                <c:pt idx="3">
                  <c:v>414.55</c:v>
                </c:pt>
                <c:pt idx="4">
                  <c:v>436.54</c:v>
                </c:pt>
                <c:pt idx="5">
                  <c:v>452.29</c:v>
                </c:pt>
                <c:pt idx="6">
                  <c:v>460.69</c:v>
                </c:pt>
                <c:pt idx="7">
                  <c:v>462.9</c:v>
                </c:pt>
                <c:pt idx="8">
                  <c:v>460.64</c:v>
                </c:pt>
                <c:pt idx="9">
                  <c:v>453.86</c:v>
                </c:pt>
                <c:pt idx="10">
                  <c:v>443.09</c:v>
                </c:pt>
                <c:pt idx="11">
                  <c:v>432.17</c:v>
                </c:pt>
                <c:pt idx="12">
                  <c:v>421.25</c:v>
                </c:pt>
                <c:pt idx="13">
                  <c:v>410.33</c:v>
                </c:pt>
                <c:pt idx="14">
                  <c:v>400</c:v>
                </c:pt>
                <c:pt idx="15">
                  <c:v>400</c:v>
                </c:pt>
                <c:pt idx="16">
                  <c:v>400</c:v>
                </c:pt>
              </c:numCache>
            </c:numRef>
          </c:val>
          <c:smooth val="0"/>
          <c:extLst>
            <c:ext xmlns:c16="http://schemas.microsoft.com/office/drawing/2014/chart" uri="{C3380CC4-5D6E-409C-BE32-E72D297353CC}">
              <c16:uniqueId val="{00000005-EAE8-DA46-B48E-0BC0BBCC9561}"/>
            </c:ext>
          </c:extLst>
        </c:ser>
        <c:ser>
          <c:idx val="5"/>
          <c:order val="5"/>
          <c:tx>
            <c:strRef>
              <c:f>SSPScenarioData!$H$2</c:f>
              <c:strCache>
                <c:ptCount val="1"/>
                <c:pt idx="0">
                  <c:v>SSP2‒
3.4</c:v>
                </c:pt>
              </c:strCache>
            </c:strRef>
          </c:tx>
          <c:spPr>
            <a:ln w="28575" cap="rnd">
              <a:solidFill>
                <a:srgbClr val="00B050"/>
              </a:solidFill>
              <a:prstDash val="sysDot"/>
              <a:round/>
            </a:ln>
            <a:effectLst/>
          </c:spPr>
          <c:marker>
            <c:symbol val="circle"/>
            <c:size val="5"/>
            <c:spPr>
              <a:solidFill>
                <a:srgbClr val="00B050"/>
              </a:solidFill>
              <a:ln w="9525">
                <a:noFill/>
              </a:ln>
              <a:effectLst/>
            </c:spPr>
          </c:marker>
          <c:cat>
            <c:numRef>
              <c:f>SSPScenarioData!$A$3:$A$19</c:f>
              <c:numCache>
                <c:formatCode>General</c:formatCode>
                <c:ptCount val="17"/>
                <c:pt idx="1">
                  <c:v>2005</c:v>
                </c:pt>
                <c:pt idx="2">
                  <c:v>2010</c:v>
                </c:pt>
                <c:pt idx="3">
                  <c:v>2020</c:v>
                </c:pt>
                <c:pt idx="4">
                  <c:v>2030</c:v>
                </c:pt>
                <c:pt idx="5">
                  <c:v>2040</c:v>
                </c:pt>
                <c:pt idx="6">
                  <c:v>2050</c:v>
                </c:pt>
                <c:pt idx="7">
                  <c:v>2060</c:v>
                </c:pt>
                <c:pt idx="8">
                  <c:v>2070</c:v>
                </c:pt>
                <c:pt idx="9">
                  <c:v>2080</c:v>
                </c:pt>
                <c:pt idx="10">
                  <c:v>2090</c:v>
                </c:pt>
                <c:pt idx="11">
                  <c:v>2100</c:v>
                </c:pt>
                <c:pt idx="12">
                  <c:v>2110</c:v>
                </c:pt>
                <c:pt idx="13">
                  <c:v>2120</c:v>
                </c:pt>
                <c:pt idx="14">
                  <c:v>2130</c:v>
                </c:pt>
                <c:pt idx="15">
                  <c:v>2140</c:v>
                </c:pt>
                <c:pt idx="16">
                  <c:v>2150</c:v>
                </c:pt>
              </c:numCache>
            </c:numRef>
          </c:cat>
          <c:val>
            <c:numRef>
              <c:f>SSPScenarioData!$H$3:$H$19</c:f>
              <c:numCache>
                <c:formatCode>#,##0.00</c:formatCode>
                <c:ptCount val="17"/>
                <c:pt idx="3">
                  <c:v>414.44</c:v>
                </c:pt>
                <c:pt idx="4">
                  <c:v>439.28</c:v>
                </c:pt>
                <c:pt idx="5">
                  <c:v>463.05</c:v>
                </c:pt>
                <c:pt idx="6">
                  <c:v>483.24</c:v>
                </c:pt>
                <c:pt idx="7">
                  <c:v>497.49</c:v>
                </c:pt>
                <c:pt idx="8">
                  <c:v>504.28</c:v>
                </c:pt>
                <c:pt idx="9">
                  <c:v>504.78</c:v>
                </c:pt>
                <c:pt idx="10">
                  <c:v>500.71</c:v>
                </c:pt>
                <c:pt idx="11">
                  <c:v>494.15</c:v>
                </c:pt>
                <c:pt idx="12">
                  <c:v>487.59</c:v>
                </c:pt>
                <c:pt idx="13">
                  <c:v>481.03</c:v>
                </c:pt>
                <c:pt idx="14">
                  <c:v>474.47</c:v>
                </c:pt>
                <c:pt idx="15">
                  <c:v>467.91</c:v>
                </c:pt>
                <c:pt idx="16">
                  <c:v>461.35</c:v>
                </c:pt>
              </c:numCache>
            </c:numRef>
          </c:val>
          <c:smooth val="0"/>
          <c:extLst>
            <c:ext xmlns:c16="http://schemas.microsoft.com/office/drawing/2014/chart" uri="{C3380CC4-5D6E-409C-BE32-E72D297353CC}">
              <c16:uniqueId val="{00000006-EAE8-DA46-B48E-0BC0BBCC9561}"/>
            </c:ext>
          </c:extLst>
        </c:ser>
        <c:ser>
          <c:idx val="6"/>
          <c:order val="6"/>
          <c:tx>
            <c:strRef>
              <c:f>SSPScenarioData!$I$2</c:f>
              <c:strCache>
                <c:ptCount val="1"/>
                <c:pt idx="0">
                  <c:v>SSP3‒
6.0</c:v>
                </c:pt>
              </c:strCache>
            </c:strRef>
          </c:tx>
          <c:spPr>
            <a:ln w="28575" cap="rnd">
              <a:solidFill>
                <a:srgbClr val="FFC000"/>
              </a:solidFill>
              <a:prstDash val="sysDot"/>
              <a:round/>
            </a:ln>
            <a:effectLst/>
          </c:spPr>
          <c:marker>
            <c:symbol val="circle"/>
            <c:size val="5"/>
            <c:spPr>
              <a:solidFill>
                <a:srgbClr val="FFC000"/>
              </a:solidFill>
              <a:ln w="9525">
                <a:noFill/>
              </a:ln>
              <a:effectLst/>
            </c:spPr>
          </c:marker>
          <c:cat>
            <c:numRef>
              <c:f>SSPScenarioData!$A$3:$A$19</c:f>
              <c:numCache>
                <c:formatCode>General</c:formatCode>
                <c:ptCount val="17"/>
                <c:pt idx="1">
                  <c:v>2005</c:v>
                </c:pt>
                <c:pt idx="2">
                  <c:v>2010</c:v>
                </c:pt>
                <c:pt idx="3">
                  <c:v>2020</c:v>
                </c:pt>
                <c:pt idx="4">
                  <c:v>2030</c:v>
                </c:pt>
                <c:pt idx="5">
                  <c:v>2040</c:v>
                </c:pt>
                <c:pt idx="6">
                  <c:v>2050</c:v>
                </c:pt>
                <c:pt idx="7">
                  <c:v>2060</c:v>
                </c:pt>
                <c:pt idx="8">
                  <c:v>2070</c:v>
                </c:pt>
                <c:pt idx="9">
                  <c:v>2080</c:v>
                </c:pt>
                <c:pt idx="10">
                  <c:v>2090</c:v>
                </c:pt>
                <c:pt idx="11">
                  <c:v>2100</c:v>
                </c:pt>
                <c:pt idx="12">
                  <c:v>2110</c:v>
                </c:pt>
                <c:pt idx="13">
                  <c:v>2120</c:v>
                </c:pt>
                <c:pt idx="14">
                  <c:v>2130</c:v>
                </c:pt>
                <c:pt idx="15">
                  <c:v>2140</c:v>
                </c:pt>
                <c:pt idx="16">
                  <c:v>2150</c:v>
                </c:pt>
              </c:numCache>
            </c:numRef>
          </c:cat>
          <c:val>
            <c:numRef>
              <c:f>SSPScenarioData!$I$3:$I$19</c:f>
              <c:numCache>
                <c:formatCode>#,##0.00</c:formatCode>
                <c:ptCount val="17"/>
                <c:pt idx="3">
                  <c:v>417.07</c:v>
                </c:pt>
                <c:pt idx="4">
                  <c:v>448.55</c:v>
                </c:pt>
                <c:pt idx="5">
                  <c:v>480.63</c:v>
                </c:pt>
                <c:pt idx="6">
                  <c:v>511.43</c:v>
                </c:pt>
                <c:pt idx="7">
                  <c:v>542.95000000000005</c:v>
                </c:pt>
                <c:pt idx="8">
                  <c:v>573.5</c:v>
                </c:pt>
                <c:pt idx="9">
                  <c:v>599.94000000000005</c:v>
                </c:pt>
                <c:pt idx="10">
                  <c:v>623.13</c:v>
                </c:pt>
                <c:pt idx="11">
                  <c:v>645.05999999999995</c:v>
                </c:pt>
                <c:pt idx="12">
                  <c:v>666.99</c:v>
                </c:pt>
                <c:pt idx="13">
                  <c:v>688.92</c:v>
                </c:pt>
                <c:pt idx="14">
                  <c:v>710.85</c:v>
                </c:pt>
                <c:pt idx="15">
                  <c:v>732.78</c:v>
                </c:pt>
                <c:pt idx="16">
                  <c:v>754.71</c:v>
                </c:pt>
              </c:numCache>
            </c:numRef>
          </c:val>
          <c:smooth val="0"/>
          <c:extLst>
            <c:ext xmlns:c16="http://schemas.microsoft.com/office/drawing/2014/chart" uri="{C3380CC4-5D6E-409C-BE32-E72D297353CC}">
              <c16:uniqueId val="{00000007-EAE8-DA46-B48E-0BC0BBCC9561}"/>
            </c:ext>
          </c:extLst>
        </c:ser>
        <c:ser>
          <c:idx val="7"/>
          <c:order val="7"/>
          <c:tx>
            <c:strRef>
              <c:f>SSPScenarioData!$J$2</c:f>
              <c:strCache>
                <c:ptCount val="1"/>
                <c:pt idx="0">
                  <c:v>SSP5‒ Baseline</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SSPScenarioData!$A$3:$A$19</c:f>
              <c:numCache>
                <c:formatCode>General</c:formatCode>
                <c:ptCount val="17"/>
                <c:pt idx="1">
                  <c:v>2005</c:v>
                </c:pt>
                <c:pt idx="2">
                  <c:v>2010</c:v>
                </c:pt>
                <c:pt idx="3">
                  <c:v>2020</c:v>
                </c:pt>
                <c:pt idx="4">
                  <c:v>2030</c:v>
                </c:pt>
                <c:pt idx="5">
                  <c:v>2040</c:v>
                </c:pt>
                <c:pt idx="6">
                  <c:v>2050</c:v>
                </c:pt>
                <c:pt idx="7">
                  <c:v>2060</c:v>
                </c:pt>
                <c:pt idx="8">
                  <c:v>2070</c:v>
                </c:pt>
                <c:pt idx="9">
                  <c:v>2080</c:v>
                </c:pt>
                <c:pt idx="10">
                  <c:v>2090</c:v>
                </c:pt>
                <c:pt idx="11">
                  <c:v>2100</c:v>
                </c:pt>
                <c:pt idx="12">
                  <c:v>2110</c:v>
                </c:pt>
                <c:pt idx="13">
                  <c:v>2120</c:v>
                </c:pt>
                <c:pt idx="14">
                  <c:v>2130</c:v>
                </c:pt>
                <c:pt idx="15">
                  <c:v>2140</c:v>
                </c:pt>
                <c:pt idx="16">
                  <c:v>2150</c:v>
                </c:pt>
              </c:numCache>
            </c:numRef>
          </c:cat>
          <c:val>
            <c:numRef>
              <c:f>SSPScenarioData!$J$3:$J$19</c:f>
              <c:numCache>
                <c:formatCode>#,##0.00</c:formatCode>
                <c:ptCount val="17"/>
                <c:pt idx="3">
                  <c:v>417.25</c:v>
                </c:pt>
                <c:pt idx="4">
                  <c:v>452.77</c:v>
                </c:pt>
                <c:pt idx="5">
                  <c:v>499.68</c:v>
                </c:pt>
                <c:pt idx="6">
                  <c:v>559.69000000000005</c:v>
                </c:pt>
                <c:pt idx="7">
                  <c:v>635.79</c:v>
                </c:pt>
                <c:pt idx="8">
                  <c:v>730.03</c:v>
                </c:pt>
                <c:pt idx="9">
                  <c:v>841.52</c:v>
                </c:pt>
                <c:pt idx="10">
                  <c:v>963.84</c:v>
                </c:pt>
                <c:pt idx="11">
                  <c:v>1088.97</c:v>
                </c:pt>
                <c:pt idx="12">
                  <c:v>1214.0999999999999</c:v>
                </c:pt>
                <c:pt idx="13">
                  <c:v>1339.23</c:v>
                </c:pt>
                <c:pt idx="14">
                  <c:v>1464.36</c:v>
                </c:pt>
                <c:pt idx="15">
                  <c:v>1589.49</c:v>
                </c:pt>
                <c:pt idx="16">
                  <c:v>1714.62</c:v>
                </c:pt>
              </c:numCache>
            </c:numRef>
          </c:val>
          <c:smooth val="0"/>
          <c:extLst>
            <c:ext xmlns:c16="http://schemas.microsoft.com/office/drawing/2014/chart" uri="{C3380CC4-5D6E-409C-BE32-E72D297353CC}">
              <c16:uniqueId val="{00000008-EAE8-DA46-B48E-0BC0BBCC9561}"/>
            </c:ext>
          </c:extLst>
        </c:ser>
        <c:dLbls>
          <c:showLegendKey val="0"/>
          <c:showVal val="0"/>
          <c:showCatName val="0"/>
          <c:showSerName val="0"/>
          <c:showPercent val="0"/>
          <c:showBubbleSize val="0"/>
        </c:dLbls>
        <c:marker val="1"/>
        <c:smooth val="0"/>
        <c:axId val="1047077232"/>
        <c:axId val="1047523376"/>
      </c:lineChart>
      <c:catAx>
        <c:axId val="104707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23376"/>
        <c:crosses val="autoZero"/>
        <c:auto val="1"/>
        <c:lblAlgn val="ctr"/>
        <c:lblOffset val="100"/>
        <c:noMultiLvlLbl val="0"/>
      </c:catAx>
      <c:valAx>
        <c:axId val="1047523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077232"/>
        <c:crosses val="autoZero"/>
        <c:crossBetween val="between"/>
      </c:valAx>
      <c:valAx>
        <c:axId val="67152310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526208"/>
        <c:crosses val="max"/>
        <c:crossBetween val="between"/>
      </c:valAx>
      <c:catAx>
        <c:axId val="671526208"/>
        <c:scaling>
          <c:orientation val="minMax"/>
        </c:scaling>
        <c:delete val="1"/>
        <c:axPos val="b"/>
        <c:numFmt formatCode="General" sourceLinked="1"/>
        <c:majorTickMark val="out"/>
        <c:minorTickMark val="none"/>
        <c:tickLblPos val="nextTo"/>
        <c:crossAx val="67152310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Bucketed</a:t>
            </a:r>
            <a:r>
              <a:rPr lang="en-GB" baseline="0"/>
              <a:t> Hazard Frequencies - SOA Example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'Historical Hazard Data'!$B$2</c:f>
              <c:strCache>
                <c:ptCount val="1"/>
                <c:pt idx="0">
                  <c:v>Minor</c:v>
                </c:pt>
              </c:strCache>
            </c:strRef>
          </c:tx>
          <c:spPr>
            <a:solidFill>
              <a:schemeClr val="accent1"/>
            </a:solidFill>
            <a:ln>
              <a:noFill/>
            </a:ln>
            <a:effectLst/>
          </c:spPr>
          <c:invertIfNegative val="0"/>
          <c:cat>
            <c:numRef>
              <c:f>'Historical Hazard Data'!$A$3:$A$33</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'Historical Hazard Data'!$B$3:$B$33</c:f>
              <c:numCache>
                <c:formatCode>General</c:formatCode>
                <c:ptCount val="31"/>
                <c:pt idx="0">
                  <c:v>9</c:v>
                </c:pt>
                <c:pt idx="1">
                  <c:v>7</c:v>
                </c:pt>
                <c:pt idx="2">
                  <c:v>7</c:v>
                </c:pt>
                <c:pt idx="3">
                  <c:v>13</c:v>
                </c:pt>
                <c:pt idx="4">
                  <c:v>16</c:v>
                </c:pt>
                <c:pt idx="5">
                  <c:v>14</c:v>
                </c:pt>
                <c:pt idx="6">
                  <c:v>16</c:v>
                </c:pt>
                <c:pt idx="7">
                  <c:v>3</c:v>
                </c:pt>
                <c:pt idx="8">
                  <c:v>4</c:v>
                </c:pt>
                <c:pt idx="9">
                  <c:v>5</c:v>
                </c:pt>
                <c:pt idx="10">
                  <c:v>4</c:v>
                </c:pt>
                <c:pt idx="11">
                  <c:v>0</c:v>
                </c:pt>
                <c:pt idx="12">
                  <c:v>9</c:v>
                </c:pt>
                <c:pt idx="13">
                  <c:v>9</c:v>
                </c:pt>
                <c:pt idx="14">
                  <c:v>12</c:v>
                </c:pt>
                <c:pt idx="15">
                  <c:v>4</c:v>
                </c:pt>
                <c:pt idx="16">
                  <c:v>2</c:v>
                </c:pt>
                <c:pt idx="17">
                  <c:v>5</c:v>
                </c:pt>
                <c:pt idx="18">
                  <c:v>2</c:v>
                </c:pt>
                <c:pt idx="19">
                  <c:v>1</c:v>
                </c:pt>
                <c:pt idx="20">
                  <c:v>1</c:v>
                </c:pt>
                <c:pt idx="21">
                  <c:v>1</c:v>
                </c:pt>
                <c:pt idx="22">
                  <c:v>1</c:v>
                </c:pt>
                <c:pt idx="23">
                  <c:v>2</c:v>
                </c:pt>
                <c:pt idx="24">
                  <c:v>5</c:v>
                </c:pt>
                <c:pt idx="25">
                  <c:v>8</c:v>
                </c:pt>
                <c:pt idx="26">
                  <c:v>1</c:v>
                </c:pt>
                <c:pt idx="27">
                  <c:v>13</c:v>
                </c:pt>
                <c:pt idx="28">
                  <c:v>6</c:v>
                </c:pt>
                <c:pt idx="29">
                  <c:v>0</c:v>
                </c:pt>
                <c:pt idx="30">
                  <c:v>5</c:v>
                </c:pt>
              </c:numCache>
            </c:numRef>
          </c:val>
          <c:extLst>
            <c:ext xmlns:c16="http://schemas.microsoft.com/office/drawing/2014/chart" uri="{C3380CC4-5D6E-409C-BE32-E72D297353CC}">
              <c16:uniqueId val="{00000000-1ED0-CA4D-98AF-A6235C347EDB}"/>
            </c:ext>
          </c:extLst>
        </c:ser>
        <c:ser>
          <c:idx val="1"/>
          <c:order val="1"/>
          <c:tx>
            <c:strRef>
              <c:f>'Historical Hazard Data'!$C$2</c:f>
              <c:strCache>
                <c:ptCount val="1"/>
                <c:pt idx="0">
                  <c:v>Medium</c:v>
                </c:pt>
              </c:strCache>
            </c:strRef>
          </c:tx>
          <c:spPr>
            <a:solidFill>
              <a:schemeClr val="accent2"/>
            </a:solidFill>
            <a:ln>
              <a:noFill/>
            </a:ln>
            <a:effectLst/>
          </c:spPr>
          <c:invertIfNegative val="0"/>
          <c:cat>
            <c:numRef>
              <c:f>'Historical Hazard Data'!$A$3:$A$33</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'Historical Hazard Data'!$C$3:$C$33</c:f>
              <c:numCache>
                <c:formatCode>General</c:formatCode>
                <c:ptCount val="31"/>
                <c:pt idx="0">
                  <c:v>4</c:v>
                </c:pt>
                <c:pt idx="1">
                  <c:v>3</c:v>
                </c:pt>
                <c:pt idx="2">
                  <c:v>3</c:v>
                </c:pt>
                <c:pt idx="3">
                  <c:v>4</c:v>
                </c:pt>
                <c:pt idx="4">
                  <c:v>3</c:v>
                </c:pt>
                <c:pt idx="5">
                  <c:v>4</c:v>
                </c:pt>
                <c:pt idx="6">
                  <c:v>2</c:v>
                </c:pt>
                <c:pt idx="7">
                  <c:v>2</c:v>
                </c:pt>
                <c:pt idx="8">
                  <c:v>1</c:v>
                </c:pt>
                <c:pt idx="9">
                  <c:v>1</c:v>
                </c:pt>
                <c:pt idx="10">
                  <c:v>1</c:v>
                </c:pt>
                <c:pt idx="11">
                  <c:v>0</c:v>
                </c:pt>
                <c:pt idx="12">
                  <c:v>2</c:v>
                </c:pt>
                <c:pt idx="13">
                  <c:v>3</c:v>
                </c:pt>
                <c:pt idx="14">
                  <c:v>1</c:v>
                </c:pt>
                <c:pt idx="15">
                  <c:v>3</c:v>
                </c:pt>
                <c:pt idx="16">
                  <c:v>0</c:v>
                </c:pt>
                <c:pt idx="17">
                  <c:v>0</c:v>
                </c:pt>
                <c:pt idx="18">
                  <c:v>1</c:v>
                </c:pt>
                <c:pt idx="19">
                  <c:v>1</c:v>
                </c:pt>
                <c:pt idx="20">
                  <c:v>0</c:v>
                </c:pt>
                <c:pt idx="21">
                  <c:v>0</c:v>
                </c:pt>
                <c:pt idx="22">
                  <c:v>0</c:v>
                </c:pt>
                <c:pt idx="23">
                  <c:v>0</c:v>
                </c:pt>
                <c:pt idx="24">
                  <c:v>2</c:v>
                </c:pt>
                <c:pt idx="25">
                  <c:v>1</c:v>
                </c:pt>
                <c:pt idx="26">
                  <c:v>1</c:v>
                </c:pt>
                <c:pt idx="27">
                  <c:v>2</c:v>
                </c:pt>
                <c:pt idx="28">
                  <c:v>0</c:v>
                </c:pt>
                <c:pt idx="29">
                  <c:v>1</c:v>
                </c:pt>
                <c:pt idx="30">
                  <c:v>5</c:v>
                </c:pt>
              </c:numCache>
            </c:numRef>
          </c:val>
          <c:extLst>
            <c:ext xmlns:c16="http://schemas.microsoft.com/office/drawing/2014/chart" uri="{C3380CC4-5D6E-409C-BE32-E72D297353CC}">
              <c16:uniqueId val="{00000001-1ED0-CA4D-98AF-A6235C347EDB}"/>
            </c:ext>
          </c:extLst>
        </c:ser>
        <c:ser>
          <c:idx val="2"/>
          <c:order val="2"/>
          <c:tx>
            <c:strRef>
              <c:f>'Historical Hazard Data'!$D$2</c:f>
              <c:strCache>
                <c:ptCount val="1"/>
                <c:pt idx="0">
                  <c:v>Major</c:v>
                </c:pt>
              </c:strCache>
            </c:strRef>
          </c:tx>
          <c:spPr>
            <a:solidFill>
              <a:schemeClr val="accent3"/>
            </a:solidFill>
            <a:ln>
              <a:noFill/>
            </a:ln>
            <a:effectLst/>
          </c:spPr>
          <c:invertIfNegative val="0"/>
          <c:cat>
            <c:numRef>
              <c:f>'Historical Hazard Data'!$A$3:$A$33</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'Historical Hazard Data'!$D$3:$D$33</c:f>
              <c:numCache>
                <c:formatCode>General</c:formatCode>
                <c:ptCount val="31"/>
                <c:pt idx="0">
                  <c:v>0</c:v>
                </c:pt>
                <c:pt idx="1">
                  <c:v>0</c:v>
                </c:pt>
                <c:pt idx="2">
                  <c:v>0</c:v>
                </c:pt>
                <c:pt idx="3">
                  <c:v>2</c:v>
                </c:pt>
                <c:pt idx="4">
                  <c:v>0</c:v>
                </c:pt>
                <c:pt idx="5">
                  <c:v>3</c:v>
                </c:pt>
                <c:pt idx="6">
                  <c:v>1</c:v>
                </c:pt>
                <c:pt idx="7">
                  <c:v>0</c:v>
                </c:pt>
                <c:pt idx="8">
                  <c:v>0</c:v>
                </c:pt>
                <c:pt idx="9">
                  <c:v>1</c:v>
                </c:pt>
                <c:pt idx="10">
                  <c:v>1</c:v>
                </c:pt>
                <c:pt idx="11">
                  <c:v>0</c:v>
                </c:pt>
                <c:pt idx="12">
                  <c:v>1</c:v>
                </c:pt>
                <c:pt idx="13">
                  <c:v>1</c:v>
                </c:pt>
                <c:pt idx="14">
                  <c:v>1</c:v>
                </c:pt>
                <c:pt idx="15">
                  <c:v>0</c:v>
                </c:pt>
                <c:pt idx="16">
                  <c:v>0</c:v>
                </c:pt>
                <c:pt idx="17">
                  <c:v>1</c:v>
                </c:pt>
                <c:pt idx="18">
                  <c:v>1</c:v>
                </c:pt>
                <c:pt idx="19">
                  <c:v>0</c:v>
                </c:pt>
                <c:pt idx="20">
                  <c:v>0</c:v>
                </c:pt>
                <c:pt idx="21">
                  <c:v>0</c:v>
                </c:pt>
                <c:pt idx="22">
                  <c:v>0</c:v>
                </c:pt>
                <c:pt idx="23">
                  <c:v>1</c:v>
                </c:pt>
                <c:pt idx="24">
                  <c:v>1</c:v>
                </c:pt>
                <c:pt idx="25">
                  <c:v>0</c:v>
                </c:pt>
                <c:pt idx="26">
                  <c:v>1</c:v>
                </c:pt>
                <c:pt idx="27">
                  <c:v>0</c:v>
                </c:pt>
                <c:pt idx="28">
                  <c:v>0</c:v>
                </c:pt>
                <c:pt idx="29">
                  <c:v>0</c:v>
                </c:pt>
                <c:pt idx="30">
                  <c:v>3</c:v>
                </c:pt>
              </c:numCache>
            </c:numRef>
          </c:val>
          <c:extLst>
            <c:ext xmlns:c16="http://schemas.microsoft.com/office/drawing/2014/chart" uri="{C3380CC4-5D6E-409C-BE32-E72D297353CC}">
              <c16:uniqueId val="{00000002-1ED0-CA4D-98AF-A6235C347EDB}"/>
            </c:ext>
          </c:extLst>
        </c:ser>
        <c:dLbls>
          <c:showLegendKey val="0"/>
          <c:showVal val="0"/>
          <c:showCatName val="0"/>
          <c:showSerName val="0"/>
          <c:showPercent val="0"/>
          <c:showBubbleSize val="0"/>
        </c:dLbls>
        <c:gapWidth val="219"/>
        <c:overlap val="-27"/>
        <c:axId val="677539088"/>
        <c:axId val="677407536"/>
      </c:barChart>
      <c:catAx>
        <c:axId val="677539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407536"/>
        <c:crosses val="autoZero"/>
        <c:auto val="1"/>
        <c:lblAlgn val="ctr"/>
        <c:lblOffset val="100"/>
        <c:noMultiLvlLbl val="0"/>
      </c:catAx>
      <c:valAx>
        <c:axId val="677407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5390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Risk Amplification</a:t>
            </a:r>
            <a:r>
              <a:rPr lang="en-GB" baseline="0"/>
              <a:t> Trends - SOA Data</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RAF!$A$3</c:f>
              <c:strCache>
                <c:ptCount val="1"/>
                <c:pt idx="0">
                  <c:v>SSP1‒ 2.6</c:v>
                </c:pt>
              </c:strCache>
            </c:strRef>
          </c:tx>
          <c:spPr>
            <a:ln w="28575" cap="rnd">
              <a:solidFill>
                <a:srgbClr val="7030A0"/>
              </a:solidFill>
              <a:round/>
            </a:ln>
            <a:effectLst/>
          </c:spPr>
          <c:marker>
            <c:symbol val="none"/>
          </c:marker>
          <c:val>
            <c:numRef>
              <c:f>RAF!$A$4:$A$17</c:f>
              <c:numCache>
                <c:formatCode>0.00000</c:formatCode>
                <c:ptCount val="14"/>
                <c:pt idx="0">
                  <c:v>1</c:v>
                </c:pt>
                <c:pt idx="1">
                  <c:v>1.1089</c:v>
                </c:pt>
                <c:pt idx="2">
                  <c:v>1.1903600000000001</c:v>
                </c:pt>
                <c:pt idx="3">
                  <c:v>1.23499</c:v>
                </c:pt>
                <c:pt idx="4">
                  <c:v>1.2468699999999999</c:v>
                </c:pt>
                <c:pt idx="5">
                  <c:v>1.23472</c:v>
                </c:pt>
                <c:pt idx="6">
                  <c:v>1.1986399999999999</c:v>
                </c:pt>
                <c:pt idx="7">
                  <c:v>1.1424300000000001</c:v>
                </c:pt>
                <c:pt idx="8">
                  <c:v>1.0868100000000001</c:v>
                </c:pt>
                <c:pt idx="9">
                  <c:v>1.0325899999999999</c:v>
                </c:pt>
                <c:pt idx="10">
                  <c:v>0.97974000000000006</c:v>
                </c:pt>
                <c:pt idx="11">
                  <c:v>0.93103999999999998</c:v>
                </c:pt>
                <c:pt idx="12">
                  <c:v>0.93103999999999998</c:v>
                </c:pt>
                <c:pt idx="13">
                  <c:v>0.93103999999999998</c:v>
                </c:pt>
              </c:numCache>
            </c:numRef>
          </c:val>
          <c:smooth val="0"/>
          <c:extLst>
            <c:ext xmlns:c16="http://schemas.microsoft.com/office/drawing/2014/chart" uri="{C3380CC4-5D6E-409C-BE32-E72D297353CC}">
              <c16:uniqueId val="{00000000-E02E-2445-B308-C93319F5A32F}"/>
            </c:ext>
          </c:extLst>
        </c:ser>
        <c:ser>
          <c:idx val="1"/>
          <c:order val="1"/>
          <c:tx>
            <c:strRef>
              <c:f>RAF!$B$3</c:f>
              <c:strCache>
                <c:ptCount val="1"/>
                <c:pt idx="0">
                  <c:v>SSP2‒3.4</c:v>
                </c:pt>
              </c:strCache>
            </c:strRef>
          </c:tx>
          <c:spPr>
            <a:ln w="28575" cap="rnd">
              <a:solidFill>
                <a:srgbClr val="00B050"/>
              </a:solidFill>
              <a:round/>
            </a:ln>
            <a:effectLst/>
          </c:spPr>
          <c:marker>
            <c:symbol val="none"/>
          </c:marker>
          <c:val>
            <c:numRef>
              <c:f>RAF!$B$4:$B$17</c:f>
              <c:numCache>
                <c:formatCode>0.00000</c:formatCode>
                <c:ptCount val="14"/>
                <c:pt idx="0">
                  <c:v>1</c:v>
                </c:pt>
                <c:pt idx="1">
                  <c:v>1.1234599999999999</c:v>
                </c:pt>
                <c:pt idx="2">
                  <c:v>1.24834</c:v>
                </c:pt>
                <c:pt idx="3">
                  <c:v>1.3595699999999999</c:v>
                </c:pt>
                <c:pt idx="4">
                  <c:v>1.4409400000000001</c:v>
                </c:pt>
                <c:pt idx="5">
                  <c:v>1.48054</c:v>
                </c:pt>
                <c:pt idx="6">
                  <c:v>1.4834799999999999</c:v>
                </c:pt>
                <c:pt idx="7">
                  <c:v>1.4596499999999999</c:v>
                </c:pt>
                <c:pt idx="8">
                  <c:v>1.4216599999999999</c:v>
                </c:pt>
                <c:pt idx="9">
                  <c:v>1.3841600000000001</c:v>
                </c:pt>
                <c:pt idx="10">
                  <c:v>1.34717</c:v>
                </c:pt>
                <c:pt idx="11">
                  <c:v>1.31067</c:v>
                </c:pt>
                <c:pt idx="12">
                  <c:v>1.27468</c:v>
                </c:pt>
                <c:pt idx="13">
                  <c:v>1.23919</c:v>
                </c:pt>
              </c:numCache>
            </c:numRef>
          </c:val>
          <c:smooth val="0"/>
          <c:extLst>
            <c:ext xmlns:c16="http://schemas.microsoft.com/office/drawing/2014/chart" uri="{C3380CC4-5D6E-409C-BE32-E72D297353CC}">
              <c16:uniqueId val="{00000001-E02E-2445-B308-C93319F5A32F}"/>
            </c:ext>
          </c:extLst>
        </c:ser>
        <c:ser>
          <c:idx val="2"/>
          <c:order val="2"/>
          <c:tx>
            <c:strRef>
              <c:f>RAF!$C$3</c:f>
              <c:strCache>
                <c:ptCount val="1"/>
                <c:pt idx="0">
                  <c:v>SSP3‒6.0</c:v>
                </c:pt>
              </c:strCache>
            </c:strRef>
          </c:tx>
          <c:spPr>
            <a:ln w="28575" cap="rnd">
              <a:solidFill>
                <a:srgbClr val="FFC000"/>
              </a:solidFill>
              <a:round/>
            </a:ln>
            <a:effectLst/>
          </c:spPr>
          <c:marker>
            <c:symbol val="none"/>
          </c:marker>
          <c:val>
            <c:numRef>
              <c:f>RAF!$C$4:$C$17</c:f>
              <c:numCache>
                <c:formatCode>0.00000</c:formatCode>
                <c:ptCount val="14"/>
                <c:pt idx="0">
                  <c:v>1</c:v>
                </c:pt>
                <c:pt idx="1">
                  <c:v>1.15665</c:v>
                </c:pt>
                <c:pt idx="2">
                  <c:v>1.32802</c:v>
                </c:pt>
                <c:pt idx="3">
                  <c:v>1.5036799999999999</c:v>
                </c:pt>
                <c:pt idx="4">
                  <c:v>1.6947300000000001</c:v>
                </c:pt>
                <c:pt idx="5">
                  <c:v>1.8908100000000001</c:v>
                </c:pt>
                <c:pt idx="6">
                  <c:v>2.0691799999999998</c:v>
                </c:pt>
                <c:pt idx="7">
                  <c:v>2.2322299999999999</c:v>
                </c:pt>
                <c:pt idx="8">
                  <c:v>2.3921199999999998</c:v>
                </c:pt>
                <c:pt idx="9">
                  <c:v>2.5575299999999999</c:v>
                </c:pt>
                <c:pt idx="10">
                  <c:v>2.7284700000000002</c:v>
                </c:pt>
                <c:pt idx="11">
                  <c:v>2.9049499999999999</c:v>
                </c:pt>
                <c:pt idx="12">
                  <c:v>3.0869499999999999</c:v>
                </c:pt>
                <c:pt idx="13">
                  <c:v>3.2744800000000001</c:v>
                </c:pt>
              </c:numCache>
            </c:numRef>
          </c:val>
          <c:smooth val="0"/>
          <c:extLst>
            <c:ext xmlns:c16="http://schemas.microsoft.com/office/drawing/2014/chart" uri="{C3380CC4-5D6E-409C-BE32-E72D297353CC}">
              <c16:uniqueId val="{00000002-E02E-2445-B308-C93319F5A32F}"/>
            </c:ext>
          </c:extLst>
        </c:ser>
        <c:ser>
          <c:idx val="3"/>
          <c:order val="3"/>
          <c:tx>
            <c:strRef>
              <c:f>RAF!$D$3</c:f>
              <c:strCache>
                <c:ptCount val="1"/>
                <c:pt idx="0">
                  <c:v>SSP5‒Baseline</c:v>
                </c:pt>
              </c:strCache>
            </c:strRef>
          </c:tx>
          <c:spPr>
            <a:ln w="28575" cap="rnd">
              <a:solidFill>
                <a:srgbClr val="C00000"/>
              </a:solidFill>
              <a:round/>
            </a:ln>
            <a:effectLst/>
          </c:spPr>
          <c:marker>
            <c:symbol val="none"/>
          </c:marker>
          <c:val>
            <c:numRef>
              <c:f>RAF!$D$4:$D$17</c:f>
              <c:numCache>
                <c:formatCode>0.00000</c:formatCode>
                <c:ptCount val="14"/>
                <c:pt idx="0">
                  <c:v>1</c:v>
                </c:pt>
                <c:pt idx="1">
                  <c:v>1.1775</c:v>
                </c:pt>
                <c:pt idx="2">
                  <c:v>1.43414</c:v>
                </c:pt>
                <c:pt idx="3">
                  <c:v>1.7992999999999999</c:v>
                </c:pt>
                <c:pt idx="4">
                  <c:v>2.32185</c:v>
                </c:pt>
                <c:pt idx="5">
                  <c:v>3.0611799999999998</c:v>
                </c:pt>
                <c:pt idx="6">
                  <c:v>4.0675800000000004</c:v>
                </c:pt>
                <c:pt idx="7">
                  <c:v>5.3360200000000004</c:v>
                </c:pt>
                <c:pt idx="8">
                  <c:v>6.8114400000000002</c:v>
                </c:pt>
                <c:pt idx="9">
                  <c:v>8.4667399999999997</c:v>
                </c:pt>
                <c:pt idx="10">
                  <c:v>10.301909999999999</c:v>
                </c:pt>
                <c:pt idx="11">
                  <c:v>12.31695</c:v>
                </c:pt>
                <c:pt idx="12">
                  <c:v>14.511850000000001</c:v>
                </c:pt>
                <c:pt idx="13">
                  <c:v>16.88663</c:v>
                </c:pt>
              </c:numCache>
            </c:numRef>
          </c:val>
          <c:smooth val="0"/>
          <c:extLst>
            <c:ext xmlns:c16="http://schemas.microsoft.com/office/drawing/2014/chart" uri="{C3380CC4-5D6E-409C-BE32-E72D297353CC}">
              <c16:uniqueId val="{00000003-E02E-2445-B308-C93319F5A32F}"/>
            </c:ext>
          </c:extLst>
        </c:ser>
        <c:dLbls>
          <c:showLegendKey val="0"/>
          <c:showVal val="0"/>
          <c:showCatName val="0"/>
          <c:showSerName val="0"/>
          <c:showPercent val="0"/>
          <c:showBubbleSize val="0"/>
        </c:dLbls>
        <c:smooth val="0"/>
        <c:axId val="690443680"/>
        <c:axId val="690445408"/>
      </c:lineChart>
      <c:catAx>
        <c:axId val="690443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445408"/>
        <c:crosses val="autoZero"/>
        <c:auto val="1"/>
        <c:lblAlgn val="ctr"/>
        <c:lblOffset val="100"/>
        <c:noMultiLvlLbl val="0"/>
      </c:catAx>
      <c:valAx>
        <c:axId val="690445408"/>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443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Observed</a:t>
            </a:r>
            <a:r>
              <a:rPr lang="en-US" baseline="0"/>
              <a:t> </a:t>
            </a:r>
            <a:r>
              <a:rPr lang="en-US"/>
              <a:t>Hazard Count</a:t>
            </a:r>
            <a:r>
              <a:rPr lang="en-US" baseline="0"/>
              <a: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HazardBucketAnalysis!$B$1</c:f>
              <c:strCache>
                <c:ptCount val="1"/>
                <c:pt idx="0">
                  <c:v>Counts</c:v>
                </c:pt>
              </c:strCache>
            </c:strRef>
          </c:tx>
          <c:spPr>
            <a:solidFill>
              <a:schemeClr val="accent1"/>
            </a:solidFill>
            <a:ln>
              <a:noFill/>
            </a:ln>
            <a:effectLst/>
          </c:spPr>
          <c:invertIfNegative val="0"/>
          <c:cat>
            <c:strRef>
              <c:f>HazardBucketAnalysis!$A$2:$A$52</c:f>
              <c:strCache>
                <c:ptCount val="51"/>
                <c:pt idx="0">
                  <c:v>Hurricane/Tropical Storm</c:v>
                </c:pt>
                <c:pt idx="1">
                  <c:v>Wildfire</c:v>
                </c:pt>
                <c:pt idx="2">
                  <c:v>Flooding</c:v>
                </c:pt>
                <c:pt idx="3">
                  <c:v>Winter Weather</c:v>
                </c:pt>
                <c:pt idx="4">
                  <c:v>Tornado</c:v>
                </c:pt>
                <c:pt idx="5">
                  <c:v>Wind/ Winter Weather</c:v>
                </c:pt>
                <c:pt idx="6">
                  <c:v>Drought/ Heat</c:v>
                </c:pt>
                <c:pt idx="7">
                  <c:v>Severe Storm/Thunder Storm/ Wind</c:v>
                </c:pt>
                <c:pt idx="8">
                  <c:v>Lightning</c:v>
                </c:pt>
                <c:pt idx="9">
                  <c:v>Wind</c:v>
                </c:pt>
                <c:pt idx="10">
                  <c:v>Severe Storm/Thunder Storm</c:v>
                </c:pt>
                <c:pt idx="11">
                  <c:v>Severe Storm/Thunder Storm - Wind</c:v>
                </c:pt>
                <c:pt idx="12">
                  <c:v>Coastal/ Severe Storm/Thunder Storm/ Wind</c:v>
                </c:pt>
                <c:pt idx="13">
                  <c:v>Coastal/ Hurricane/Tropical Storm/ Severe Storm/Thunder Storm/ Wind</c:v>
                </c:pt>
                <c:pt idx="14">
                  <c:v>Coastal</c:v>
                </c:pt>
                <c:pt idx="15">
                  <c:v>Hail/ Severe Storm/Thunder Storm/ Wind</c:v>
                </c:pt>
                <c:pt idx="16">
                  <c:v>Lightning/ Severe Storm/Thunder Storm</c:v>
                </c:pt>
                <c:pt idx="17">
                  <c:v>Flooding/ Lightning/ Severe Storm/Thunder Storm</c:v>
                </c:pt>
                <c:pt idx="18">
                  <c:v>Hurricane/Tropical Storm/ Severe Storm/Thunder Storm</c:v>
                </c:pt>
                <c:pt idx="19">
                  <c:v>Hail/ Lightning/ Severe Storm/Thunder Storm/ Wind</c:v>
                </c:pt>
                <c:pt idx="20">
                  <c:v>Flooding/ Severe Storm/Thunder Storm</c:v>
                </c:pt>
                <c:pt idx="21">
                  <c:v>Drought</c:v>
                </c:pt>
                <c:pt idx="22">
                  <c:v>Hail</c:v>
                </c:pt>
                <c:pt idx="23">
                  <c:v>Coastal/ Severe Storm/Thunder Storm</c:v>
                </c:pt>
                <c:pt idx="24">
                  <c:v>Coastal/ Hurricane/Tropical Storm/ Wind</c:v>
                </c:pt>
                <c:pt idx="25">
                  <c:v>Hail/ Tornado</c:v>
                </c:pt>
                <c:pt idx="26">
                  <c:v>Flooding/ Lightning/ Wind</c:v>
                </c:pt>
                <c:pt idx="27">
                  <c:v>Hail/ Severe Storm/Thunder Storm</c:v>
                </c:pt>
                <c:pt idx="28">
                  <c:v>Lightning/ Severe Storm/Thunder Storm/ Wind</c:v>
                </c:pt>
                <c:pt idx="29">
                  <c:v>Hail/ Wind</c:v>
                </c:pt>
                <c:pt idx="30">
                  <c:v>Coastal/ Wind</c:v>
                </c:pt>
                <c:pt idx="31">
                  <c:v>Severe Storm/Thunder Storm/ Winter Weather</c:v>
                </c:pt>
                <c:pt idx="32">
                  <c:v>Fog</c:v>
                </c:pt>
                <c:pt idx="33">
                  <c:v>Lightning/ Wind</c:v>
                </c:pt>
                <c:pt idx="34">
                  <c:v>Flooding/ Wind</c:v>
                </c:pt>
                <c:pt idx="35">
                  <c:v>Coastal/ Flooding/ Severe Storm/Thunder Storm/ Wind</c:v>
                </c:pt>
                <c:pt idx="36">
                  <c:v>Severe Storm/Thunder Storm/ Wind/ Winter Weather</c:v>
                </c:pt>
                <c:pt idx="37">
                  <c:v>Coastal/ Flooding</c:v>
                </c:pt>
                <c:pt idx="38">
                  <c:v>Flooding/ Severe Storm/Thunder Storm/ Wind</c:v>
                </c:pt>
                <c:pt idx="39">
                  <c:v>Tornado/ Wind</c:v>
                </c:pt>
                <c:pt idx="40">
                  <c:v>Flooding/ Lightning</c:v>
                </c:pt>
                <c:pt idx="41">
                  <c:v>Flooding/ Hail/ Wind</c:v>
                </c:pt>
                <c:pt idx="42">
                  <c:v>Hail/ Lightning/ Wind</c:v>
                </c:pt>
                <c:pt idx="43">
                  <c:v>Hail/ Lightning/ Severe Storm/Thunder Storm</c:v>
                </c:pt>
                <c:pt idx="44">
                  <c:v>Hail/ Severe Storm/Thunder Storm/ Wind/ Winter Weather</c:v>
                </c:pt>
                <c:pt idx="45">
                  <c:v>Lightning/ Tornado/ Wind</c:v>
                </c:pt>
                <c:pt idx="46">
                  <c:v>Hail/ Tornado/ Wind</c:v>
                </c:pt>
                <c:pt idx="47">
                  <c:v>Flooding/ Hail</c:v>
                </c:pt>
                <c:pt idx="48">
                  <c:v>Heat</c:v>
                </c:pt>
                <c:pt idx="49">
                  <c:v>Hail/ Lightning</c:v>
                </c:pt>
                <c:pt idx="50">
                  <c:v>Landslide</c:v>
                </c:pt>
              </c:strCache>
            </c:strRef>
          </c:cat>
          <c:val>
            <c:numRef>
              <c:f>HazardBucketAnalysis!$B$2:$B$52</c:f>
              <c:numCache>
                <c:formatCode>General</c:formatCode>
                <c:ptCount val="51"/>
                <c:pt idx="0">
                  <c:v>68</c:v>
                </c:pt>
                <c:pt idx="1">
                  <c:v>20</c:v>
                </c:pt>
                <c:pt idx="2">
                  <c:v>402</c:v>
                </c:pt>
                <c:pt idx="3">
                  <c:v>369</c:v>
                </c:pt>
                <c:pt idx="4">
                  <c:v>163</c:v>
                </c:pt>
                <c:pt idx="5">
                  <c:v>17</c:v>
                </c:pt>
                <c:pt idx="6">
                  <c:v>24</c:v>
                </c:pt>
                <c:pt idx="7">
                  <c:v>911</c:v>
                </c:pt>
                <c:pt idx="8">
                  <c:v>201</c:v>
                </c:pt>
                <c:pt idx="9">
                  <c:v>215</c:v>
                </c:pt>
                <c:pt idx="10">
                  <c:v>127</c:v>
                </c:pt>
                <c:pt idx="11">
                  <c:v>12</c:v>
                </c:pt>
                <c:pt idx="12">
                  <c:v>2</c:v>
                </c:pt>
                <c:pt idx="13">
                  <c:v>1</c:v>
                </c:pt>
                <c:pt idx="14">
                  <c:v>28</c:v>
                </c:pt>
                <c:pt idx="15">
                  <c:v>39</c:v>
                </c:pt>
                <c:pt idx="16">
                  <c:v>11</c:v>
                </c:pt>
                <c:pt idx="17">
                  <c:v>6</c:v>
                </c:pt>
                <c:pt idx="18">
                  <c:v>1</c:v>
                </c:pt>
                <c:pt idx="19">
                  <c:v>36</c:v>
                </c:pt>
                <c:pt idx="20">
                  <c:v>38</c:v>
                </c:pt>
                <c:pt idx="21">
                  <c:v>71</c:v>
                </c:pt>
                <c:pt idx="22">
                  <c:v>287</c:v>
                </c:pt>
                <c:pt idx="23">
                  <c:v>1</c:v>
                </c:pt>
                <c:pt idx="24">
                  <c:v>2</c:v>
                </c:pt>
                <c:pt idx="25">
                  <c:v>2</c:v>
                </c:pt>
                <c:pt idx="26">
                  <c:v>1</c:v>
                </c:pt>
                <c:pt idx="27">
                  <c:v>11</c:v>
                </c:pt>
                <c:pt idx="28">
                  <c:v>31</c:v>
                </c:pt>
                <c:pt idx="29">
                  <c:v>34</c:v>
                </c:pt>
                <c:pt idx="30">
                  <c:v>3</c:v>
                </c:pt>
                <c:pt idx="31">
                  <c:v>5</c:v>
                </c:pt>
                <c:pt idx="32">
                  <c:v>1</c:v>
                </c:pt>
                <c:pt idx="33">
                  <c:v>58</c:v>
                </c:pt>
                <c:pt idx="34">
                  <c:v>19</c:v>
                </c:pt>
                <c:pt idx="35">
                  <c:v>6</c:v>
                </c:pt>
                <c:pt idx="36">
                  <c:v>6</c:v>
                </c:pt>
                <c:pt idx="37">
                  <c:v>1</c:v>
                </c:pt>
                <c:pt idx="38">
                  <c:v>14</c:v>
                </c:pt>
                <c:pt idx="39">
                  <c:v>2</c:v>
                </c:pt>
                <c:pt idx="40">
                  <c:v>6</c:v>
                </c:pt>
                <c:pt idx="41">
                  <c:v>1</c:v>
                </c:pt>
                <c:pt idx="42">
                  <c:v>61</c:v>
                </c:pt>
                <c:pt idx="43">
                  <c:v>2</c:v>
                </c:pt>
                <c:pt idx="44">
                  <c:v>6</c:v>
                </c:pt>
                <c:pt idx="45">
                  <c:v>1</c:v>
                </c:pt>
                <c:pt idx="46">
                  <c:v>1</c:v>
                </c:pt>
                <c:pt idx="47">
                  <c:v>1</c:v>
                </c:pt>
                <c:pt idx="48">
                  <c:v>37</c:v>
                </c:pt>
                <c:pt idx="49">
                  <c:v>3</c:v>
                </c:pt>
                <c:pt idx="50">
                  <c:v>1</c:v>
                </c:pt>
              </c:numCache>
            </c:numRef>
          </c:val>
          <c:extLst>
            <c:ext xmlns:c16="http://schemas.microsoft.com/office/drawing/2014/chart" uri="{C3380CC4-5D6E-409C-BE32-E72D297353CC}">
              <c16:uniqueId val="{00000000-ED8A-1044-B50D-E74599DA5B9C}"/>
            </c:ext>
          </c:extLst>
        </c:ser>
        <c:dLbls>
          <c:showLegendKey val="0"/>
          <c:showVal val="0"/>
          <c:showCatName val="0"/>
          <c:showSerName val="0"/>
          <c:showPercent val="0"/>
          <c:showBubbleSize val="0"/>
        </c:dLbls>
        <c:gapWidth val="182"/>
        <c:axId val="684401600"/>
        <c:axId val="684397344"/>
      </c:barChart>
      <c:catAx>
        <c:axId val="684401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397344"/>
        <c:crosses val="autoZero"/>
        <c:auto val="1"/>
        <c:lblAlgn val="ctr"/>
        <c:lblOffset val="100"/>
        <c:noMultiLvlLbl val="0"/>
      </c:catAx>
      <c:valAx>
        <c:axId val="6843973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4016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HazardBucketAnalysis!$G$1</c:f>
              <c:strCache>
                <c:ptCount val="1"/>
                <c:pt idx="0">
                  <c:v>Hazard Event (Proposed_1)</c:v>
                </c:pt>
              </c:strCache>
            </c:strRef>
          </c:tx>
          <c:spPr>
            <a:solidFill>
              <a:schemeClr val="accent1"/>
            </a:solidFill>
            <a:ln>
              <a:noFill/>
            </a:ln>
            <a:effectLst/>
          </c:spPr>
          <c:invertIfNegative val="0"/>
          <c:cat>
            <c:strRef>
              <c:f>HazardBucketAnalysis!$F$2:$F$10</c:f>
              <c:strCache>
                <c:ptCount val="6"/>
                <c:pt idx="0">
                  <c:v>Wind</c:v>
                </c:pt>
                <c:pt idx="1">
                  <c:v>Heat</c:v>
                </c:pt>
                <c:pt idx="2">
                  <c:v>Water</c:v>
                </c:pt>
                <c:pt idx="3">
                  <c:v>Winter</c:v>
                </c:pt>
                <c:pt idx="4">
                  <c:v>Storm</c:v>
                </c:pt>
                <c:pt idx="5">
                  <c:v>other</c:v>
                </c:pt>
              </c:strCache>
            </c:strRef>
          </c:cat>
          <c:val>
            <c:numRef>
              <c:f>HazardBucketAnalysis!$G$2:$G$10</c:f>
              <c:numCache>
                <c:formatCode>General</c:formatCode>
                <c:ptCount val="9"/>
                <c:pt idx="0">
                  <c:v>528</c:v>
                </c:pt>
                <c:pt idx="1">
                  <c:v>152</c:v>
                </c:pt>
                <c:pt idx="2">
                  <c:v>532</c:v>
                </c:pt>
                <c:pt idx="3">
                  <c:v>369</c:v>
                </c:pt>
                <c:pt idx="4">
                  <c:v>1783</c:v>
                </c:pt>
                <c:pt idx="5">
                  <c:v>2</c:v>
                </c:pt>
              </c:numCache>
            </c:numRef>
          </c:val>
          <c:extLst>
            <c:ext xmlns:c16="http://schemas.microsoft.com/office/drawing/2014/chart" uri="{C3380CC4-5D6E-409C-BE32-E72D297353CC}">
              <c16:uniqueId val="{00000000-9A86-B646-BBF1-E272A3359BDB}"/>
            </c:ext>
          </c:extLst>
        </c:ser>
        <c:dLbls>
          <c:showLegendKey val="0"/>
          <c:showVal val="0"/>
          <c:showCatName val="0"/>
          <c:showSerName val="0"/>
          <c:showPercent val="0"/>
          <c:showBubbleSize val="0"/>
        </c:dLbls>
        <c:gapWidth val="182"/>
        <c:axId val="745576512"/>
        <c:axId val="758696512"/>
      </c:barChart>
      <c:catAx>
        <c:axId val="745576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8696512"/>
        <c:crosses val="autoZero"/>
        <c:auto val="1"/>
        <c:lblAlgn val="ctr"/>
        <c:lblOffset val="100"/>
        <c:noMultiLvlLbl val="0"/>
      </c:catAx>
      <c:valAx>
        <c:axId val="758696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576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[EDA_10032023.xlsx]HazardPivot!PivotTable1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HazardPivot!$B$3:$B$4</c:f>
              <c:strCache>
                <c:ptCount val="1"/>
                <c:pt idx="0">
                  <c:v>???</c:v>
                </c:pt>
              </c:strCache>
            </c:strRef>
          </c:tx>
          <c:spPr>
            <a:solidFill>
              <a:schemeClr val="accent1"/>
            </a:solidFill>
            <a:ln>
              <a:noFill/>
            </a:ln>
            <a:effectLst/>
          </c:spPr>
          <c:invertIfNegative val="0"/>
          <c:cat>
            <c:strRef>
              <c:f>HazardPivot!$A$5:$A$242</c:f>
              <c:strCache>
                <c:ptCount val="237"/>
                <c:pt idx="0">
                  <c:v>1960Q1</c:v>
                </c:pt>
                <c:pt idx="1">
                  <c:v>1960Q2</c:v>
                </c:pt>
                <c:pt idx="2">
                  <c:v>1960Q3</c:v>
                </c:pt>
                <c:pt idx="3">
                  <c:v>1960Q4</c:v>
                </c:pt>
                <c:pt idx="4">
                  <c:v>1961Q1</c:v>
                </c:pt>
                <c:pt idx="5">
                  <c:v>1961Q2</c:v>
                </c:pt>
                <c:pt idx="6">
                  <c:v>1961Q3</c:v>
                </c:pt>
                <c:pt idx="7">
                  <c:v>1961Q4</c:v>
                </c:pt>
                <c:pt idx="8">
                  <c:v>1962Q1</c:v>
                </c:pt>
                <c:pt idx="9">
                  <c:v>1962Q2</c:v>
                </c:pt>
                <c:pt idx="10">
                  <c:v>1962Q3</c:v>
                </c:pt>
                <c:pt idx="11">
                  <c:v>1962Q4</c:v>
                </c:pt>
                <c:pt idx="12">
                  <c:v>1963Q1</c:v>
                </c:pt>
                <c:pt idx="13">
                  <c:v>1963Q2</c:v>
                </c:pt>
                <c:pt idx="14">
                  <c:v>1963Q3</c:v>
                </c:pt>
                <c:pt idx="15">
                  <c:v>1963Q4</c:v>
                </c:pt>
                <c:pt idx="16">
                  <c:v>1964Q1</c:v>
                </c:pt>
                <c:pt idx="17">
                  <c:v>1964Q2</c:v>
                </c:pt>
                <c:pt idx="18">
                  <c:v>1964Q3</c:v>
                </c:pt>
                <c:pt idx="19">
                  <c:v>1964Q4</c:v>
                </c:pt>
                <c:pt idx="20">
                  <c:v>1965Q1</c:v>
                </c:pt>
                <c:pt idx="21">
                  <c:v>1965Q2</c:v>
                </c:pt>
                <c:pt idx="22">
                  <c:v>1965Q3</c:v>
                </c:pt>
                <c:pt idx="23">
                  <c:v>1965Q4</c:v>
                </c:pt>
                <c:pt idx="24">
                  <c:v>1966Q1</c:v>
                </c:pt>
                <c:pt idx="25">
                  <c:v>1966Q2</c:v>
                </c:pt>
                <c:pt idx="26">
                  <c:v>1966Q3</c:v>
                </c:pt>
                <c:pt idx="27">
                  <c:v>1967Q1</c:v>
                </c:pt>
                <c:pt idx="28">
                  <c:v>1967Q2</c:v>
                </c:pt>
                <c:pt idx="29">
                  <c:v>1967Q3</c:v>
                </c:pt>
                <c:pt idx="30">
                  <c:v>1967Q4</c:v>
                </c:pt>
                <c:pt idx="31">
                  <c:v>1968Q1</c:v>
                </c:pt>
                <c:pt idx="32">
                  <c:v>1968Q2</c:v>
                </c:pt>
                <c:pt idx="33">
                  <c:v>1968Q3</c:v>
                </c:pt>
                <c:pt idx="34">
                  <c:v>1968Q4</c:v>
                </c:pt>
                <c:pt idx="35">
                  <c:v>1969Q1</c:v>
                </c:pt>
                <c:pt idx="36">
                  <c:v>1969Q2</c:v>
                </c:pt>
                <c:pt idx="37">
                  <c:v>1969Q3</c:v>
                </c:pt>
                <c:pt idx="38">
                  <c:v>1969Q4</c:v>
                </c:pt>
                <c:pt idx="39">
                  <c:v>1970Q1</c:v>
                </c:pt>
                <c:pt idx="40">
                  <c:v>1970Q2</c:v>
                </c:pt>
                <c:pt idx="41">
                  <c:v>1970Q3</c:v>
                </c:pt>
                <c:pt idx="42">
                  <c:v>1970Q4</c:v>
                </c:pt>
                <c:pt idx="43">
                  <c:v>1971Q1</c:v>
                </c:pt>
                <c:pt idx="44">
                  <c:v>1971Q2</c:v>
                </c:pt>
                <c:pt idx="45">
                  <c:v>1971Q3</c:v>
                </c:pt>
                <c:pt idx="46">
                  <c:v>1971Q4</c:v>
                </c:pt>
                <c:pt idx="47">
                  <c:v>1972Q1</c:v>
                </c:pt>
                <c:pt idx="48">
                  <c:v>1972Q2</c:v>
                </c:pt>
                <c:pt idx="49">
                  <c:v>1972Q3</c:v>
                </c:pt>
                <c:pt idx="50">
                  <c:v>1972Q4</c:v>
                </c:pt>
                <c:pt idx="51">
                  <c:v>1973Q1</c:v>
                </c:pt>
                <c:pt idx="52">
                  <c:v>1973Q2</c:v>
                </c:pt>
                <c:pt idx="53">
                  <c:v>1973Q3</c:v>
                </c:pt>
                <c:pt idx="54">
                  <c:v>1973Q4</c:v>
                </c:pt>
                <c:pt idx="55">
                  <c:v>1974Q1</c:v>
                </c:pt>
                <c:pt idx="56">
                  <c:v>1974Q2</c:v>
                </c:pt>
                <c:pt idx="57">
                  <c:v>1974Q3</c:v>
                </c:pt>
                <c:pt idx="58">
                  <c:v>1974Q4</c:v>
                </c:pt>
                <c:pt idx="59">
                  <c:v>1975Q1</c:v>
                </c:pt>
                <c:pt idx="60">
                  <c:v>1975Q2</c:v>
                </c:pt>
                <c:pt idx="61">
                  <c:v>1975Q3</c:v>
                </c:pt>
                <c:pt idx="62">
                  <c:v>1975Q4</c:v>
                </c:pt>
                <c:pt idx="63">
                  <c:v>1976Q1</c:v>
                </c:pt>
                <c:pt idx="64">
                  <c:v>1976Q2</c:v>
                </c:pt>
                <c:pt idx="65">
                  <c:v>1976Q3</c:v>
                </c:pt>
                <c:pt idx="66">
                  <c:v>1976Q4</c:v>
                </c:pt>
                <c:pt idx="67">
                  <c:v>1977Q1</c:v>
                </c:pt>
                <c:pt idx="68">
                  <c:v>1977Q2</c:v>
                </c:pt>
                <c:pt idx="69">
                  <c:v>1977Q3</c:v>
                </c:pt>
                <c:pt idx="70">
                  <c:v>1977Q4</c:v>
                </c:pt>
                <c:pt idx="71">
                  <c:v>1978Q1</c:v>
                </c:pt>
                <c:pt idx="72">
                  <c:v>1978Q2</c:v>
                </c:pt>
                <c:pt idx="73">
                  <c:v>1978Q3</c:v>
                </c:pt>
                <c:pt idx="74">
                  <c:v>1978Q4</c:v>
                </c:pt>
                <c:pt idx="75">
                  <c:v>1979Q1</c:v>
                </c:pt>
                <c:pt idx="76">
                  <c:v>1979Q2</c:v>
                </c:pt>
                <c:pt idx="77">
                  <c:v>1979Q3</c:v>
                </c:pt>
                <c:pt idx="78">
                  <c:v>1979Q4</c:v>
                </c:pt>
                <c:pt idx="79">
                  <c:v>1980Q1</c:v>
                </c:pt>
                <c:pt idx="80">
                  <c:v>1980Q2</c:v>
                </c:pt>
                <c:pt idx="81">
                  <c:v>1980Q3</c:v>
                </c:pt>
                <c:pt idx="82">
                  <c:v>1980Q4</c:v>
                </c:pt>
                <c:pt idx="83">
                  <c:v>1981Q1</c:v>
                </c:pt>
                <c:pt idx="84">
                  <c:v>1981Q2</c:v>
                </c:pt>
                <c:pt idx="85">
                  <c:v>1981Q3</c:v>
                </c:pt>
                <c:pt idx="86">
                  <c:v>1981Q4</c:v>
                </c:pt>
                <c:pt idx="87">
                  <c:v>1982Q1</c:v>
                </c:pt>
                <c:pt idx="88">
                  <c:v>1982Q2</c:v>
                </c:pt>
                <c:pt idx="89">
                  <c:v>1982Q3</c:v>
                </c:pt>
                <c:pt idx="90">
                  <c:v>1982Q4</c:v>
                </c:pt>
                <c:pt idx="91">
                  <c:v>1983Q1</c:v>
                </c:pt>
                <c:pt idx="92">
                  <c:v>1983Q2</c:v>
                </c:pt>
                <c:pt idx="93">
                  <c:v>1983Q3</c:v>
                </c:pt>
                <c:pt idx="94">
                  <c:v>1983Q4</c:v>
                </c:pt>
                <c:pt idx="95">
                  <c:v>1984Q1</c:v>
                </c:pt>
                <c:pt idx="96">
                  <c:v>1984Q2</c:v>
                </c:pt>
                <c:pt idx="97">
                  <c:v>1984Q3</c:v>
                </c:pt>
                <c:pt idx="98">
                  <c:v>1984Q4</c:v>
                </c:pt>
                <c:pt idx="99">
                  <c:v>1985Q1</c:v>
                </c:pt>
                <c:pt idx="100">
                  <c:v>1985Q2</c:v>
                </c:pt>
                <c:pt idx="101">
                  <c:v>1985Q3</c:v>
                </c:pt>
                <c:pt idx="102">
                  <c:v>1985Q4</c:v>
                </c:pt>
                <c:pt idx="103">
                  <c:v>1986Q1</c:v>
                </c:pt>
                <c:pt idx="104">
                  <c:v>1986Q2</c:v>
                </c:pt>
                <c:pt idx="105">
                  <c:v>1986Q3</c:v>
                </c:pt>
                <c:pt idx="106">
                  <c:v>1986Q4</c:v>
                </c:pt>
                <c:pt idx="107">
                  <c:v>1987Q1</c:v>
                </c:pt>
                <c:pt idx="108">
                  <c:v>1987Q2</c:v>
                </c:pt>
                <c:pt idx="109">
                  <c:v>1987Q3</c:v>
                </c:pt>
                <c:pt idx="110">
                  <c:v>1987Q4</c:v>
                </c:pt>
                <c:pt idx="111">
                  <c:v>1988Q1</c:v>
                </c:pt>
                <c:pt idx="112">
                  <c:v>1988Q2</c:v>
                </c:pt>
                <c:pt idx="113">
                  <c:v>1988Q3</c:v>
                </c:pt>
                <c:pt idx="114">
                  <c:v>1988Q4</c:v>
                </c:pt>
                <c:pt idx="115">
                  <c:v>1989Q1</c:v>
                </c:pt>
                <c:pt idx="116">
                  <c:v>1989Q2</c:v>
                </c:pt>
                <c:pt idx="117">
                  <c:v>1989Q3</c:v>
                </c:pt>
                <c:pt idx="118">
                  <c:v>1989Q4</c:v>
                </c:pt>
                <c:pt idx="119">
                  <c:v>1990Q1</c:v>
                </c:pt>
                <c:pt idx="120">
                  <c:v>1990Q2</c:v>
                </c:pt>
                <c:pt idx="121">
                  <c:v>1990Q3</c:v>
                </c:pt>
                <c:pt idx="122">
                  <c:v>1990Q4</c:v>
                </c:pt>
                <c:pt idx="123">
                  <c:v>1991Q1</c:v>
                </c:pt>
                <c:pt idx="124">
                  <c:v>1991Q2</c:v>
                </c:pt>
                <c:pt idx="125">
                  <c:v>1991Q3</c:v>
                </c:pt>
                <c:pt idx="126">
                  <c:v>1991Q4</c:v>
                </c:pt>
                <c:pt idx="127">
                  <c:v>1992Q1</c:v>
                </c:pt>
                <c:pt idx="128">
                  <c:v>1992Q2</c:v>
                </c:pt>
                <c:pt idx="129">
                  <c:v>1992Q3</c:v>
                </c:pt>
                <c:pt idx="130">
                  <c:v>1992Q4</c:v>
                </c:pt>
                <c:pt idx="131">
                  <c:v>1993Q1</c:v>
                </c:pt>
                <c:pt idx="132">
                  <c:v>1993Q2</c:v>
                </c:pt>
                <c:pt idx="133">
                  <c:v>1993Q3</c:v>
                </c:pt>
                <c:pt idx="134">
                  <c:v>1993Q4</c:v>
                </c:pt>
                <c:pt idx="135">
                  <c:v>1994Q1</c:v>
                </c:pt>
                <c:pt idx="136">
                  <c:v>1994Q2</c:v>
                </c:pt>
                <c:pt idx="137">
                  <c:v>1994Q3</c:v>
                </c:pt>
                <c:pt idx="138">
                  <c:v>1994Q4</c:v>
                </c:pt>
                <c:pt idx="139">
                  <c:v>1995Q1</c:v>
                </c:pt>
                <c:pt idx="140">
                  <c:v>1995Q2</c:v>
                </c:pt>
                <c:pt idx="141">
                  <c:v>1995Q3</c:v>
                </c:pt>
                <c:pt idx="142">
                  <c:v>1995Q4</c:v>
                </c:pt>
                <c:pt idx="143">
                  <c:v>1996Q1</c:v>
                </c:pt>
                <c:pt idx="144">
                  <c:v>1996Q2</c:v>
                </c:pt>
                <c:pt idx="145">
                  <c:v>1996Q3</c:v>
                </c:pt>
                <c:pt idx="146">
                  <c:v>1996Q4</c:v>
                </c:pt>
                <c:pt idx="147">
                  <c:v>1997Q1</c:v>
                </c:pt>
                <c:pt idx="148">
                  <c:v>1997Q2</c:v>
                </c:pt>
                <c:pt idx="149">
                  <c:v>1997Q3</c:v>
                </c:pt>
                <c:pt idx="150">
                  <c:v>1997Q4</c:v>
                </c:pt>
                <c:pt idx="151">
                  <c:v>1998Q1</c:v>
                </c:pt>
                <c:pt idx="152">
                  <c:v>1998Q2</c:v>
                </c:pt>
                <c:pt idx="153">
                  <c:v>1998Q3</c:v>
                </c:pt>
                <c:pt idx="154">
                  <c:v>1999Q1</c:v>
                </c:pt>
                <c:pt idx="155">
                  <c:v>1999Q2</c:v>
                </c:pt>
                <c:pt idx="156">
                  <c:v>1999Q3</c:v>
                </c:pt>
                <c:pt idx="157">
                  <c:v>2000Q2</c:v>
                </c:pt>
                <c:pt idx="158">
                  <c:v>2000Q3</c:v>
                </c:pt>
                <c:pt idx="159">
                  <c:v>2000Q4</c:v>
                </c:pt>
                <c:pt idx="160">
                  <c:v>2001Q1</c:v>
                </c:pt>
                <c:pt idx="161">
                  <c:v>2001Q2</c:v>
                </c:pt>
                <c:pt idx="162">
                  <c:v>2001Q3</c:v>
                </c:pt>
                <c:pt idx="163">
                  <c:v>2001Q4</c:v>
                </c:pt>
                <c:pt idx="164">
                  <c:v>2002Q1</c:v>
                </c:pt>
                <c:pt idx="165">
                  <c:v>2002Q2</c:v>
                </c:pt>
                <c:pt idx="166">
                  <c:v>2002Q3</c:v>
                </c:pt>
                <c:pt idx="167">
                  <c:v>2002Q4</c:v>
                </c:pt>
                <c:pt idx="168">
                  <c:v>2003Q1</c:v>
                </c:pt>
                <c:pt idx="169">
                  <c:v>2003Q2</c:v>
                </c:pt>
                <c:pt idx="170">
                  <c:v>2003Q3</c:v>
                </c:pt>
                <c:pt idx="171">
                  <c:v>2004Q1</c:v>
                </c:pt>
                <c:pt idx="172">
                  <c:v>2004Q2</c:v>
                </c:pt>
                <c:pt idx="173">
                  <c:v>2004Q3</c:v>
                </c:pt>
                <c:pt idx="174">
                  <c:v>2004Q4</c:v>
                </c:pt>
                <c:pt idx="175">
                  <c:v>2005Q2</c:v>
                </c:pt>
                <c:pt idx="176">
                  <c:v>2005Q3</c:v>
                </c:pt>
                <c:pt idx="177">
                  <c:v>2005Q4</c:v>
                </c:pt>
                <c:pt idx="178">
                  <c:v>2006Q1</c:v>
                </c:pt>
                <c:pt idx="179">
                  <c:v>2006Q2</c:v>
                </c:pt>
                <c:pt idx="180">
                  <c:v>2006Q3</c:v>
                </c:pt>
                <c:pt idx="181">
                  <c:v>2006Q4</c:v>
                </c:pt>
                <c:pt idx="182">
                  <c:v>2007Q1</c:v>
                </c:pt>
                <c:pt idx="183">
                  <c:v>2007Q2</c:v>
                </c:pt>
                <c:pt idx="184">
                  <c:v>2007Q3</c:v>
                </c:pt>
                <c:pt idx="185">
                  <c:v>2008Q1</c:v>
                </c:pt>
                <c:pt idx="186">
                  <c:v>2008Q2</c:v>
                </c:pt>
                <c:pt idx="187">
                  <c:v>2008Q3</c:v>
                </c:pt>
                <c:pt idx="188">
                  <c:v>2008Q4</c:v>
                </c:pt>
                <c:pt idx="189">
                  <c:v>2009Q1</c:v>
                </c:pt>
                <c:pt idx="190">
                  <c:v>2009Q2</c:v>
                </c:pt>
                <c:pt idx="191">
                  <c:v>2009Q3</c:v>
                </c:pt>
                <c:pt idx="192">
                  <c:v>2009Q4</c:v>
                </c:pt>
                <c:pt idx="193">
                  <c:v>2010Q1</c:v>
                </c:pt>
                <c:pt idx="194">
                  <c:v>2010Q2</c:v>
                </c:pt>
                <c:pt idx="195">
                  <c:v>2010Q3</c:v>
                </c:pt>
                <c:pt idx="196">
                  <c:v>2010Q4</c:v>
                </c:pt>
                <c:pt idx="197">
                  <c:v>2011Q1</c:v>
                </c:pt>
                <c:pt idx="198">
                  <c:v>2011Q2</c:v>
                </c:pt>
                <c:pt idx="199">
                  <c:v>2011Q3</c:v>
                </c:pt>
                <c:pt idx="200">
                  <c:v>2011Q4</c:v>
                </c:pt>
                <c:pt idx="201">
                  <c:v>2012Q1</c:v>
                </c:pt>
                <c:pt idx="202">
                  <c:v>2012Q2</c:v>
                </c:pt>
                <c:pt idx="203">
                  <c:v>2012Q3</c:v>
                </c:pt>
                <c:pt idx="204">
                  <c:v>2012Q4</c:v>
                </c:pt>
                <c:pt idx="205">
                  <c:v>2013Q1</c:v>
                </c:pt>
                <c:pt idx="206">
                  <c:v>2013Q2</c:v>
                </c:pt>
                <c:pt idx="207">
                  <c:v>2013Q3</c:v>
                </c:pt>
                <c:pt idx="208">
                  <c:v>2013Q4</c:v>
                </c:pt>
                <c:pt idx="209">
                  <c:v>2014Q1</c:v>
                </c:pt>
                <c:pt idx="210">
                  <c:v>2014Q2</c:v>
                </c:pt>
                <c:pt idx="211">
                  <c:v>2014Q3</c:v>
                </c:pt>
                <c:pt idx="212">
                  <c:v>2014Q4</c:v>
                </c:pt>
                <c:pt idx="213">
                  <c:v>2015Q1</c:v>
                </c:pt>
                <c:pt idx="214">
                  <c:v>2015Q2</c:v>
                </c:pt>
                <c:pt idx="215">
                  <c:v>2015Q3</c:v>
                </c:pt>
                <c:pt idx="216">
                  <c:v>2015Q4</c:v>
                </c:pt>
                <c:pt idx="217">
                  <c:v>2016Q1</c:v>
                </c:pt>
                <c:pt idx="218">
                  <c:v>2016Q2</c:v>
                </c:pt>
                <c:pt idx="219">
                  <c:v>2016Q3</c:v>
                </c:pt>
                <c:pt idx="220">
                  <c:v>2016Q4</c:v>
                </c:pt>
                <c:pt idx="221">
                  <c:v>2017Q1</c:v>
                </c:pt>
                <c:pt idx="222">
                  <c:v>2017Q2</c:v>
                </c:pt>
                <c:pt idx="223">
                  <c:v>2017Q3</c:v>
                </c:pt>
                <c:pt idx="224">
                  <c:v>2017Q4</c:v>
                </c:pt>
                <c:pt idx="225">
                  <c:v>2018Q1</c:v>
                </c:pt>
                <c:pt idx="226">
                  <c:v>2018Q2</c:v>
                </c:pt>
                <c:pt idx="227">
                  <c:v>2018Q3</c:v>
                </c:pt>
                <c:pt idx="228">
                  <c:v>2018Q4</c:v>
                </c:pt>
                <c:pt idx="229">
                  <c:v>2019Q1</c:v>
                </c:pt>
                <c:pt idx="230">
                  <c:v>2019Q2</c:v>
                </c:pt>
                <c:pt idx="231">
                  <c:v>2019Q3</c:v>
                </c:pt>
                <c:pt idx="232">
                  <c:v>2019Q4</c:v>
                </c:pt>
                <c:pt idx="233">
                  <c:v>2020Q1</c:v>
                </c:pt>
                <c:pt idx="234">
                  <c:v>2020Q2</c:v>
                </c:pt>
                <c:pt idx="235">
                  <c:v>2020Q3</c:v>
                </c:pt>
                <c:pt idx="236">
                  <c:v>2020Q4</c:v>
                </c:pt>
              </c:strCache>
            </c:strRef>
          </c:cat>
          <c:val>
            <c:numRef>
              <c:f>HazardPivot!$B$5:$B$242</c:f>
              <c:numCache>
                <c:formatCode>General</c:formatCode>
                <c:ptCount val="237"/>
                <c:pt idx="163">
                  <c:v>217925</c:v>
                </c:pt>
              </c:numCache>
            </c:numRef>
          </c:val>
          <c:extLst>
            <c:ext xmlns:c16="http://schemas.microsoft.com/office/drawing/2014/chart" uri="{C3380CC4-5D6E-409C-BE32-E72D297353CC}">
              <c16:uniqueId val="{00000000-973F-DD4E-879D-C6A8F921C5D5}"/>
            </c:ext>
          </c:extLst>
        </c:ser>
        <c:ser>
          <c:idx val="1"/>
          <c:order val="1"/>
          <c:tx>
            <c:strRef>
              <c:f>HazardPivot!$C$3:$C$4</c:f>
              <c:strCache>
                <c:ptCount val="1"/>
                <c:pt idx="0">
                  <c:v>Cyclone</c:v>
                </c:pt>
              </c:strCache>
            </c:strRef>
          </c:tx>
          <c:spPr>
            <a:solidFill>
              <a:schemeClr val="accent2"/>
            </a:solidFill>
            <a:ln>
              <a:noFill/>
            </a:ln>
            <a:effectLst/>
          </c:spPr>
          <c:invertIfNegative val="0"/>
          <c:cat>
            <c:strRef>
              <c:f>HazardPivot!$A$5:$A$242</c:f>
              <c:strCache>
                <c:ptCount val="237"/>
                <c:pt idx="0">
                  <c:v>1960Q1</c:v>
                </c:pt>
                <c:pt idx="1">
                  <c:v>1960Q2</c:v>
                </c:pt>
                <c:pt idx="2">
                  <c:v>1960Q3</c:v>
                </c:pt>
                <c:pt idx="3">
                  <c:v>1960Q4</c:v>
                </c:pt>
                <c:pt idx="4">
                  <c:v>1961Q1</c:v>
                </c:pt>
                <c:pt idx="5">
                  <c:v>1961Q2</c:v>
                </c:pt>
                <c:pt idx="6">
                  <c:v>1961Q3</c:v>
                </c:pt>
                <c:pt idx="7">
                  <c:v>1961Q4</c:v>
                </c:pt>
                <c:pt idx="8">
                  <c:v>1962Q1</c:v>
                </c:pt>
                <c:pt idx="9">
                  <c:v>1962Q2</c:v>
                </c:pt>
                <c:pt idx="10">
                  <c:v>1962Q3</c:v>
                </c:pt>
                <c:pt idx="11">
                  <c:v>1962Q4</c:v>
                </c:pt>
                <c:pt idx="12">
                  <c:v>1963Q1</c:v>
                </c:pt>
                <c:pt idx="13">
                  <c:v>1963Q2</c:v>
                </c:pt>
                <c:pt idx="14">
                  <c:v>1963Q3</c:v>
                </c:pt>
                <c:pt idx="15">
                  <c:v>1963Q4</c:v>
                </c:pt>
                <c:pt idx="16">
                  <c:v>1964Q1</c:v>
                </c:pt>
                <c:pt idx="17">
                  <c:v>1964Q2</c:v>
                </c:pt>
                <c:pt idx="18">
                  <c:v>1964Q3</c:v>
                </c:pt>
                <c:pt idx="19">
                  <c:v>1964Q4</c:v>
                </c:pt>
                <c:pt idx="20">
                  <c:v>1965Q1</c:v>
                </c:pt>
                <c:pt idx="21">
                  <c:v>1965Q2</c:v>
                </c:pt>
                <c:pt idx="22">
                  <c:v>1965Q3</c:v>
                </c:pt>
                <c:pt idx="23">
                  <c:v>1965Q4</c:v>
                </c:pt>
                <c:pt idx="24">
                  <c:v>1966Q1</c:v>
                </c:pt>
                <c:pt idx="25">
                  <c:v>1966Q2</c:v>
                </c:pt>
                <c:pt idx="26">
                  <c:v>1966Q3</c:v>
                </c:pt>
                <c:pt idx="27">
                  <c:v>1967Q1</c:v>
                </c:pt>
                <c:pt idx="28">
                  <c:v>1967Q2</c:v>
                </c:pt>
                <c:pt idx="29">
                  <c:v>1967Q3</c:v>
                </c:pt>
                <c:pt idx="30">
                  <c:v>1967Q4</c:v>
                </c:pt>
                <c:pt idx="31">
                  <c:v>1968Q1</c:v>
                </c:pt>
                <c:pt idx="32">
                  <c:v>1968Q2</c:v>
                </c:pt>
                <c:pt idx="33">
                  <c:v>1968Q3</c:v>
                </c:pt>
                <c:pt idx="34">
                  <c:v>1968Q4</c:v>
                </c:pt>
                <c:pt idx="35">
                  <c:v>1969Q1</c:v>
                </c:pt>
                <c:pt idx="36">
                  <c:v>1969Q2</c:v>
                </c:pt>
                <c:pt idx="37">
                  <c:v>1969Q3</c:v>
                </c:pt>
                <c:pt idx="38">
                  <c:v>1969Q4</c:v>
                </c:pt>
                <c:pt idx="39">
                  <c:v>1970Q1</c:v>
                </c:pt>
                <c:pt idx="40">
                  <c:v>1970Q2</c:v>
                </c:pt>
                <c:pt idx="41">
                  <c:v>1970Q3</c:v>
                </c:pt>
                <c:pt idx="42">
                  <c:v>1970Q4</c:v>
                </c:pt>
                <c:pt idx="43">
                  <c:v>1971Q1</c:v>
                </c:pt>
                <c:pt idx="44">
                  <c:v>1971Q2</c:v>
                </c:pt>
                <c:pt idx="45">
                  <c:v>1971Q3</c:v>
                </c:pt>
                <c:pt idx="46">
                  <c:v>1971Q4</c:v>
                </c:pt>
                <c:pt idx="47">
                  <c:v>1972Q1</c:v>
                </c:pt>
                <c:pt idx="48">
                  <c:v>1972Q2</c:v>
                </c:pt>
                <c:pt idx="49">
                  <c:v>1972Q3</c:v>
                </c:pt>
                <c:pt idx="50">
                  <c:v>1972Q4</c:v>
                </c:pt>
                <c:pt idx="51">
                  <c:v>1973Q1</c:v>
                </c:pt>
                <c:pt idx="52">
                  <c:v>1973Q2</c:v>
                </c:pt>
                <c:pt idx="53">
                  <c:v>1973Q3</c:v>
                </c:pt>
                <c:pt idx="54">
                  <c:v>1973Q4</c:v>
                </c:pt>
                <c:pt idx="55">
                  <c:v>1974Q1</c:v>
                </c:pt>
                <c:pt idx="56">
                  <c:v>1974Q2</c:v>
                </c:pt>
                <c:pt idx="57">
                  <c:v>1974Q3</c:v>
                </c:pt>
                <c:pt idx="58">
                  <c:v>1974Q4</c:v>
                </c:pt>
                <c:pt idx="59">
                  <c:v>1975Q1</c:v>
                </c:pt>
                <c:pt idx="60">
                  <c:v>1975Q2</c:v>
                </c:pt>
                <c:pt idx="61">
                  <c:v>1975Q3</c:v>
                </c:pt>
                <c:pt idx="62">
                  <c:v>1975Q4</c:v>
                </c:pt>
                <c:pt idx="63">
                  <c:v>1976Q1</c:v>
                </c:pt>
                <c:pt idx="64">
                  <c:v>1976Q2</c:v>
                </c:pt>
                <c:pt idx="65">
                  <c:v>1976Q3</c:v>
                </c:pt>
                <c:pt idx="66">
                  <c:v>1976Q4</c:v>
                </c:pt>
                <c:pt idx="67">
                  <c:v>1977Q1</c:v>
                </c:pt>
                <c:pt idx="68">
                  <c:v>1977Q2</c:v>
                </c:pt>
                <c:pt idx="69">
                  <c:v>1977Q3</c:v>
                </c:pt>
                <c:pt idx="70">
                  <c:v>1977Q4</c:v>
                </c:pt>
                <c:pt idx="71">
                  <c:v>1978Q1</c:v>
                </c:pt>
                <c:pt idx="72">
                  <c:v>1978Q2</c:v>
                </c:pt>
                <c:pt idx="73">
                  <c:v>1978Q3</c:v>
                </c:pt>
                <c:pt idx="74">
                  <c:v>1978Q4</c:v>
                </c:pt>
                <c:pt idx="75">
                  <c:v>1979Q1</c:v>
                </c:pt>
                <c:pt idx="76">
                  <c:v>1979Q2</c:v>
                </c:pt>
                <c:pt idx="77">
                  <c:v>1979Q3</c:v>
                </c:pt>
                <c:pt idx="78">
                  <c:v>1979Q4</c:v>
                </c:pt>
                <c:pt idx="79">
                  <c:v>1980Q1</c:v>
                </c:pt>
                <c:pt idx="80">
                  <c:v>1980Q2</c:v>
                </c:pt>
                <c:pt idx="81">
                  <c:v>1980Q3</c:v>
                </c:pt>
                <c:pt idx="82">
                  <c:v>1980Q4</c:v>
                </c:pt>
                <c:pt idx="83">
                  <c:v>1981Q1</c:v>
                </c:pt>
                <c:pt idx="84">
                  <c:v>1981Q2</c:v>
                </c:pt>
                <c:pt idx="85">
                  <c:v>1981Q3</c:v>
                </c:pt>
                <c:pt idx="86">
                  <c:v>1981Q4</c:v>
                </c:pt>
                <c:pt idx="87">
                  <c:v>1982Q1</c:v>
                </c:pt>
                <c:pt idx="88">
                  <c:v>1982Q2</c:v>
                </c:pt>
                <c:pt idx="89">
                  <c:v>1982Q3</c:v>
                </c:pt>
                <c:pt idx="90">
                  <c:v>1982Q4</c:v>
                </c:pt>
                <c:pt idx="91">
                  <c:v>1983Q1</c:v>
                </c:pt>
                <c:pt idx="92">
                  <c:v>1983Q2</c:v>
                </c:pt>
                <c:pt idx="93">
                  <c:v>1983Q3</c:v>
                </c:pt>
                <c:pt idx="94">
                  <c:v>1983Q4</c:v>
                </c:pt>
                <c:pt idx="95">
                  <c:v>1984Q1</c:v>
                </c:pt>
                <c:pt idx="96">
                  <c:v>1984Q2</c:v>
                </c:pt>
                <c:pt idx="97">
                  <c:v>1984Q3</c:v>
                </c:pt>
                <c:pt idx="98">
                  <c:v>1984Q4</c:v>
                </c:pt>
                <c:pt idx="99">
                  <c:v>1985Q1</c:v>
                </c:pt>
                <c:pt idx="100">
                  <c:v>1985Q2</c:v>
                </c:pt>
                <c:pt idx="101">
                  <c:v>1985Q3</c:v>
                </c:pt>
                <c:pt idx="102">
                  <c:v>1985Q4</c:v>
                </c:pt>
                <c:pt idx="103">
                  <c:v>1986Q1</c:v>
                </c:pt>
                <c:pt idx="104">
                  <c:v>1986Q2</c:v>
                </c:pt>
                <c:pt idx="105">
                  <c:v>1986Q3</c:v>
                </c:pt>
                <c:pt idx="106">
                  <c:v>1986Q4</c:v>
                </c:pt>
                <c:pt idx="107">
                  <c:v>1987Q1</c:v>
                </c:pt>
                <c:pt idx="108">
                  <c:v>1987Q2</c:v>
                </c:pt>
                <c:pt idx="109">
                  <c:v>1987Q3</c:v>
                </c:pt>
                <c:pt idx="110">
                  <c:v>1987Q4</c:v>
                </c:pt>
                <c:pt idx="111">
                  <c:v>1988Q1</c:v>
                </c:pt>
                <c:pt idx="112">
                  <c:v>1988Q2</c:v>
                </c:pt>
                <c:pt idx="113">
                  <c:v>1988Q3</c:v>
                </c:pt>
                <c:pt idx="114">
                  <c:v>1988Q4</c:v>
                </c:pt>
                <c:pt idx="115">
                  <c:v>1989Q1</c:v>
                </c:pt>
                <c:pt idx="116">
                  <c:v>1989Q2</c:v>
                </c:pt>
                <c:pt idx="117">
                  <c:v>1989Q3</c:v>
                </c:pt>
                <c:pt idx="118">
                  <c:v>1989Q4</c:v>
                </c:pt>
                <c:pt idx="119">
                  <c:v>1990Q1</c:v>
                </c:pt>
                <c:pt idx="120">
                  <c:v>1990Q2</c:v>
                </c:pt>
                <c:pt idx="121">
                  <c:v>1990Q3</c:v>
                </c:pt>
                <c:pt idx="122">
                  <c:v>1990Q4</c:v>
                </c:pt>
                <c:pt idx="123">
                  <c:v>1991Q1</c:v>
                </c:pt>
                <c:pt idx="124">
                  <c:v>1991Q2</c:v>
                </c:pt>
                <c:pt idx="125">
                  <c:v>1991Q3</c:v>
                </c:pt>
                <c:pt idx="126">
                  <c:v>1991Q4</c:v>
                </c:pt>
                <c:pt idx="127">
                  <c:v>1992Q1</c:v>
                </c:pt>
                <c:pt idx="128">
                  <c:v>1992Q2</c:v>
                </c:pt>
                <c:pt idx="129">
                  <c:v>1992Q3</c:v>
                </c:pt>
                <c:pt idx="130">
                  <c:v>1992Q4</c:v>
                </c:pt>
                <c:pt idx="131">
                  <c:v>1993Q1</c:v>
                </c:pt>
                <c:pt idx="132">
                  <c:v>1993Q2</c:v>
                </c:pt>
                <c:pt idx="133">
                  <c:v>1993Q3</c:v>
                </c:pt>
                <c:pt idx="134">
                  <c:v>1993Q4</c:v>
                </c:pt>
                <c:pt idx="135">
                  <c:v>1994Q1</c:v>
                </c:pt>
                <c:pt idx="136">
                  <c:v>1994Q2</c:v>
                </c:pt>
                <c:pt idx="137">
                  <c:v>1994Q3</c:v>
                </c:pt>
                <c:pt idx="138">
                  <c:v>1994Q4</c:v>
                </c:pt>
                <c:pt idx="139">
                  <c:v>1995Q1</c:v>
                </c:pt>
                <c:pt idx="140">
                  <c:v>1995Q2</c:v>
                </c:pt>
                <c:pt idx="141">
                  <c:v>1995Q3</c:v>
                </c:pt>
                <c:pt idx="142">
                  <c:v>1995Q4</c:v>
                </c:pt>
                <c:pt idx="143">
                  <c:v>1996Q1</c:v>
                </c:pt>
                <c:pt idx="144">
                  <c:v>1996Q2</c:v>
                </c:pt>
                <c:pt idx="145">
                  <c:v>1996Q3</c:v>
                </c:pt>
                <c:pt idx="146">
                  <c:v>1996Q4</c:v>
                </c:pt>
                <c:pt idx="147">
                  <c:v>1997Q1</c:v>
                </c:pt>
                <c:pt idx="148">
                  <c:v>1997Q2</c:v>
                </c:pt>
                <c:pt idx="149">
                  <c:v>1997Q3</c:v>
                </c:pt>
                <c:pt idx="150">
                  <c:v>1997Q4</c:v>
                </c:pt>
                <c:pt idx="151">
                  <c:v>1998Q1</c:v>
                </c:pt>
                <c:pt idx="152">
                  <c:v>1998Q2</c:v>
                </c:pt>
                <c:pt idx="153">
                  <c:v>1998Q3</c:v>
                </c:pt>
                <c:pt idx="154">
                  <c:v>1999Q1</c:v>
                </c:pt>
                <c:pt idx="155">
                  <c:v>1999Q2</c:v>
                </c:pt>
                <c:pt idx="156">
                  <c:v>1999Q3</c:v>
                </c:pt>
                <c:pt idx="157">
                  <c:v>2000Q2</c:v>
                </c:pt>
                <c:pt idx="158">
                  <c:v>2000Q3</c:v>
                </c:pt>
                <c:pt idx="159">
                  <c:v>2000Q4</c:v>
                </c:pt>
                <c:pt idx="160">
                  <c:v>2001Q1</c:v>
                </c:pt>
                <c:pt idx="161">
                  <c:v>2001Q2</c:v>
                </c:pt>
                <c:pt idx="162">
                  <c:v>2001Q3</c:v>
                </c:pt>
                <c:pt idx="163">
                  <c:v>2001Q4</c:v>
                </c:pt>
                <c:pt idx="164">
                  <c:v>2002Q1</c:v>
                </c:pt>
                <c:pt idx="165">
                  <c:v>2002Q2</c:v>
                </c:pt>
                <c:pt idx="166">
                  <c:v>2002Q3</c:v>
                </c:pt>
                <c:pt idx="167">
                  <c:v>2002Q4</c:v>
                </c:pt>
                <c:pt idx="168">
                  <c:v>2003Q1</c:v>
                </c:pt>
                <c:pt idx="169">
                  <c:v>2003Q2</c:v>
                </c:pt>
                <c:pt idx="170">
                  <c:v>2003Q3</c:v>
                </c:pt>
                <c:pt idx="171">
                  <c:v>2004Q1</c:v>
                </c:pt>
                <c:pt idx="172">
                  <c:v>2004Q2</c:v>
                </c:pt>
                <c:pt idx="173">
                  <c:v>2004Q3</c:v>
                </c:pt>
                <c:pt idx="174">
                  <c:v>2004Q4</c:v>
                </c:pt>
                <c:pt idx="175">
                  <c:v>2005Q2</c:v>
                </c:pt>
                <c:pt idx="176">
                  <c:v>2005Q3</c:v>
                </c:pt>
                <c:pt idx="177">
                  <c:v>2005Q4</c:v>
                </c:pt>
                <c:pt idx="178">
                  <c:v>2006Q1</c:v>
                </c:pt>
                <c:pt idx="179">
                  <c:v>2006Q2</c:v>
                </c:pt>
                <c:pt idx="180">
                  <c:v>2006Q3</c:v>
                </c:pt>
                <c:pt idx="181">
                  <c:v>2006Q4</c:v>
                </c:pt>
                <c:pt idx="182">
                  <c:v>2007Q1</c:v>
                </c:pt>
                <c:pt idx="183">
                  <c:v>2007Q2</c:v>
                </c:pt>
                <c:pt idx="184">
                  <c:v>2007Q3</c:v>
                </c:pt>
                <c:pt idx="185">
                  <c:v>2008Q1</c:v>
                </c:pt>
                <c:pt idx="186">
                  <c:v>2008Q2</c:v>
                </c:pt>
                <c:pt idx="187">
                  <c:v>2008Q3</c:v>
                </c:pt>
                <c:pt idx="188">
                  <c:v>2008Q4</c:v>
                </c:pt>
                <c:pt idx="189">
                  <c:v>2009Q1</c:v>
                </c:pt>
                <c:pt idx="190">
                  <c:v>2009Q2</c:v>
                </c:pt>
                <c:pt idx="191">
                  <c:v>2009Q3</c:v>
                </c:pt>
                <c:pt idx="192">
                  <c:v>2009Q4</c:v>
                </c:pt>
                <c:pt idx="193">
                  <c:v>2010Q1</c:v>
                </c:pt>
                <c:pt idx="194">
                  <c:v>2010Q2</c:v>
                </c:pt>
                <c:pt idx="195">
                  <c:v>2010Q3</c:v>
                </c:pt>
                <c:pt idx="196">
                  <c:v>2010Q4</c:v>
                </c:pt>
                <c:pt idx="197">
                  <c:v>2011Q1</c:v>
                </c:pt>
                <c:pt idx="198">
                  <c:v>2011Q2</c:v>
                </c:pt>
                <c:pt idx="199">
                  <c:v>2011Q3</c:v>
                </c:pt>
                <c:pt idx="200">
                  <c:v>2011Q4</c:v>
                </c:pt>
                <c:pt idx="201">
                  <c:v>2012Q1</c:v>
                </c:pt>
                <c:pt idx="202">
                  <c:v>2012Q2</c:v>
                </c:pt>
                <c:pt idx="203">
                  <c:v>2012Q3</c:v>
                </c:pt>
                <c:pt idx="204">
                  <c:v>2012Q4</c:v>
                </c:pt>
                <c:pt idx="205">
                  <c:v>2013Q1</c:v>
                </c:pt>
                <c:pt idx="206">
                  <c:v>2013Q2</c:v>
                </c:pt>
                <c:pt idx="207">
                  <c:v>2013Q3</c:v>
                </c:pt>
                <c:pt idx="208">
                  <c:v>2013Q4</c:v>
                </c:pt>
                <c:pt idx="209">
                  <c:v>2014Q1</c:v>
                </c:pt>
                <c:pt idx="210">
                  <c:v>2014Q2</c:v>
                </c:pt>
                <c:pt idx="211">
                  <c:v>2014Q3</c:v>
                </c:pt>
                <c:pt idx="212">
                  <c:v>2014Q4</c:v>
                </c:pt>
                <c:pt idx="213">
                  <c:v>2015Q1</c:v>
                </c:pt>
                <c:pt idx="214">
                  <c:v>2015Q2</c:v>
                </c:pt>
                <c:pt idx="215">
                  <c:v>2015Q3</c:v>
                </c:pt>
                <c:pt idx="216">
                  <c:v>2015Q4</c:v>
                </c:pt>
                <c:pt idx="217">
                  <c:v>2016Q1</c:v>
                </c:pt>
                <c:pt idx="218">
                  <c:v>2016Q2</c:v>
                </c:pt>
                <c:pt idx="219">
                  <c:v>2016Q3</c:v>
                </c:pt>
                <c:pt idx="220">
                  <c:v>2016Q4</c:v>
                </c:pt>
                <c:pt idx="221">
                  <c:v>2017Q1</c:v>
                </c:pt>
                <c:pt idx="222">
                  <c:v>2017Q2</c:v>
                </c:pt>
                <c:pt idx="223">
                  <c:v>2017Q3</c:v>
                </c:pt>
                <c:pt idx="224">
                  <c:v>2017Q4</c:v>
                </c:pt>
                <c:pt idx="225">
                  <c:v>2018Q1</c:v>
                </c:pt>
                <c:pt idx="226">
                  <c:v>2018Q2</c:v>
                </c:pt>
                <c:pt idx="227">
                  <c:v>2018Q3</c:v>
                </c:pt>
                <c:pt idx="228">
                  <c:v>2018Q4</c:v>
                </c:pt>
                <c:pt idx="229">
                  <c:v>2019Q1</c:v>
                </c:pt>
                <c:pt idx="230">
                  <c:v>2019Q2</c:v>
                </c:pt>
                <c:pt idx="231">
                  <c:v>2019Q3</c:v>
                </c:pt>
                <c:pt idx="232">
                  <c:v>2019Q4</c:v>
                </c:pt>
                <c:pt idx="233">
                  <c:v>2020Q1</c:v>
                </c:pt>
                <c:pt idx="234">
                  <c:v>2020Q2</c:v>
                </c:pt>
                <c:pt idx="235">
                  <c:v>2020Q3</c:v>
                </c:pt>
                <c:pt idx="236">
                  <c:v>2020Q4</c:v>
                </c:pt>
              </c:strCache>
            </c:strRef>
          </c:cat>
          <c:val>
            <c:numRef>
              <c:f>HazardPivot!$C$5:$C$242</c:f>
              <c:numCache>
                <c:formatCode>General</c:formatCode>
                <c:ptCount val="237"/>
                <c:pt idx="18">
                  <c:v>111675</c:v>
                </c:pt>
                <c:pt idx="28">
                  <c:v>81059</c:v>
                </c:pt>
                <c:pt idx="32">
                  <c:v>9989</c:v>
                </c:pt>
                <c:pt idx="42">
                  <c:v>1127301</c:v>
                </c:pt>
                <c:pt idx="45">
                  <c:v>1058006</c:v>
                </c:pt>
                <c:pt idx="48">
                  <c:v>9821</c:v>
                </c:pt>
                <c:pt idx="54">
                  <c:v>14212</c:v>
                </c:pt>
                <c:pt idx="58">
                  <c:v>12360</c:v>
                </c:pt>
                <c:pt idx="76">
                  <c:v>14394</c:v>
                </c:pt>
                <c:pt idx="77">
                  <c:v>14106166</c:v>
                </c:pt>
                <c:pt idx="85">
                  <c:v>2381419</c:v>
                </c:pt>
                <c:pt idx="88">
                  <c:v>10714814</c:v>
                </c:pt>
                <c:pt idx="91">
                  <c:v>3457104</c:v>
                </c:pt>
                <c:pt idx="97">
                  <c:v>1335526</c:v>
                </c:pt>
                <c:pt idx="101">
                  <c:v>9541131</c:v>
                </c:pt>
                <c:pt idx="102">
                  <c:v>72094</c:v>
                </c:pt>
                <c:pt idx="105">
                  <c:v>68</c:v>
                </c:pt>
                <c:pt idx="106">
                  <c:v>8675007</c:v>
                </c:pt>
                <c:pt idx="109">
                  <c:v>0</c:v>
                </c:pt>
                <c:pt idx="110">
                  <c:v>77</c:v>
                </c:pt>
                <c:pt idx="113">
                  <c:v>95136</c:v>
                </c:pt>
                <c:pt idx="115">
                  <c:v>86813</c:v>
                </c:pt>
                <c:pt idx="117">
                  <c:v>12667754227</c:v>
                </c:pt>
                <c:pt idx="125">
                  <c:v>0</c:v>
                </c:pt>
                <c:pt idx="141">
                  <c:v>20985221</c:v>
                </c:pt>
                <c:pt idx="145">
                  <c:v>39737666</c:v>
                </c:pt>
                <c:pt idx="153">
                  <c:v>55436663</c:v>
                </c:pt>
                <c:pt idx="172">
                  <c:v>0</c:v>
                </c:pt>
                <c:pt idx="173">
                  <c:v>68683545</c:v>
                </c:pt>
                <c:pt idx="175">
                  <c:v>0</c:v>
                </c:pt>
                <c:pt idx="176">
                  <c:v>0</c:v>
                </c:pt>
                <c:pt idx="179">
                  <c:v>0</c:v>
                </c:pt>
                <c:pt idx="184">
                  <c:v>0</c:v>
                </c:pt>
                <c:pt idx="190">
                  <c:v>0</c:v>
                </c:pt>
                <c:pt idx="191">
                  <c:v>0</c:v>
                </c:pt>
                <c:pt idx="198">
                  <c:v>0</c:v>
                </c:pt>
                <c:pt idx="199">
                  <c:v>0</c:v>
                </c:pt>
                <c:pt idx="206">
                  <c:v>0</c:v>
                </c:pt>
                <c:pt idx="207">
                  <c:v>0</c:v>
                </c:pt>
                <c:pt idx="211">
                  <c:v>0</c:v>
                </c:pt>
                <c:pt idx="214">
                  <c:v>0</c:v>
                </c:pt>
                <c:pt idx="215">
                  <c:v>0</c:v>
                </c:pt>
                <c:pt idx="220">
                  <c:v>2252680164</c:v>
                </c:pt>
                <c:pt idx="227">
                  <c:v>711368</c:v>
                </c:pt>
                <c:pt idx="228">
                  <c:v>577405</c:v>
                </c:pt>
                <c:pt idx="234">
                  <c:v>0</c:v>
                </c:pt>
                <c:pt idx="235">
                  <c:v>0</c:v>
                </c:pt>
                <c:pt idx="236">
                  <c:v>2145964</c:v>
                </c:pt>
              </c:numCache>
            </c:numRef>
          </c:val>
          <c:extLst>
            <c:ext xmlns:c16="http://schemas.microsoft.com/office/drawing/2014/chart" uri="{C3380CC4-5D6E-409C-BE32-E72D297353CC}">
              <c16:uniqueId val="{00000001-973F-DD4E-879D-C6A8F921C5D5}"/>
            </c:ext>
          </c:extLst>
        </c:ser>
        <c:ser>
          <c:idx val="2"/>
          <c:order val="2"/>
          <c:tx>
            <c:strRef>
              <c:f>HazardPivot!$D$3:$D$4</c:f>
              <c:strCache>
                <c:ptCount val="1"/>
                <c:pt idx="0">
                  <c:v>Drought</c:v>
                </c:pt>
              </c:strCache>
            </c:strRef>
          </c:tx>
          <c:spPr>
            <a:solidFill>
              <a:schemeClr val="accent3"/>
            </a:solidFill>
            <a:ln>
              <a:noFill/>
            </a:ln>
            <a:effectLst/>
          </c:spPr>
          <c:invertIfNegative val="0"/>
          <c:cat>
            <c:strRef>
              <c:f>HazardPivot!$A$5:$A$242</c:f>
              <c:strCache>
                <c:ptCount val="237"/>
                <c:pt idx="0">
                  <c:v>1960Q1</c:v>
                </c:pt>
                <c:pt idx="1">
                  <c:v>1960Q2</c:v>
                </c:pt>
                <c:pt idx="2">
                  <c:v>1960Q3</c:v>
                </c:pt>
                <c:pt idx="3">
                  <c:v>1960Q4</c:v>
                </c:pt>
                <c:pt idx="4">
                  <c:v>1961Q1</c:v>
                </c:pt>
                <c:pt idx="5">
                  <c:v>1961Q2</c:v>
                </c:pt>
                <c:pt idx="6">
                  <c:v>1961Q3</c:v>
                </c:pt>
                <c:pt idx="7">
                  <c:v>1961Q4</c:v>
                </c:pt>
                <c:pt idx="8">
                  <c:v>1962Q1</c:v>
                </c:pt>
                <c:pt idx="9">
                  <c:v>1962Q2</c:v>
                </c:pt>
                <c:pt idx="10">
                  <c:v>1962Q3</c:v>
                </c:pt>
                <c:pt idx="11">
                  <c:v>1962Q4</c:v>
                </c:pt>
                <c:pt idx="12">
                  <c:v>1963Q1</c:v>
                </c:pt>
                <c:pt idx="13">
                  <c:v>1963Q2</c:v>
                </c:pt>
                <c:pt idx="14">
                  <c:v>1963Q3</c:v>
                </c:pt>
                <c:pt idx="15">
                  <c:v>1963Q4</c:v>
                </c:pt>
                <c:pt idx="16">
                  <c:v>1964Q1</c:v>
                </c:pt>
                <c:pt idx="17">
                  <c:v>1964Q2</c:v>
                </c:pt>
                <c:pt idx="18">
                  <c:v>1964Q3</c:v>
                </c:pt>
                <c:pt idx="19">
                  <c:v>1964Q4</c:v>
                </c:pt>
                <c:pt idx="20">
                  <c:v>1965Q1</c:v>
                </c:pt>
                <c:pt idx="21">
                  <c:v>1965Q2</c:v>
                </c:pt>
                <c:pt idx="22">
                  <c:v>1965Q3</c:v>
                </c:pt>
                <c:pt idx="23">
                  <c:v>1965Q4</c:v>
                </c:pt>
                <c:pt idx="24">
                  <c:v>1966Q1</c:v>
                </c:pt>
                <c:pt idx="25">
                  <c:v>1966Q2</c:v>
                </c:pt>
                <c:pt idx="26">
                  <c:v>1966Q3</c:v>
                </c:pt>
                <c:pt idx="27">
                  <c:v>1967Q1</c:v>
                </c:pt>
                <c:pt idx="28">
                  <c:v>1967Q2</c:v>
                </c:pt>
                <c:pt idx="29">
                  <c:v>1967Q3</c:v>
                </c:pt>
                <c:pt idx="30">
                  <c:v>1967Q4</c:v>
                </c:pt>
                <c:pt idx="31">
                  <c:v>1968Q1</c:v>
                </c:pt>
                <c:pt idx="32">
                  <c:v>1968Q2</c:v>
                </c:pt>
                <c:pt idx="33">
                  <c:v>1968Q3</c:v>
                </c:pt>
                <c:pt idx="34">
                  <c:v>1968Q4</c:v>
                </c:pt>
                <c:pt idx="35">
                  <c:v>1969Q1</c:v>
                </c:pt>
                <c:pt idx="36">
                  <c:v>1969Q2</c:v>
                </c:pt>
                <c:pt idx="37">
                  <c:v>1969Q3</c:v>
                </c:pt>
                <c:pt idx="38">
                  <c:v>1969Q4</c:v>
                </c:pt>
                <c:pt idx="39">
                  <c:v>1970Q1</c:v>
                </c:pt>
                <c:pt idx="40">
                  <c:v>1970Q2</c:v>
                </c:pt>
                <c:pt idx="41">
                  <c:v>1970Q3</c:v>
                </c:pt>
                <c:pt idx="42">
                  <c:v>1970Q4</c:v>
                </c:pt>
                <c:pt idx="43">
                  <c:v>1971Q1</c:v>
                </c:pt>
                <c:pt idx="44">
                  <c:v>1971Q2</c:v>
                </c:pt>
                <c:pt idx="45">
                  <c:v>1971Q3</c:v>
                </c:pt>
                <c:pt idx="46">
                  <c:v>1971Q4</c:v>
                </c:pt>
                <c:pt idx="47">
                  <c:v>1972Q1</c:v>
                </c:pt>
                <c:pt idx="48">
                  <c:v>1972Q2</c:v>
                </c:pt>
                <c:pt idx="49">
                  <c:v>1972Q3</c:v>
                </c:pt>
                <c:pt idx="50">
                  <c:v>1972Q4</c:v>
                </c:pt>
                <c:pt idx="51">
                  <c:v>1973Q1</c:v>
                </c:pt>
                <c:pt idx="52">
                  <c:v>1973Q2</c:v>
                </c:pt>
                <c:pt idx="53">
                  <c:v>1973Q3</c:v>
                </c:pt>
                <c:pt idx="54">
                  <c:v>1973Q4</c:v>
                </c:pt>
                <c:pt idx="55">
                  <c:v>1974Q1</c:v>
                </c:pt>
                <c:pt idx="56">
                  <c:v>1974Q2</c:v>
                </c:pt>
                <c:pt idx="57">
                  <c:v>1974Q3</c:v>
                </c:pt>
                <c:pt idx="58">
                  <c:v>1974Q4</c:v>
                </c:pt>
                <c:pt idx="59">
                  <c:v>1975Q1</c:v>
                </c:pt>
                <c:pt idx="60">
                  <c:v>1975Q2</c:v>
                </c:pt>
                <c:pt idx="61">
                  <c:v>1975Q3</c:v>
                </c:pt>
                <c:pt idx="62">
                  <c:v>1975Q4</c:v>
                </c:pt>
                <c:pt idx="63">
                  <c:v>1976Q1</c:v>
                </c:pt>
                <c:pt idx="64">
                  <c:v>1976Q2</c:v>
                </c:pt>
                <c:pt idx="65">
                  <c:v>1976Q3</c:v>
                </c:pt>
                <c:pt idx="66">
                  <c:v>1976Q4</c:v>
                </c:pt>
                <c:pt idx="67">
                  <c:v>1977Q1</c:v>
                </c:pt>
                <c:pt idx="68">
                  <c:v>1977Q2</c:v>
                </c:pt>
                <c:pt idx="69">
                  <c:v>1977Q3</c:v>
                </c:pt>
                <c:pt idx="70">
                  <c:v>1977Q4</c:v>
                </c:pt>
                <c:pt idx="71">
                  <c:v>1978Q1</c:v>
                </c:pt>
                <c:pt idx="72">
                  <c:v>1978Q2</c:v>
                </c:pt>
                <c:pt idx="73">
                  <c:v>1978Q3</c:v>
                </c:pt>
                <c:pt idx="74">
                  <c:v>1978Q4</c:v>
                </c:pt>
                <c:pt idx="75">
                  <c:v>1979Q1</c:v>
                </c:pt>
                <c:pt idx="76">
                  <c:v>1979Q2</c:v>
                </c:pt>
                <c:pt idx="77">
                  <c:v>1979Q3</c:v>
                </c:pt>
                <c:pt idx="78">
                  <c:v>1979Q4</c:v>
                </c:pt>
                <c:pt idx="79">
                  <c:v>1980Q1</c:v>
                </c:pt>
                <c:pt idx="80">
                  <c:v>1980Q2</c:v>
                </c:pt>
                <c:pt idx="81">
                  <c:v>1980Q3</c:v>
                </c:pt>
                <c:pt idx="82">
                  <c:v>1980Q4</c:v>
                </c:pt>
                <c:pt idx="83">
                  <c:v>1981Q1</c:v>
                </c:pt>
                <c:pt idx="84">
                  <c:v>1981Q2</c:v>
                </c:pt>
                <c:pt idx="85">
                  <c:v>1981Q3</c:v>
                </c:pt>
                <c:pt idx="86">
                  <c:v>1981Q4</c:v>
                </c:pt>
                <c:pt idx="87">
                  <c:v>1982Q1</c:v>
                </c:pt>
                <c:pt idx="88">
                  <c:v>1982Q2</c:v>
                </c:pt>
                <c:pt idx="89">
                  <c:v>1982Q3</c:v>
                </c:pt>
                <c:pt idx="90">
                  <c:v>1982Q4</c:v>
                </c:pt>
                <c:pt idx="91">
                  <c:v>1983Q1</c:v>
                </c:pt>
                <c:pt idx="92">
                  <c:v>1983Q2</c:v>
                </c:pt>
                <c:pt idx="93">
                  <c:v>1983Q3</c:v>
                </c:pt>
                <c:pt idx="94">
                  <c:v>1983Q4</c:v>
                </c:pt>
                <c:pt idx="95">
                  <c:v>1984Q1</c:v>
                </c:pt>
                <c:pt idx="96">
                  <c:v>1984Q2</c:v>
                </c:pt>
                <c:pt idx="97">
                  <c:v>1984Q3</c:v>
                </c:pt>
                <c:pt idx="98">
                  <c:v>1984Q4</c:v>
                </c:pt>
                <c:pt idx="99">
                  <c:v>1985Q1</c:v>
                </c:pt>
                <c:pt idx="100">
                  <c:v>1985Q2</c:v>
                </c:pt>
                <c:pt idx="101">
                  <c:v>1985Q3</c:v>
                </c:pt>
                <c:pt idx="102">
                  <c:v>1985Q4</c:v>
                </c:pt>
                <c:pt idx="103">
                  <c:v>1986Q1</c:v>
                </c:pt>
                <c:pt idx="104">
                  <c:v>1986Q2</c:v>
                </c:pt>
                <c:pt idx="105">
                  <c:v>1986Q3</c:v>
                </c:pt>
                <c:pt idx="106">
                  <c:v>1986Q4</c:v>
                </c:pt>
                <c:pt idx="107">
                  <c:v>1987Q1</c:v>
                </c:pt>
                <c:pt idx="108">
                  <c:v>1987Q2</c:v>
                </c:pt>
                <c:pt idx="109">
                  <c:v>1987Q3</c:v>
                </c:pt>
                <c:pt idx="110">
                  <c:v>1987Q4</c:v>
                </c:pt>
                <c:pt idx="111">
                  <c:v>1988Q1</c:v>
                </c:pt>
                <c:pt idx="112">
                  <c:v>1988Q2</c:v>
                </c:pt>
                <c:pt idx="113">
                  <c:v>1988Q3</c:v>
                </c:pt>
                <c:pt idx="114">
                  <c:v>1988Q4</c:v>
                </c:pt>
                <c:pt idx="115">
                  <c:v>1989Q1</c:v>
                </c:pt>
                <c:pt idx="116">
                  <c:v>1989Q2</c:v>
                </c:pt>
                <c:pt idx="117">
                  <c:v>1989Q3</c:v>
                </c:pt>
                <c:pt idx="118">
                  <c:v>1989Q4</c:v>
                </c:pt>
                <c:pt idx="119">
                  <c:v>1990Q1</c:v>
                </c:pt>
                <c:pt idx="120">
                  <c:v>1990Q2</c:v>
                </c:pt>
                <c:pt idx="121">
                  <c:v>1990Q3</c:v>
                </c:pt>
                <c:pt idx="122">
                  <c:v>1990Q4</c:v>
                </c:pt>
                <c:pt idx="123">
                  <c:v>1991Q1</c:v>
                </c:pt>
                <c:pt idx="124">
                  <c:v>1991Q2</c:v>
                </c:pt>
                <c:pt idx="125">
                  <c:v>1991Q3</c:v>
                </c:pt>
                <c:pt idx="126">
                  <c:v>1991Q4</c:v>
                </c:pt>
                <c:pt idx="127">
                  <c:v>1992Q1</c:v>
                </c:pt>
                <c:pt idx="128">
                  <c:v>1992Q2</c:v>
                </c:pt>
                <c:pt idx="129">
                  <c:v>1992Q3</c:v>
                </c:pt>
                <c:pt idx="130">
                  <c:v>1992Q4</c:v>
                </c:pt>
                <c:pt idx="131">
                  <c:v>1993Q1</c:v>
                </c:pt>
                <c:pt idx="132">
                  <c:v>1993Q2</c:v>
                </c:pt>
                <c:pt idx="133">
                  <c:v>1993Q3</c:v>
                </c:pt>
                <c:pt idx="134">
                  <c:v>1993Q4</c:v>
                </c:pt>
                <c:pt idx="135">
                  <c:v>1994Q1</c:v>
                </c:pt>
                <c:pt idx="136">
                  <c:v>1994Q2</c:v>
                </c:pt>
                <c:pt idx="137">
                  <c:v>1994Q3</c:v>
                </c:pt>
                <c:pt idx="138">
                  <c:v>1994Q4</c:v>
                </c:pt>
                <c:pt idx="139">
                  <c:v>1995Q1</c:v>
                </c:pt>
                <c:pt idx="140">
                  <c:v>1995Q2</c:v>
                </c:pt>
                <c:pt idx="141">
                  <c:v>1995Q3</c:v>
                </c:pt>
                <c:pt idx="142">
                  <c:v>1995Q4</c:v>
                </c:pt>
                <c:pt idx="143">
                  <c:v>1996Q1</c:v>
                </c:pt>
                <c:pt idx="144">
                  <c:v>1996Q2</c:v>
                </c:pt>
                <c:pt idx="145">
                  <c:v>1996Q3</c:v>
                </c:pt>
                <c:pt idx="146">
                  <c:v>1996Q4</c:v>
                </c:pt>
                <c:pt idx="147">
                  <c:v>1997Q1</c:v>
                </c:pt>
                <c:pt idx="148">
                  <c:v>1997Q2</c:v>
                </c:pt>
                <c:pt idx="149">
                  <c:v>1997Q3</c:v>
                </c:pt>
                <c:pt idx="150">
                  <c:v>1997Q4</c:v>
                </c:pt>
                <c:pt idx="151">
                  <c:v>1998Q1</c:v>
                </c:pt>
                <c:pt idx="152">
                  <c:v>1998Q2</c:v>
                </c:pt>
                <c:pt idx="153">
                  <c:v>1998Q3</c:v>
                </c:pt>
                <c:pt idx="154">
                  <c:v>1999Q1</c:v>
                </c:pt>
                <c:pt idx="155">
                  <c:v>1999Q2</c:v>
                </c:pt>
                <c:pt idx="156">
                  <c:v>1999Q3</c:v>
                </c:pt>
                <c:pt idx="157">
                  <c:v>2000Q2</c:v>
                </c:pt>
                <c:pt idx="158">
                  <c:v>2000Q3</c:v>
                </c:pt>
                <c:pt idx="159">
                  <c:v>2000Q4</c:v>
                </c:pt>
                <c:pt idx="160">
                  <c:v>2001Q1</c:v>
                </c:pt>
                <c:pt idx="161">
                  <c:v>2001Q2</c:v>
                </c:pt>
                <c:pt idx="162">
                  <c:v>2001Q3</c:v>
                </c:pt>
                <c:pt idx="163">
                  <c:v>2001Q4</c:v>
                </c:pt>
                <c:pt idx="164">
                  <c:v>2002Q1</c:v>
                </c:pt>
                <c:pt idx="165">
                  <c:v>2002Q2</c:v>
                </c:pt>
                <c:pt idx="166">
                  <c:v>2002Q3</c:v>
                </c:pt>
                <c:pt idx="167">
                  <c:v>2002Q4</c:v>
                </c:pt>
                <c:pt idx="168">
                  <c:v>2003Q1</c:v>
                </c:pt>
                <c:pt idx="169">
                  <c:v>2003Q2</c:v>
                </c:pt>
                <c:pt idx="170">
                  <c:v>2003Q3</c:v>
                </c:pt>
                <c:pt idx="171">
                  <c:v>2004Q1</c:v>
                </c:pt>
                <c:pt idx="172">
                  <c:v>2004Q2</c:v>
                </c:pt>
                <c:pt idx="173">
                  <c:v>2004Q3</c:v>
                </c:pt>
                <c:pt idx="174">
                  <c:v>2004Q4</c:v>
                </c:pt>
                <c:pt idx="175">
                  <c:v>2005Q2</c:v>
                </c:pt>
                <c:pt idx="176">
                  <c:v>2005Q3</c:v>
                </c:pt>
                <c:pt idx="177">
                  <c:v>2005Q4</c:v>
                </c:pt>
                <c:pt idx="178">
                  <c:v>2006Q1</c:v>
                </c:pt>
                <c:pt idx="179">
                  <c:v>2006Q2</c:v>
                </c:pt>
                <c:pt idx="180">
                  <c:v>2006Q3</c:v>
                </c:pt>
                <c:pt idx="181">
                  <c:v>2006Q4</c:v>
                </c:pt>
                <c:pt idx="182">
                  <c:v>2007Q1</c:v>
                </c:pt>
                <c:pt idx="183">
                  <c:v>2007Q2</c:v>
                </c:pt>
                <c:pt idx="184">
                  <c:v>2007Q3</c:v>
                </c:pt>
                <c:pt idx="185">
                  <c:v>2008Q1</c:v>
                </c:pt>
                <c:pt idx="186">
                  <c:v>2008Q2</c:v>
                </c:pt>
                <c:pt idx="187">
                  <c:v>2008Q3</c:v>
                </c:pt>
                <c:pt idx="188">
                  <c:v>2008Q4</c:v>
                </c:pt>
                <c:pt idx="189">
                  <c:v>2009Q1</c:v>
                </c:pt>
                <c:pt idx="190">
                  <c:v>2009Q2</c:v>
                </c:pt>
                <c:pt idx="191">
                  <c:v>2009Q3</c:v>
                </c:pt>
                <c:pt idx="192">
                  <c:v>2009Q4</c:v>
                </c:pt>
                <c:pt idx="193">
                  <c:v>2010Q1</c:v>
                </c:pt>
                <c:pt idx="194">
                  <c:v>2010Q2</c:v>
                </c:pt>
                <c:pt idx="195">
                  <c:v>2010Q3</c:v>
                </c:pt>
                <c:pt idx="196">
                  <c:v>2010Q4</c:v>
                </c:pt>
                <c:pt idx="197">
                  <c:v>2011Q1</c:v>
                </c:pt>
                <c:pt idx="198">
                  <c:v>2011Q2</c:v>
                </c:pt>
                <c:pt idx="199">
                  <c:v>2011Q3</c:v>
                </c:pt>
                <c:pt idx="200">
                  <c:v>2011Q4</c:v>
                </c:pt>
                <c:pt idx="201">
                  <c:v>2012Q1</c:v>
                </c:pt>
                <c:pt idx="202">
                  <c:v>2012Q2</c:v>
                </c:pt>
                <c:pt idx="203">
                  <c:v>2012Q3</c:v>
                </c:pt>
                <c:pt idx="204">
                  <c:v>2012Q4</c:v>
                </c:pt>
                <c:pt idx="205">
                  <c:v>2013Q1</c:v>
                </c:pt>
                <c:pt idx="206">
                  <c:v>2013Q2</c:v>
                </c:pt>
                <c:pt idx="207">
                  <c:v>2013Q3</c:v>
                </c:pt>
                <c:pt idx="208">
                  <c:v>2013Q4</c:v>
                </c:pt>
                <c:pt idx="209">
                  <c:v>2014Q1</c:v>
                </c:pt>
                <c:pt idx="210">
                  <c:v>2014Q2</c:v>
                </c:pt>
                <c:pt idx="211">
                  <c:v>2014Q3</c:v>
                </c:pt>
                <c:pt idx="212">
                  <c:v>2014Q4</c:v>
                </c:pt>
                <c:pt idx="213">
                  <c:v>2015Q1</c:v>
                </c:pt>
                <c:pt idx="214">
                  <c:v>2015Q2</c:v>
                </c:pt>
                <c:pt idx="215">
                  <c:v>2015Q3</c:v>
                </c:pt>
                <c:pt idx="216">
                  <c:v>2015Q4</c:v>
                </c:pt>
                <c:pt idx="217">
                  <c:v>2016Q1</c:v>
                </c:pt>
                <c:pt idx="218">
                  <c:v>2016Q2</c:v>
                </c:pt>
                <c:pt idx="219">
                  <c:v>2016Q3</c:v>
                </c:pt>
                <c:pt idx="220">
                  <c:v>2016Q4</c:v>
                </c:pt>
                <c:pt idx="221">
                  <c:v>2017Q1</c:v>
                </c:pt>
                <c:pt idx="222">
                  <c:v>2017Q2</c:v>
                </c:pt>
                <c:pt idx="223">
                  <c:v>2017Q3</c:v>
                </c:pt>
                <c:pt idx="224">
                  <c:v>2017Q4</c:v>
                </c:pt>
                <c:pt idx="225">
                  <c:v>2018Q1</c:v>
                </c:pt>
                <c:pt idx="226">
                  <c:v>2018Q2</c:v>
                </c:pt>
                <c:pt idx="227">
                  <c:v>2018Q3</c:v>
                </c:pt>
                <c:pt idx="228">
                  <c:v>2018Q4</c:v>
                </c:pt>
                <c:pt idx="229">
                  <c:v>2019Q1</c:v>
                </c:pt>
                <c:pt idx="230">
                  <c:v>2019Q2</c:v>
                </c:pt>
                <c:pt idx="231">
                  <c:v>2019Q3</c:v>
                </c:pt>
                <c:pt idx="232">
                  <c:v>2019Q4</c:v>
                </c:pt>
                <c:pt idx="233">
                  <c:v>2020Q1</c:v>
                </c:pt>
                <c:pt idx="234">
                  <c:v>2020Q2</c:v>
                </c:pt>
                <c:pt idx="235">
                  <c:v>2020Q3</c:v>
                </c:pt>
                <c:pt idx="236">
                  <c:v>2020Q4</c:v>
                </c:pt>
              </c:strCache>
            </c:strRef>
          </c:cat>
          <c:val>
            <c:numRef>
              <c:f>HazardPivot!$D$5:$D$242</c:f>
              <c:numCache>
                <c:formatCode>General</c:formatCode>
                <c:ptCount val="237"/>
                <c:pt idx="72">
                  <c:v>1009</c:v>
                </c:pt>
                <c:pt idx="96">
                  <c:v>0</c:v>
                </c:pt>
                <c:pt idx="99">
                  <c:v>1144</c:v>
                </c:pt>
                <c:pt idx="104">
                  <c:v>107044</c:v>
                </c:pt>
                <c:pt idx="105">
                  <c:v>10323717</c:v>
                </c:pt>
                <c:pt idx="111">
                  <c:v>1017</c:v>
                </c:pt>
                <c:pt idx="112">
                  <c:v>104234</c:v>
                </c:pt>
                <c:pt idx="113">
                  <c:v>10686</c:v>
                </c:pt>
                <c:pt idx="136">
                  <c:v>0</c:v>
                </c:pt>
                <c:pt idx="140">
                  <c:v>0</c:v>
                </c:pt>
              </c:numCache>
            </c:numRef>
          </c:val>
          <c:extLst>
            <c:ext xmlns:c16="http://schemas.microsoft.com/office/drawing/2014/chart" uri="{C3380CC4-5D6E-409C-BE32-E72D297353CC}">
              <c16:uniqueId val="{00000002-973F-DD4E-879D-C6A8F921C5D5}"/>
            </c:ext>
          </c:extLst>
        </c:ser>
        <c:ser>
          <c:idx val="3"/>
          <c:order val="3"/>
          <c:tx>
            <c:strRef>
              <c:f>HazardPivot!$E$3:$E$4</c:f>
              <c:strCache>
                <c:ptCount val="1"/>
                <c:pt idx="0">
                  <c:v>Fire</c:v>
                </c:pt>
              </c:strCache>
            </c:strRef>
          </c:tx>
          <c:spPr>
            <a:solidFill>
              <a:schemeClr val="accent4"/>
            </a:solidFill>
            <a:ln>
              <a:noFill/>
            </a:ln>
            <a:effectLst/>
          </c:spPr>
          <c:invertIfNegative val="0"/>
          <c:cat>
            <c:strRef>
              <c:f>HazardPivot!$A$5:$A$242</c:f>
              <c:strCache>
                <c:ptCount val="237"/>
                <c:pt idx="0">
                  <c:v>1960Q1</c:v>
                </c:pt>
                <c:pt idx="1">
                  <c:v>1960Q2</c:v>
                </c:pt>
                <c:pt idx="2">
                  <c:v>1960Q3</c:v>
                </c:pt>
                <c:pt idx="3">
                  <c:v>1960Q4</c:v>
                </c:pt>
                <c:pt idx="4">
                  <c:v>1961Q1</c:v>
                </c:pt>
                <c:pt idx="5">
                  <c:v>1961Q2</c:v>
                </c:pt>
                <c:pt idx="6">
                  <c:v>1961Q3</c:v>
                </c:pt>
                <c:pt idx="7">
                  <c:v>1961Q4</c:v>
                </c:pt>
                <c:pt idx="8">
                  <c:v>1962Q1</c:v>
                </c:pt>
                <c:pt idx="9">
                  <c:v>1962Q2</c:v>
                </c:pt>
                <c:pt idx="10">
                  <c:v>1962Q3</c:v>
                </c:pt>
                <c:pt idx="11">
                  <c:v>1962Q4</c:v>
                </c:pt>
                <c:pt idx="12">
                  <c:v>1963Q1</c:v>
                </c:pt>
                <c:pt idx="13">
                  <c:v>1963Q2</c:v>
                </c:pt>
                <c:pt idx="14">
                  <c:v>1963Q3</c:v>
                </c:pt>
                <c:pt idx="15">
                  <c:v>1963Q4</c:v>
                </c:pt>
                <c:pt idx="16">
                  <c:v>1964Q1</c:v>
                </c:pt>
                <c:pt idx="17">
                  <c:v>1964Q2</c:v>
                </c:pt>
                <c:pt idx="18">
                  <c:v>1964Q3</c:v>
                </c:pt>
                <c:pt idx="19">
                  <c:v>1964Q4</c:v>
                </c:pt>
                <c:pt idx="20">
                  <c:v>1965Q1</c:v>
                </c:pt>
                <c:pt idx="21">
                  <c:v>1965Q2</c:v>
                </c:pt>
                <c:pt idx="22">
                  <c:v>1965Q3</c:v>
                </c:pt>
                <c:pt idx="23">
                  <c:v>1965Q4</c:v>
                </c:pt>
                <c:pt idx="24">
                  <c:v>1966Q1</c:v>
                </c:pt>
                <c:pt idx="25">
                  <c:v>1966Q2</c:v>
                </c:pt>
                <c:pt idx="26">
                  <c:v>1966Q3</c:v>
                </c:pt>
                <c:pt idx="27">
                  <c:v>1967Q1</c:v>
                </c:pt>
                <c:pt idx="28">
                  <c:v>1967Q2</c:v>
                </c:pt>
                <c:pt idx="29">
                  <c:v>1967Q3</c:v>
                </c:pt>
                <c:pt idx="30">
                  <c:v>1967Q4</c:v>
                </c:pt>
                <c:pt idx="31">
                  <c:v>1968Q1</c:v>
                </c:pt>
                <c:pt idx="32">
                  <c:v>1968Q2</c:v>
                </c:pt>
                <c:pt idx="33">
                  <c:v>1968Q3</c:v>
                </c:pt>
                <c:pt idx="34">
                  <c:v>1968Q4</c:v>
                </c:pt>
                <c:pt idx="35">
                  <c:v>1969Q1</c:v>
                </c:pt>
                <c:pt idx="36">
                  <c:v>1969Q2</c:v>
                </c:pt>
                <c:pt idx="37">
                  <c:v>1969Q3</c:v>
                </c:pt>
                <c:pt idx="38">
                  <c:v>1969Q4</c:v>
                </c:pt>
                <c:pt idx="39">
                  <c:v>1970Q1</c:v>
                </c:pt>
                <c:pt idx="40">
                  <c:v>1970Q2</c:v>
                </c:pt>
                <c:pt idx="41">
                  <c:v>1970Q3</c:v>
                </c:pt>
                <c:pt idx="42">
                  <c:v>1970Q4</c:v>
                </c:pt>
                <c:pt idx="43">
                  <c:v>1971Q1</c:v>
                </c:pt>
                <c:pt idx="44">
                  <c:v>1971Q2</c:v>
                </c:pt>
                <c:pt idx="45">
                  <c:v>1971Q3</c:v>
                </c:pt>
                <c:pt idx="46">
                  <c:v>1971Q4</c:v>
                </c:pt>
                <c:pt idx="47">
                  <c:v>1972Q1</c:v>
                </c:pt>
                <c:pt idx="48">
                  <c:v>1972Q2</c:v>
                </c:pt>
                <c:pt idx="49">
                  <c:v>1972Q3</c:v>
                </c:pt>
                <c:pt idx="50">
                  <c:v>1972Q4</c:v>
                </c:pt>
                <c:pt idx="51">
                  <c:v>1973Q1</c:v>
                </c:pt>
                <c:pt idx="52">
                  <c:v>1973Q2</c:v>
                </c:pt>
                <c:pt idx="53">
                  <c:v>1973Q3</c:v>
                </c:pt>
                <c:pt idx="54">
                  <c:v>1973Q4</c:v>
                </c:pt>
                <c:pt idx="55">
                  <c:v>1974Q1</c:v>
                </c:pt>
                <c:pt idx="56">
                  <c:v>1974Q2</c:v>
                </c:pt>
                <c:pt idx="57">
                  <c:v>1974Q3</c:v>
                </c:pt>
                <c:pt idx="58">
                  <c:v>1974Q4</c:v>
                </c:pt>
                <c:pt idx="59">
                  <c:v>1975Q1</c:v>
                </c:pt>
                <c:pt idx="60">
                  <c:v>1975Q2</c:v>
                </c:pt>
                <c:pt idx="61">
                  <c:v>1975Q3</c:v>
                </c:pt>
                <c:pt idx="62">
                  <c:v>1975Q4</c:v>
                </c:pt>
                <c:pt idx="63">
                  <c:v>1976Q1</c:v>
                </c:pt>
                <c:pt idx="64">
                  <c:v>1976Q2</c:v>
                </c:pt>
                <c:pt idx="65">
                  <c:v>1976Q3</c:v>
                </c:pt>
                <c:pt idx="66">
                  <c:v>1976Q4</c:v>
                </c:pt>
                <c:pt idx="67">
                  <c:v>1977Q1</c:v>
                </c:pt>
                <c:pt idx="68">
                  <c:v>1977Q2</c:v>
                </c:pt>
                <c:pt idx="69">
                  <c:v>1977Q3</c:v>
                </c:pt>
                <c:pt idx="70">
                  <c:v>1977Q4</c:v>
                </c:pt>
                <c:pt idx="71">
                  <c:v>1978Q1</c:v>
                </c:pt>
                <c:pt idx="72">
                  <c:v>1978Q2</c:v>
                </c:pt>
                <c:pt idx="73">
                  <c:v>1978Q3</c:v>
                </c:pt>
                <c:pt idx="74">
                  <c:v>1978Q4</c:v>
                </c:pt>
                <c:pt idx="75">
                  <c:v>1979Q1</c:v>
                </c:pt>
                <c:pt idx="76">
                  <c:v>1979Q2</c:v>
                </c:pt>
                <c:pt idx="77">
                  <c:v>1979Q3</c:v>
                </c:pt>
                <c:pt idx="78">
                  <c:v>1979Q4</c:v>
                </c:pt>
                <c:pt idx="79">
                  <c:v>1980Q1</c:v>
                </c:pt>
                <c:pt idx="80">
                  <c:v>1980Q2</c:v>
                </c:pt>
                <c:pt idx="81">
                  <c:v>1980Q3</c:v>
                </c:pt>
                <c:pt idx="82">
                  <c:v>1980Q4</c:v>
                </c:pt>
                <c:pt idx="83">
                  <c:v>1981Q1</c:v>
                </c:pt>
                <c:pt idx="84">
                  <c:v>1981Q2</c:v>
                </c:pt>
                <c:pt idx="85">
                  <c:v>1981Q3</c:v>
                </c:pt>
                <c:pt idx="86">
                  <c:v>1981Q4</c:v>
                </c:pt>
                <c:pt idx="87">
                  <c:v>1982Q1</c:v>
                </c:pt>
                <c:pt idx="88">
                  <c:v>1982Q2</c:v>
                </c:pt>
                <c:pt idx="89">
                  <c:v>1982Q3</c:v>
                </c:pt>
                <c:pt idx="90">
                  <c:v>1982Q4</c:v>
                </c:pt>
                <c:pt idx="91">
                  <c:v>1983Q1</c:v>
                </c:pt>
                <c:pt idx="92">
                  <c:v>1983Q2</c:v>
                </c:pt>
                <c:pt idx="93">
                  <c:v>1983Q3</c:v>
                </c:pt>
                <c:pt idx="94">
                  <c:v>1983Q4</c:v>
                </c:pt>
                <c:pt idx="95">
                  <c:v>1984Q1</c:v>
                </c:pt>
                <c:pt idx="96">
                  <c:v>1984Q2</c:v>
                </c:pt>
                <c:pt idx="97">
                  <c:v>1984Q3</c:v>
                </c:pt>
                <c:pt idx="98">
                  <c:v>1984Q4</c:v>
                </c:pt>
                <c:pt idx="99">
                  <c:v>1985Q1</c:v>
                </c:pt>
                <c:pt idx="100">
                  <c:v>1985Q2</c:v>
                </c:pt>
                <c:pt idx="101">
                  <c:v>1985Q3</c:v>
                </c:pt>
                <c:pt idx="102">
                  <c:v>1985Q4</c:v>
                </c:pt>
                <c:pt idx="103">
                  <c:v>1986Q1</c:v>
                </c:pt>
                <c:pt idx="104">
                  <c:v>1986Q2</c:v>
                </c:pt>
                <c:pt idx="105">
                  <c:v>1986Q3</c:v>
                </c:pt>
                <c:pt idx="106">
                  <c:v>1986Q4</c:v>
                </c:pt>
                <c:pt idx="107">
                  <c:v>1987Q1</c:v>
                </c:pt>
                <c:pt idx="108">
                  <c:v>1987Q2</c:v>
                </c:pt>
                <c:pt idx="109">
                  <c:v>1987Q3</c:v>
                </c:pt>
                <c:pt idx="110">
                  <c:v>1987Q4</c:v>
                </c:pt>
                <c:pt idx="111">
                  <c:v>1988Q1</c:v>
                </c:pt>
                <c:pt idx="112">
                  <c:v>1988Q2</c:v>
                </c:pt>
                <c:pt idx="113">
                  <c:v>1988Q3</c:v>
                </c:pt>
                <c:pt idx="114">
                  <c:v>1988Q4</c:v>
                </c:pt>
                <c:pt idx="115">
                  <c:v>1989Q1</c:v>
                </c:pt>
                <c:pt idx="116">
                  <c:v>1989Q2</c:v>
                </c:pt>
                <c:pt idx="117">
                  <c:v>1989Q3</c:v>
                </c:pt>
                <c:pt idx="118">
                  <c:v>1989Q4</c:v>
                </c:pt>
                <c:pt idx="119">
                  <c:v>1990Q1</c:v>
                </c:pt>
                <c:pt idx="120">
                  <c:v>1990Q2</c:v>
                </c:pt>
                <c:pt idx="121">
                  <c:v>1990Q3</c:v>
                </c:pt>
                <c:pt idx="122">
                  <c:v>1990Q4</c:v>
                </c:pt>
                <c:pt idx="123">
                  <c:v>1991Q1</c:v>
                </c:pt>
                <c:pt idx="124">
                  <c:v>1991Q2</c:v>
                </c:pt>
                <c:pt idx="125">
                  <c:v>1991Q3</c:v>
                </c:pt>
                <c:pt idx="126">
                  <c:v>1991Q4</c:v>
                </c:pt>
                <c:pt idx="127">
                  <c:v>1992Q1</c:v>
                </c:pt>
                <c:pt idx="128">
                  <c:v>1992Q2</c:v>
                </c:pt>
                <c:pt idx="129">
                  <c:v>1992Q3</c:v>
                </c:pt>
                <c:pt idx="130">
                  <c:v>1992Q4</c:v>
                </c:pt>
                <c:pt idx="131">
                  <c:v>1993Q1</c:v>
                </c:pt>
                <c:pt idx="132">
                  <c:v>1993Q2</c:v>
                </c:pt>
                <c:pt idx="133">
                  <c:v>1993Q3</c:v>
                </c:pt>
                <c:pt idx="134">
                  <c:v>1993Q4</c:v>
                </c:pt>
                <c:pt idx="135">
                  <c:v>1994Q1</c:v>
                </c:pt>
                <c:pt idx="136">
                  <c:v>1994Q2</c:v>
                </c:pt>
                <c:pt idx="137">
                  <c:v>1994Q3</c:v>
                </c:pt>
                <c:pt idx="138">
                  <c:v>1994Q4</c:v>
                </c:pt>
                <c:pt idx="139">
                  <c:v>1995Q1</c:v>
                </c:pt>
                <c:pt idx="140">
                  <c:v>1995Q2</c:v>
                </c:pt>
                <c:pt idx="141">
                  <c:v>1995Q3</c:v>
                </c:pt>
                <c:pt idx="142">
                  <c:v>1995Q4</c:v>
                </c:pt>
                <c:pt idx="143">
                  <c:v>1996Q1</c:v>
                </c:pt>
                <c:pt idx="144">
                  <c:v>1996Q2</c:v>
                </c:pt>
                <c:pt idx="145">
                  <c:v>1996Q3</c:v>
                </c:pt>
                <c:pt idx="146">
                  <c:v>1996Q4</c:v>
                </c:pt>
                <c:pt idx="147">
                  <c:v>1997Q1</c:v>
                </c:pt>
                <c:pt idx="148">
                  <c:v>1997Q2</c:v>
                </c:pt>
                <c:pt idx="149">
                  <c:v>1997Q3</c:v>
                </c:pt>
                <c:pt idx="150">
                  <c:v>1997Q4</c:v>
                </c:pt>
                <c:pt idx="151">
                  <c:v>1998Q1</c:v>
                </c:pt>
                <c:pt idx="152">
                  <c:v>1998Q2</c:v>
                </c:pt>
                <c:pt idx="153">
                  <c:v>1998Q3</c:v>
                </c:pt>
                <c:pt idx="154">
                  <c:v>1999Q1</c:v>
                </c:pt>
                <c:pt idx="155">
                  <c:v>1999Q2</c:v>
                </c:pt>
                <c:pt idx="156">
                  <c:v>1999Q3</c:v>
                </c:pt>
                <c:pt idx="157">
                  <c:v>2000Q2</c:v>
                </c:pt>
                <c:pt idx="158">
                  <c:v>2000Q3</c:v>
                </c:pt>
                <c:pt idx="159">
                  <c:v>2000Q4</c:v>
                </c:pt>
                <c:pt idx="160">
                  <c:v>2001Q1</c:v>
                </c:pt>
                <c:pt idx="161">
                  <c:v>2001Q2</c:v>
                </c:pt>
                <c:pt idx="162">
                  <c:v>2001Q3</c:v>
                </c:pt>
                <c:pt idx="163">
                  <c:v>2001Q4</c:v>
                </c:pt>
                <c:pt idx="164">
                  <c:v>2002Q1</c:v>
                </c:pt>
                <c:pt idx="165">
                  <c:v>2002Q2</c:v>
                </c:pt>
                <c:pt idx="166">
                  <c:v>2002Q3</c:v>
                </c:pt>
                <c:pt idx="167">
                  <c:v>2002Q4</c:v>
                </c:pt>
                <c:pt idx="168">
                  <c:v>2003Q1</c:v>
                </c:pt>
                <c:pt idx="169">
                  <c:v>2003Q2</c:v>
                </c:pt>
                <c:pt idx="170">
                  <c:v>2003Q3</c:v>
                </c:pt>
                <c:pt idx="171">
                  <c:v>2004Q1</c:v>
                </c:pt>
                <c:pt idx="172">
                  <c:v>2004Q2</c:v>
                </c:pt>
                <c:pt idx="173">
                  <c:v>2004Q3</c:v>
                </c:pt>
                <c:pt idx="174">
                  <c:v>2004Q4</c:v>
                </c:pt>
                <c:pt idx="175">
                  <c:v>2005Q2</c:v>
                </c:pt>
                <c:pt idx="176">
                  <c:v>2005Q3</c:v>
                </c:pt>
                <c:pt idx="177">
                  <c:v>2005Q4</c:v>
                </c:pt>
                <c:pt idx="178">
                  <c:v>2006Q1</c:v>
                </c:pt>
                <c:pt idx="179">
                  <c:v>2006Q2</c:v>
                </c:pt>
                <c:pt idx="180">
                  <c:v>2006Q3</c:v>
                </c:pt>
                <c:pt idx="181">
                  <c:v>2006Q4</c:v>
                </c:pt>
                <c:pt idx="182">
                  <c:v>2007Q1</c:v>
                </c:pt>
                <c:pt idx="183">
                  <c:v>2007Q2</c:v>
                </c:pt>
                <c:pt idx="184">
                  <c:v>2007Q3</c:v>
                </c:pt>
                <c:pt idx="185">
                  <c:v>2008Q1</c:v>
                </c:pt>
                <c:pt idx="186">
                  <c:v>2008Q2</c:v>
                </c:pt>
                <c:pt idx="187">
                  <c:v>2008Q3</c:v>
                </c:pt>
                <c:pt idx="188">
                  <c:v>2008Q4</c:v>
                </c:pt>
                <c:pt idx="189">
                  <c:v>2009Q1</c:v>
                </c:pt>
                <c:pt idx="190">
                  <c:v>2009Q2</c:v>
                </c:pt>
                <c:pt idx="191">
                  <c:v>2009Q3</c:v>
                </c:pt>
                <c:pt idx="192">
                  <c:v>2009Q4</c:v>
                </c:pt>
                <c:pt idx="193">
                  <c:v>2010Q1</c:v>
                </c:pt>
                <c:pt idx="194">
                  <c:v>2010Q2</c:v>
                </c:pt>
                <c:pt idx="195">
                  <c:v>2010Q3</c:v>
                </c:pt>
                <c:pt idx="196">
                  <c:v>2010Q4</c:v>
                </c:pt>
                <c:pt idx="197">
                  <c:v>2011Q1</c:v>
                </c:pt>
                <c:pt idx="198">
                  <c:v>2011Q2</c:v>
                </c:pt>
                <c:pt idx="199">
                  <c:v>2011Q3</c:v>
                </c:pt>
                <c:pt idx="200">
                  <c:v>2011Q4</c:v>
                </c:pt>
                <c:pt idx="201">
                  <c:v>2012Q1</c:v>
                </c:pt>
                <c:pt idx="202">
                  <c:v>2012Q2</c:v>
                </c:pt>
                <c:pt idx="203">
                  <c:v>2012Q3</c:v>
                </c:pt>
                <c:pt idx="204">
                  <c:v>2012Q4</c:v>
                </c:pt>
                <c:pt idx="205">
                  <c:v>2013Q1</c:v>
                </c:pt>
                <c:pt idx="206">
                  <c:v>2013Q2</c:v>
                </c:pt>
                <c:pt idx="207">
                  <c:v>2013Q3</c:v>
                </c:pt>
                <c:pt idx="208">
                  <c:v>2013Q4</c:v>
                </c:pt>
                <c:pt idx="209">
                  <c:v>2014Q1</c:v>
                </c:pt>
                <c:pt idx="210">
                  <c:v>2014Q2</c:v>
                </c:pt>
                <c:pt idx="211">
                  <c:v>2014Q3</c:v>
                </c:pt>
                <c:pt idx="212">
                  <c:v>2014Q4</c:v>
                </c:pt>
                <c:pt idx="213">
                  <c:v>2015Q1</c:v>
                </c:pt>
                <c:pt idx="214">
                  <c:v>2015Q2</c:v>
                </c:pt>
                <c:pt idx="215">
                  <c:v>2015Q3</c:v>
                </c:pt>
                <c:pt idx="216">
                  <c:v>2015Q4</c:v>
                </c:pt>
                <c:pt idx="217">
                  <c:v>2016Q1</c:v>
                </c:pt>
                <c:pt idx="218">
                  <c:v>2016Q2</c:v>
                </c:pt>
                <c:pt idx="219">
                  <c:v>2016Q3</c:v>
                </c:pt>
                <c:pt idx="220">
                  <c:v>2016Q4</c:v>
                </c:pt>
                <c:pt idx="221">
                  <c:v>2017Q1</c:v>
                </c:pt>
                <c:pt idx="222">
                  <c:v>2017Q2</c:v>
                </c:pt>
                <c:pt idx="223">
                  <c:v>2017Q3</c:v>
                </c:pt>
                <c:pt idx="224">
                  <c:v>2017Q4</c:v>
                </c:pt>
                <c:pt idx="225">
                  <c:v>2018Q1</c:v>
                </c:pt>
                <c:pt idx="226">
                  <c:v>2018Q2</c:v>
                </c:pt>
                <c:pt idx="227">
                  <c:v>2018Q3</c:v>
                </c:pt>
                <c:pt idx="228">
                  <c:v>2018Q4</c:v>
                </c:pt>
                <c:pt idx="229">
                  <c:v>2019Q1</c:v>
                </c:pt>
                <c:pt idx="230">
                  <c:v>2019Q2</c:v>
                </c:pt>
                <c:pt idx="231">
                  <c:v>2019Q3</c:v>
                </c:pt>
                <c:pt idx="232">
                  <c:v>2019Q4</c:v>
                </c:pt>
                <c:pt idx="233">
                  <c:v>2020Q1</c:v>
                </c:pt>
                <c:pt idx="234">
                  <c:v>2020Q2</c:v>
                </c:pt>
                <c:pt idx="235">
                  <c:v>2020Q3</c:v>
                </c:pt>
                <c:pt idx="236">
                  <c:v>2020Q4</c:v>
                </c:pt>
              </c:strCache>
            </c:strRef>
          </c:cat>
          <c:val>
            <c:numRef>
              <c:f>HazardPivot!$E$5:$E$242</c:f>
              <c:numCache>
                <c:formatCode>General</c:formatCode>
                <c:ptCount val="237"/>
                <c:pt idx="24">
                  <c:v>1061427</c:v>
                </c:pt>
                <c:pt idx="99">
                  <c:v>1047023</c:v>
                </c:pt>
                <c:pt idx="100">
                  <c:v>10037</c:v>
                </c:pt>
                <c:pt idx="190">
                  <c:v>624505392</c:v>
                </c:pt>
                <c:pt idx="205">
                  <c:v>177745305</c:v>
                </c:pt>
              </c:numCache>
            </c:numRef>
          </c:val>
          <c:extLst>
            <c:ext xmlns:c16="http://schemas.microsoft.com/office/drawing/2014/chart" uri="{C3380CC4-5D6E-409C-BE32-E72D297353CC}">
              <c16:uniqueId val="{00000003-973F-DD4E-879D-C6A8F921C5D5}"/>
            </c:ext>
          </c:extLst>
        </c:ser>
        <c:ser>
          <c:idx val="4"/>
          <c:order val="4"/>
          <c:tx>
            <c:strRef>
              <c:f>HazardPivot!$F$3:$F$4</c:f>
              <c:strCache>
                <c:ptCount val="1"/>
                <c:pt idx="0">
                  <c:v>Flood</c:v>
                </c:pt>
              </c:strCache>
            </c:strRef>
          </c:tx>
          <c:spPr>
            <a:solidFill>
              <a:schemeClr val="accent5"/>
            </a:solidFill>
            <a:ln>
              <a:noFill/>
            </a:ln>
            <a:effectLst/>
          </c:spPr>
          <c:invertIfNegative val="0"/>
          <c:cat>
            <c:strRef>
              <c:f>HazardPivot!$A$5:$A$242</c:f>
              <c:strCache>
                <c:ptCount val="237"/>
                <c:pt idx="0">
                  <c:v>1960Q1</c:v>
                </c:pt>
                <c:pt idx="1">
                  <c:v>1960Q2</c:v>
                </c:pt>
                <c:pt idx="2">
                  <c:v>1960Q3</c:v>
                </c:pt>
                <c:pt idx="3">
                  <c:v>1960Q4</c:v>
                </c:pt>
                <c:pt idx="4">
                  <c:v>1961Q1</c:v>
                </c:pt>
                <c:pt idx="5">
                  <c:v>1961Q2</c:v>
                </c:pt>
                <c:pt idx="6">
                  <c:v>1961Q3</c:v>
                </c:pt>
                <c:pt idx="7">
                  <c:v>1961Q4</c:v>
                </c:pt>
                <c:pt idx="8">
                  <c:v>1962Q1</c:v>
                </c:pt>
                <c:pt idx="9">
                  <c:v>1962Q2</c:v>
                </c:pt>
                <c:pt idx="10">
                  <c:v>1962Q3</c:v>
                </c:pt>
                <c:pt idx="11">
                  <c:v>1962Q4</c:v>
                </c:pt>
                <c:pt idx="12">
                  <c:v>1963Q1</c:v>
                </c:pt>
                <c:pt idx="13">
                  <c:v>1963Q2</c:v>
                </c:pt>
                <c:pt idx="14">
                  <c:v>1963Q3</c:v>
                </c:pt>
                <c:pt idx="15">
                  <c:v>1963Q4</c:v>
                </c:pt>
                <c:pt idx="16">
                  <c:v>1964Q1</c:v>
                </c:pt>
                <c:pt idx="17">
                  <c:v>1964Q2</c:v>
                </c:pt>
                <c:pt idx="18">
                  <c:v>1964Q3</c:v>
                </c:pt>
                <c:pt idx="19">
                  <c:v>1964Q4</c:v>
                </c:pt>
                <c:pt idx="20">
                  <c:v>1965Q1</c:v>
                </c:pt>
                <c:pt idx="21">
                  <c:v>1965Q2</c:v>
                </c:pt>
                <c:pt idx="22">
                  <c:v>1965Q3</c:v>
                </c:pt>
                <c:pt idx="23">
                  <c:v>1965Q4</c:v>
                </c:pt>
                <c:pt idx="24">
                  <c:v>1966Q1</c:v>
                </c:pt>
                <c:pt idx="25">
                  <c:v>1966Q2</c:v>
                </c:pt>
                <c:pt idx="26">
                  <c:v>1966Q3</c:v>
                </c:pt>
                <c:pt idx="27">
                  <c:v>1967Q1</c:v>
                </c:pt>
                <c:pt idx="28">
                  <c:v>1967Q2</c:v>
                </c:pt>
                <c:pt idx="29">
                  <c:v>1967Q3</c:v>
                </c:pt>
                <c:pt idx="30">
                  <c:v>1967Q4</c:v>
                </c:pt>
                <c:pt idx="31">
                  <c:v>1968Q1</c:v>
                </c:pt>
                <c:pt idx="32">
                  <c:v>1968Q2</c:v>
                </c:pt>
                <c:pt idx="33">
                  <c:v>1968Q3</c:v>
                </c:pt>
                <c:pt idx="34">
                  <c:v>1968Q4</c:v>
                </c:pt>
                <c:pt idx="35">
                  <c:v>1969Q1</c:v>
                </c:pt>
                <c:pt idx="36">
                  <c:v>1969Q2</c:v>
                </c:pt>
                <c:pt idx="37">
                  <c:v>1969Q3</c:v>
                </c:pt>
                <c:pt idx="38">
                  <c:v>1969Q4</c:v>
                </c:pt>
                <c:pt idx="39">
                  <c:v>1970Q1</c:v>
                </c:pt>
                <c:pt idx="40">
                  <c:v>1970Q2</c:v>
                </c:pt>
                <c:pt idx="41">
                  <c:v>1970Q3</c:v>
                </c:pt>
                <c:pt idx="42">
                  <c:v>1970Q4</c:v>
                </c:pt>
                <c:pt idx="43">
                  <c:v>1971Q1</c:v>
                </c:pt>
                <c:pt idx="44">
                  <c:v>1971Q2</c:v>
                </c:pt>
                <c:pt idx="45">
                  <c:v>1971Q3</c:v>
                </c:pt>
                <c:pt idx="46">
                  <c:v>1971Q4</c:v>
                </c:pt>
                <c:pt idx="47">
                  <c:v>1972Q1</c:v>
                </c:pt>
                <c:pt idx="48">
                  <c:v>1972Q2</c:v>
                </c:pt>
                <c:pt idx="49">
                  <c:v>1972Q3</c:v>
                </c:pt>
                <c:pt idx="50">
                  <c:v>1972Q4</c:v>
                </c:pt>
                <c:pt idx="51">
                  <c:v>1973Q1</c:v>
                </c:pt>
                <c:pt idx="52">
                  <c:v>1973Q2</c:v>
                </c:pt>
                <c:pt idx="53">
                  <c:v>1973Q3</c:v>
                </c:pt>
                <c:pt idx="54">
                  <c:v>1973Q4</c:v>
                </c:pt>
                <c:pt idx="55">
                  <c:v>1974Q1</c:v>
                </c:pt>
                <c:pt idx="56">
                  <c:v>1974Q2</c:v>
                </c:pt>
                <c:pt idx="57">
                  <c:v>1974Q3</c:v>
                </c:pt>
                <c:pt idx="58">
                  <c:v>1974Q4</c:v>
                </c:pt>
                <c:pt idx="59">
                  <c:v>1975Q1</c:v>
                </c:pt>
                <c:pt idx="60">
                  <c:v>1975Q2</c:v>
                </c:pt>
                <c:pt idx="61">
                  <c:v>1975Q3</c:v>
                </c:pt>
                <c:pt idx="62">
                  <c:v>1975Q4</c:v>
                </c:pt>
                <c:pt idx="63">
                  <c:v>1976Q1</c:v>
                </c:pt>
                <c:pt idx="64">
                  <c:v>1976Q2</c:v>
                </c:pt>
                <c:pt idx="65">
                  <c:v>1976Q3</c:v>
                </c:pt>
                <c:pt idx="66">
                  <c:v>1976Q4</c:v>
                </c:pt>
                <c:pt idx="67">
                  <c:v>1977Q1</c:v>
                </c:pt>
                <c:pt idx="68">
                  <c:v>1977Q2</c:v>
                </c:pt>
                <c:pt idx="69">
                  <c:v>1977Q3</c:v>
                </c:pt>
                <c:pt idx="70">
                  <c:v>1977Q4</c:v>
                </c:pt>
                <c:pt idx="71">
                  <c:v>1978Q1</c:v>
                </c:pt>
                <c:pt idx="72">
                  <c:v>1978Q2</c:v>
                </c:pt>
                <c:pt idx="73">
                  <c:v>1978Q3</c:v>
                </c:pt>
                <c:pt idx="74">
                  <c:v>1978Q4</c:v>
                </c:pt>
                <c:pt idx="75">
                  <c:v>1979Q1</c:v>
                </c:pt>
                <c:pt idx="76">
                  <c:v>1979Q2</c:v>
                </c:pt>
                <c:pt idx="77">
                  <c:v>1979Q3</c:v>
                </c:pt>
                <c:pt idx="78">
                  <c:v>1979Q4</c:v>
                </c:pt>
                <c:pt idx="79">
                  <c:v>1980Q1</c:v>
                </c:pt>
                <c:pt idx="80">
                  <c:v>1980Q2</c:v>
                </c:pt>
                <c:pt idx="81">
                  <c:v>1980Q3</c:v>
                </c:pt>
                <c:pt idx="82">
                  <c:v>1980Q4</c:v>
                </c:pt>
                <c:pt idx="83">
                  <c:v>1981Q1</c:v>
                </c:pt>
                <c:pt idx="84">
                  <c:v>1981Q2</c:v>
                </c:pt>
                <c:pt idx="85">
                  <c:v>1981Q3</c:v>
                </c:pt>
                <c:pt idx="86">
                  <c:v>1981Q4</c:v>
                </c:pt>
                <c:pt idx="87">
                  <c:v>1982Q1</c:v>
                </c:pt>
                <c:pt idx="88">
                  <c:v>1982Q2</c:v>
                </c:pt>
                <c:pt idx="89">
                  <c:v>1982Q3</c:v>
                </c:pt>
                <c:pt idx="90">
                  <c:v>1982Q4</c:v>
                </c:pt>
                <c:pt idx="91">
                  <c:v>1983Q1</c:v>
                </c:pt>
                <c:pt idx="92">
                  <c:v>1983Q2</c:v>
                </c:pt>
                <c:pt idx="93">
                  <c:v>1983Q3</c:v>
                </c:pt>
                <c:pt idx="94">
                  <c:v>1983Q4</c:v>
                </c:pt>
                <c:pt idx="95">
                  <c:v>1984Q1</c:v>
                </c:pt>
                <c:pt idx="96">
                  <c:v>1984Q2</c:v>
                </c:pt>
                <c:pt idx="97">
                  <c:v>1984Q3</c:v>
                </c:pt>
                <c:pt idx="98">
                  <c:v>1984Q4</c:v>
                </c:pt>
                <c:pt idx="99">
                  <c:v>1985Q1</c:v>
                </c:pt>
                <c:pt idx="100">
                  <c:v>1985Q2</c:v>
                </c:pt>
                <c:pt idx="101">
                  <c:v>1985Q3</c:v>
                </c:pt>
                <c:pt idx="102">
                  <c:v>1985Q4</c:v>
                </c:pt>
                <c:pt idx="103">
                  <c:v>1986Q1</c:v>
                </c:pt>
                <c:pt idx="104">
                  <c:v>1986Q2</c:v>
                </c:pt>
                <c:pt idx="105">
                  <c:v>1986Q3</c:v>
                </c:pt>
                <c:pt idx="106">
                  <c:v>1986Q4</c:v>
                </c:pt>
                <c:pt idx="107">
                  <c:v>1987Q1</c:v>
                </c:pt>
                <c:pt idx="108">
                  <c:v>1987Q2</c:v>
                </c:pt>
                <c:pt idx="109">
                  <c:v>1987Q3</c:v>
                </c:pt>
                <c:pt idx="110">
                  <c:v>1987Q4</c:v>
                </c:pt>
                <c:pt idx="111">
                  <c:v>1988Q1</c:v>
                </c:pt>
                <c:pt idx="112">
                  <c:v>1988Q2</c:v>
                </c:pt>
                <c:pt idx="113">
                  <c:v>1988Q3</c:v>
                </c:pt>
                <c:pt idx="114">
                  <c:v>1988Q4</c:v>
                </c:pt>
                <c:pt idx="115">
                  <c:v>1989Q1</c:v>
                </c:pt>
                <c:pt idx="116">
                  <c:v>1989Q2</c:v>
                </c:pt>
                <c:pt idx="117">
                  <c:v>1989Q3</c:v>
                </c:pt>
                <c:pt idx="118">
                  <c:v>1989Q4</c:v>
                </c:pt>
                <c:pt idx="119">
                  <c:v>1990Q1</c:v>
                </c:pt>
                <c:pt idx="120">
                  <c:v>1990Q2</c:v>
                </c:pt>
                <c:pt idx="121">
                  <c:v>1990Q3</c:v>
                </c:pt>
                <c:pt idx="122">
                  <c:v>1990Q4</c:v>
                </c:pt>
                <c:pt idx="123">
                  <c:v>1991Q1</c:v>
                </c:pt>
                <c:pt idx="124">
                  <c:v>1991Q2</c:v>
                </c:pt>
                <c:pt idx="125">
                  <c:v>1991Q3</c:v>
                </c:pt>
                <c:pt idx="126">
                  <c:v>1991Q4</c:v>
                </c:pt>
                <c:pt idx="127">
                  <c:v>1992Q1</c:v>
                </c:pt>
                <c:pt idx="128">
                  <c:v>1992Q2</c:v>
                </c:pt>
                <c:pt idx="129">
                  <c:v>1992Q3</c:v>
                </c:pt>
                <c:pt idx="130">
                  <c:v>1992Q4</c:v>
                </c:pt>
                <c:pt idx="131">
                  <c:v>1993Q1</c:v>
                </c:pt>
                <c:pt idx="132">
                  <c:v>1993Q2</c:v>
                </c:pt>
                <c:pt idx="133">
                  <c:v>1993Q3</c:v>
                </c:pt>
                <c:pt idx="134">
                  <c:v>1993Q4</c:v>
                </c:pt>
                <c:pt idx="135">
                  <c:v>1994Q1</c:v>
                </c:pt>
                <c:pt idx="136">
                  <c:v>1994Q2</c:v>
                </c:pt>
                <c:pt idx="137">
                  <c:v>1994Q3</c:v>
                </c:pt>
                <c:pt idx="138">
                  <c:v>1994Q4</c:v>
                </c:pt>
                <c:pt idx="139">
                  <c:v>1995Q1</c:v>
                </c:pt>
                <c:pt idx="140">
                  <c:v>1995Q2</c:v>
                </c:pt>
                <c:pt idx="141">
                  <c:v>1995Q3</c:v>
                </c:pt>
                <c:pt idx="142">
                  <c:v>1995Q4</c:v>
                </c:pt>
                <c:pt idx="143">
                  <c:v>1996Q1</c:v>
                </c:pt>
                <c:pt idx="144">
                  <c:v>1996Q2</c:v>
                </c:pt>
                <c:pt idx="145">
                  <c:v>1996Q3</c:v>
                </c:pt>
                <c:pt idx="146">
                  <c:v>1996Q4</c:v>
                </c:pt>
                <c:pt idx="147">
                  <c:v>1997Q1</c:v>
                </c:pt>
                <c:pt idx="148">
                  <c:v>1997Q2</c:v>
                </c:pt>
                <c:pt idx="149">
                  <c:v>1997Q3</c:v>
                </c:pt>
                <c:pt idx="150">
                  <c:v>1997Q4</c:v>
                </c:pt>
                <c:pt idx="151">
                  <c:v>1998Q1</c:v>
                </c:pt>
                <c:pt idx="152">
                  <c:v>1998Q2</c:v>
                </c:pt>
                <c:pt idx="153">
                  <c:v>1998Q3</c:v>
                </c:pt>
                <c:pt idx="154">
                  <c:v>1999Q1</c:v>
                </c:pt>
                <c:pt idx="155">
                  <c:v>1999Q2</c:v>
                </c:pt>
                <c:pt idx="156">
                  <c:v>1999Q3</c:v>
                </c:pt>
                <c:pt idx="157">
                  <c:v>2000Q2</c:v>
                </c:pt>
                <c:pt idx="158">
                  <c:v>2000Q3</c:v>
                </c:pt>
                <c:pt idx="159">
                  <c:v>2000Q4</c:v>
                </c:pt>
                <c:pt idx="160">
                  <c:v>2001Q1</c:v>
                </c:pt>
                <c:pt idx="161">
                  <c:v>2001Q2</c:v>
                </c:pt>
                <c:pt idx="162">
                  <c:v>2001Q3</c:v>
                </c:pt>
                <c:pt idx="163">
                  <c:v>2001Q4</c:v>
                </c:pt>
                <c:pt idx="164">
                  <c:v>2002Q1</c:v>
                </c:pt>
                <c:pt idx="165">
                  <c:v>2002Q2</c:v>
                </c:pt>
                <c:pt idx="166">
                  <c:v>2002Q3</c:v>
                </c:pt>
                <c:pt idx="167">
                  <c:v>2002Q4</c:v>
                </c:pt>
                <c:pt idx="168">
                  <c:v>2003Q1</c:v>
                </c:pt>
                <c:pt idx="169">
                  <c:v>2003Q2</c:v>
                </c:pt>
                <c:pt idx="170">
                  <c:v>2003Q3</c:v>
                </c:pt>
                <c:pt idx="171">
                  <c:v>2004Q1</c:v>
                </c:pt>
                <c:pt idx="172">
                  <c:v>2004Q2</c:v>
                </c:pt>
                <c:pt idx="173">
                  <c:v>2004Q3</c:v>
                </c:pt>
                <c:pt idx="174">
                  <c:v>2004Q4</c:v>
                </c:pt>
                <c:pt idx="175">
                  <c:v>2005Q2</c:v>
                </c:pt>
                <c:pt idx="176">
                  <c:v>2005Q3</c:v>
                </c:pt>
                <c:pt idx="177">
                  <c:v>2005Q4</c:v>
                </c:pt>
                <c:pt idx="178">
                  <c:v>2006Q1</c:v>
                </c:pt>
                <c:pt idx="179">
                  <c:v>2006Q2</c:v>
                </c:pt>
                <c:pt idx="180">
                  <c:v>2006Q3</c:v>
                </c:pt>
                <c:pt idx="181">
                  <c:v>2006Q4</c:v>
                </c:pt>
                <c:pt idx="182">
                  <c:v>2007Q1</c:v>
                </c:pt>
                <c:pt idx="183">
                  <c:v>2007Q2</c:v>
                </c:pt>
                <c:pt idx="184">
                  <c:v>2007Q3</c:v>
                </c:pt>
                <c:pt idx="185">
                  <c:v>2008Q1</c:v>
                </c:pt>
                <c:pt idx="186">
                  <c:v>2008Q2</c:v>
                </c:pt>
                <c:pt idx="187">
                  <c:v>2008Q3</c:v>
                </c:pt>
                <c:pt idx="188">
                  <c:v>2008Q4</c:v>
                </c:pt>
                <c:pt idx="189">
                  <c:v>2009Q1</c:v>
                </c:pt>
                <c:pt idx="190">
                  <c:v>2009Q2</c:v>
                </c:pt>
                <c:pt idx="191">
                  <c:v>2009Q3</c:v>
                </c:pt>
                <c:pt idx="192">
                  <c:v>2009Q4</c:v>
                </c:pt>
                <c:pt idx="193">
                  <c:v>2010Q1</c:v>
                </c:pt>
                <c:pt idx="194">
                  <c:v>2010Q2</c:v>
                </c:pt>
                <c:pt idx="195">
                  <c:v>2010Q3</c:v>
                </c:pt>
                <c:pt idx="196">
                  <c:v>2010Q4</c:v>
                </c:pt>
                <c:pt idx="197">
                  <c:v>2011Q1</c:v>
                </c:pt>
                <c:pt idx="198">
                  <c:v>2011Q2</c:v>
                </c:pt>
                <c:pt idx="199">
                  <c:v>2011Q3</c:v>
                </c:pt>
                <c:pt idx="200">
                  <c:v>2011Q4</c:v>
                </c:pt>
                <c:pt idx="201">
                  <c:v>2012Q1</c:v>
                </c:pt>
                <c:pt idx="202">
                  <c:v>2012Q2</c:v>
                </c:pt>
                <c:pt idx="203">
                  <c:v>2012Q3</c:v>
                </c:pt>
                <c:pt idx="204">
                  <c:v>2012Q4</c:v>
                </c:pt>
                <c:pt idx="205">
                  <c:v>2013Q1</c:v>
                </c:pt>
                <c:pt idx="206">
                  <c:v>2013Q2</c:v>
                </c:pt>
                <c:pt idx="207">
                  <c:v>2013Q3</c:v>
                </c:pt>
                <c:pt idx="208">
                  <c:v>2013Q4</c:v>
                </c:pt>
                <c:pt idx="209">
                  <c:v>2014Q1</c:v>
                </c:pt>
                <c:pt idx="210">
                  <c:v>2014Q2</c:v>
                </c:pt>
                <c:pt idx="211">
                  <c:v>2014Q3</c:v>
                </c:pt>
                <c:pt idx="212">
                  <c:v>2014Q4</c:v>
                </c:pt>
                <c:pt idx="213">
                  <c:v>2015Q1</c:v>
                </c:pt>
                <c:pt idx="214">
                  <c:v>2015Q2</c:v>
                </c:pt>
                <c:pt idx="215">
                  <c:v>2015Q3</c:v>
                </c:pt>
                <c:pt idx="216">
                  <c:v>2015Q4</c:v>
                </c:pt>
                <c:pt idx="217">
                  <c:v>2016Q1</c:v>
                </c:pt>
                <c:pt idx="218">
                  <c:v>2016Q2</c:v>
                </c:pt>
                <c:pt idx="219">
                  <c:v>2016Q3</c:v>
                </c:pt>
                <c:pt idx="220">
                  <c:v>2016Q4</c:v>
                </c:pt>
                <c:pt idx="221">
                  <c:v>2017Q1</c:v>
                </c:pt>
                <c:pt idx="222">
                  <c:v>2017Q2</c:v>
                </c:pt>
                <c:pt idx="223">
                  <c:v>2017Q3</c:v>
                </c:pt>
                <c:pt idx="224">
                  <c:v>2017Q4</c:v>
                </c:pt>
                <c:pt idx="225">
                  <c:v>2018Q1</c:v>
                </c:pt>
                <c:pt idx="226">
                  <c:v>2018Q2</c:v>
                </c:pt>
                <c:pt idx="227">
                  <c:v>2018Q3</c:v>
                </c:pt>
                <c:pt idx="228">
                  <c:v>2018Q4</c:v>
                </c:pt>
                <c:pt idx="229">
                  <c:v>2019Q1</c:v>
                </c:pt>
                <c:pt idx="230">
                  <c:v>2019Q2</c:v>
                </c:pt>
                <c:pt idx="231">
                  <c:v>2019Q3</c:v>
                </c:pt>
                <c:pt idx="232">
                  <c:v>2019Q4</c:v>
                </c:pt>
                <c:pt idx="233">
                  <c:v>2020Q1</c:v>
                </c:pt>
                <c:pt idx="234">
                  <c:v>2020Q2</c:v>
                </c:pt>
                <c:pt idx="235">
                  <c:v>2020Q3</c:v>
                </c:pt>
                <c:pt idx="236">
                  <c:v>2020Q4</c:v>
                </c:pt>
              </c:strCache>
            </c:strRef>
          </c:cat>
          <c:val>
            <c:numRef>
              <c:f>HazardPivot!$F$5:$F$242</c:f>
              <c:numCache>
                <c:formatCode>General</c:formatCode>
                <c:ptCount val="237"/>
                <c:pt idx="16">
                  <c:v>10344</c:v>
                </c:pt>
                <c:pt idx="24">
                  <c:v>101654</c:v>
                </c:pt>
                <c:pt idx="51">
                  <c:v>200439</c:v>
                </c:pt>
                <c:pt idx="54">
                  <c:v>1386</c:v>
                </c:pt>
                <c:pt idx="64">
                  <c:v>2620856</c:v>
                </c:pt>
                <c:pt idx="65">
                  <c:v>3981</c:v>
                </c:pt>
                <c:pt idx="66">
                  <c:v>1032448</c:v>
                </c:pt>
                <c:pt idx="70">
                  <c:v>28332</c:v>
                </c:pt>
                <c:pt idx="71">
                  <c:v>1152445</c:v>
                </c:pt>
                <c:pt idx="76">
                  <c:v>119899</c:v>
                </c:pt>
                <c:pt idx="78">
                  <c:v>2433</c:v>
                </c:pt>
                <c:pt idx="79">
                  <c:v>1363195</c:v>
                </c:pt>
                <c:pt idx="81">
                  <c:v>103122</c:v>
                </c:pt>
                <c:pt idx="85">
                  <c:v>51138</c:v>
                </c:pt>
                <c:pt idx="86">
                  <c:v>113525</c:v>
                </c:pt>
                <c:pt idx="87">
                  <c:v>10711</c:v>
                </c:pt>
                <c:pt idx="88">
                  <c:v>16138</c:v>
                </c:pt>
                <c:pt idx="91">
                  <c:v>629364</c:v>
                </c:pt>
                <c:pt idx="94">
                  <c:v>103923</c:v>
                </c:pt>
                <c:pt idx="96">
                  <c:v>15935</c:v>
                </c:pt>
                <c:pt idx="97">
                  <c:v>72174</c:v>
                </c:pt>
                <c:pt idx="98">
                  <c:v>140986</c:v>
                </c:pt>
                <c:pt idx="100">
                  <c:v>76977</c:v>
                </c:pt>
                <c:pt idx="101">
                  <c:v>7454</c:v>
                </c:pt>
                <c:pt idx="102">
                  <c:v>74282</c:v>
                </c:pt>
                <c:pt idx="104">
                  <c:v>80845</c:v>
                </c:pt>
                <c:pt idx="105">
                  <c:v>1606389</c:v>
                </c:pt>
                <c:pt idx="106">
                  <c:v>170613</c:v>
                </c:pt>
                <c:pt idx="107">
                  <c:v>73173428</c:v>
                </c:pt>
                <c:pt idx="108">
                  <c:v>84308</c:v>
                </c:pt>
                <c:pt idx="113">
                  <c:v>78361</c:v>
                </c:pt>
                <c:pt idx="117">
                  <c:v>235600</c:v>
                </c:pt>
                <c:pt idx="118">
                  <c:v>7716</c:v>
                </c:pt>
                <c:pt idx="119">
                  <c:v>740209</c:v>
                </c:pt>
                <c:pt idx="122">
                  <c:v>14988149</c:v>
                </c:pt>
                <c:pt idx="124">
                  <c:v>6078909</c:v>
                </c:pt>
                <c:pt idx="125">
                  <c:v>805551</c:v>
                </c:pt>
                <c:pt idx="131">
                  <c:v>1150371</c:v>
                </c:pt>
                <c:pt idx="132">
                  <c:v>2831951</c:v>
                </c:pt>
                <c:pt idx="133">
                  <c:v>826761</c:v>
                </c:pt>
                <c:pt idx="136">
                  <c:v>368757</c:v>
                </c:pt>
                <c:pt idx="137">
                  <c:v>1661976</c:v>
                </c:pt>
                <c:pt idx="138">
                  <c:v>4104860</c:v>
                </c:pt>
                <c:pt idx="139">
                  <c:v>401381</c:v>
                </c:pt>
                <c:pt idx="140">
                  <c:v>272572</c:v>
                </c:pt>
                <c:pt idx="141">
                  <c:v>120587749</c:v>
                </c:pt>
                <c:pt idx="143">
                  <c:v>85949</c:v>
                </c:pt>
                <c:pt idx="145">
                  <c:v>2882844</c:v>
                </c:pt>
                <c:pt idx="149">
                  <c:v>1678568</c:v>
                </c:pt>
                <c:pt idx="151">
                  <c:v>865202</c:v>
                </c:pt>
                <c:pt idx="155">
                  <c:v>410606</c:v>
                </c:pt>
                <c:pt idx="158">
                  <c:v>32515858</c:v>
                </c:pt>
                <c:pt idx="160">
                  <c:v>726180</c:v>
                </c:pt>
                <c:pt idx="165">
                  <c:v>775638</c:v>
                </c:pt>
                <c:pt idx="168">
                  <c:v>16417916</c:v>
                </c:pt>
                <c:pt idx="170">
                  <c:v>171835</c:v>
                </c:pt>
                <c:pt idx="173">
                  <c:v>57361659</c:v>
                </c:pt>
                <c:pt idx="176">
                  <c:v>4574887</c:v>
                </c:pt>
                <c:pt idx="183">
                  <c:v>849667</c:v>
                </c:pt>
                <c:pt idx="187">
                  <c:v>889024</c:v>
                </c:pt>
                <c:pt idx="190">
                  <c:v>397707</c:v>
                </c:pt>
                <c:pt idx="191">
                  <c:v>4653830</c:v>
                </c:pt>
                <c:pt idx="192">
                  <c:v>236716</c:v>
                </c:pt>
                <c:pt idx="194">
                  <c:v>414458</c:v>
                </c:pt>
                <c:pt idx="195">
                  <c:v>601359</c:v>
                </c:pt>
                <c:pt idx="199">
                  <c:v>3647125</c:v>
                </c:pt>
                <c:pt idx="202">
                  <c:v>340589</c:v>
                </c:pt>
                <c:pt idx="203">
                  <c:v>266756</c:v>
                </c:pt>
                <c:pt idx="206">
                  <c:v>853065</c:v>
                </c:pt>
                <c:pt idx="207">
                  <c:v>9461508</c:v>
                </c:pt>
                <c:pt idx="209">
                  <c:v>14460</c:v>
                </c:pt>
                <c:pt idx="210">
                  <c:v>65544</c:v>
                </c:pt>
                <c:pt idx="211">
                  <c:v>28030720</c:v>
                </c:pt>
                <c:pt idx="214">
                  <c:v>2069521</c:v>
                </c:pt>
                <c:pt idx="215">
                  <c:v>3510504</c:v>
                </c:pt>
                <c:pt idx="216">
                  <c:v>925523962</c:v>
                </c:pt>
                <c:pt idx="218">
                  <c:v>851490</c:v>
                </c:pt>
                <c:pt idx="219">
                  <c:v>22556563</c:v>
                </c:pt>
                <c:pt idx="220">
                  <c:v>129201271</c:v>
                </c:pt>
                <c:pt idx="221">
                  <c:v>74829</c:v>
                </c:pt>
                <c:pt idx="222">
                  <c:v>54361</c:v>
                </c:pt>
                <c:pt idx="223">
                  <c:v>292135</c:v>
                </c:pt>
                <c:pt idx="226">
                  <c:v>4669</c:v>
                </c:pt>
                <c:pt idx="227">
                  <c:v>1489300</c:v>
                </c:pt>
                <c:pt idx="228">
                  <c:v>130748</c:v>
                </c:pt>
                <c:pt idx="230">
                  <c:v>51883</c:v>
                </c:pt>
                <c:pt idx="232">
                  <c:v>1588</c:v>
                </c:pt>
                <c:pt idx="233">
                  <c:v>31919586</c:v>
                </c:pt>
                <c:pt idx="234">
                  <c:v>3966232</c:v>
                </c:pt>
                <c:pt idx="235">
                  <c:v>861556</c:v>
                </c:pt>
                <c:pt idx="236">
                  <c:v>49728</c:v>
                </c:pt>
              </c:numCache>
            </c:numRef>
          </c:val>
          <c:extLst>
            <c:ext xmlns:c16="http://schemas.microsoft.com/office/drawing/2014/chart" uri="{C3380CC4-5D6E-409C-BE32-E72D297353CC}">
              <c16:uniqueId val="{00000004-973F-DD4E-879D-C6A8F921C5D5}"/>
            </c:ext>
          </c:extLst>
        </c:ser>
        <c:ser>
          <c:idx val="5"/>
          <c:order val="5"/>
          <c:tx>
            <c:strRef>
              <c:f>HazardPivot!$G$3:$G$4</c:f>
              <c:strCache>
                <c:ptCount val="1"/>
                <c:pt idx="0">
                  <c:v>Hail</c:v>
                </c:pt>
              </c:strCache>
            </c:strRef>
          </c:tx>
          <c:spPr>
            <a:solidFill>
              <a:schemeClr val="accent6"/>
            </a:solidFill>
            <a:ln>
              <a:noFill/>
            </a:ln>
            <a:effectLst/>
          </c:spPr>
          <c:invertIfNegative val="0"/>
          <c:cat>
            <c:strRef>
              <c:f>HazardPivot!$A$5:$A$242</c:f>
              <c:strCache>
                <c:ptCount val="237"/>
                <c:pt idx="0">
                  <c:v>1960Q1</c:v>
                </c:pt>
                <c:pt idx="1">
                  <c:v>1960Q2</c:v>
                </c:pt>
                <c:pt idx="2">
                  <c:v>1960Q3</c:v>
                </c:pt>
                <c:pt idx="3">
                  <c:v>1960Q4</c:v>
                </c:pt>
                <c:pt idx="4">
                  <c:v>1961Q1</c:v>
                </c:pt>
                <c:pt idx="5">
                  <c:v>1961Q2</c:v>
                </c:pt>
                <c:pt idx="6">
                  <c:v>1961Q3</c:v>
                </c:pt>
                <c:pt idx="7">
                  <c:v>1961Q4</c:v>
                </c:pt>
                <c:pt idx="8">
                  <c:v>1962Q1</c:v>
                </c:pt>
                <c:pt idx="9">
                  <c:v>1962Q2</c:v>
                </c:pt>
                <c:pt idx="10">
                  <c:v>1962Q3</c:v>
                </c:pt>
                <c:pt idx="11">
                  <c:v>1962Q4</c:v>
                </c:pt>
                <c:pt idx="12">
                  <c:v>1963Q1</c:v>
                </c:pt>
                <c:pt idx="13">
                  <c:v>1963Q2</c:v>
                </c:pt>
                <c:pt idx="14">
                  <c:v>1963Q3</c:v>
                </c:pt>
                <c:pt idx="15">
                  <c:v>1963Q4</c:v>
                </c:pt>
                <c:pt idx="16">
                  <c:v>1964Q1</c:v>
                </c:pt>
                <c:pt idx="17">
                  <c:v>1964Q2</c:v>
                </c:pt>
                <c:pt idx="18">
                  <c:v>1964Q3</c:v>
                </c:pt>
                <c:pt idx="19">
                  <c:v>1964Q4</c:v>
                </c:pt>
                <c:pt idx="20">
                  <c:v>1965Q1</c:v>
                </c:pt>
                <c:pt idx="21">
                  <c:v>1965Q2</c:v>
                </c:pt>
                <c:pt idx="22">
                  <c:v>1965Q3</c:v>
                </c:pt>
                <c:pt idx="23">
                  <c:v>1965Q4</c:v>
                </c:pt>
                <c:pt idx="24">
                  <c:v>1966Q1</c:v>
                </c:pt>
                <c:pt idx="25">
                  <c:v>1966Q2</c:v>
                </c:pt>
                <c:pt idx="26">
                  <c:v>1966Q3</c:v>
                </c:pt>
                <c:pt idx="27">
                  <c:v>1967Q1</c:v>
                </c:pt>
                <c:pt idx="28">
                  <c:v>1967Q2</c:v>
                </c:pt>
                <c:pt idx="29">
                  <c:v>1967Q3</c:v>
                </c:pt>
                <c:pt idx="30">
                  <c:v>1967Q4</c:v>
                </c:pt>
                <c:pt idx="31">
                  <c:v>1968Q1</c:v>
                </c:pt>
                <c:pt idx="32">
                  <c:v>1968Q2</c:v>
                </c:pt>
                <c:pt idx="33">
                  <c:v>1968Q3</c:v>
                </c:pt>
                <c:pt idx="34">
                  <c:v>1968Q4</c:v>
                </c:pt>
                <c:pt idx="35">
                  <c:v>1969Q1</c:v>
                </c:pt>
                <c:pt idx="36">
                  <c:v>1969Q2</c:v>
                </c:pt>
                <c:pt idx="37">
                  <c:v>1969Q3</c:v>
                </c:pt>
                <c:pt idx="38">
                  <c:v>1969Q4</c:v>
                </c:pt>
                <c:pt idx="39">
                  <c:v>1970Q1</c:v>
                </c:pt>
                <c:pt idx="40">
                  <c:v>1970Q2</c:v>
                </c:pt>
                <c:pt idx="41">
                  <c:v>1970Q3</c:v>
                </c:pt>
                <c:pt idx="42">
                  <c:v>1970Q4</c:v>
                </c:pt>
                <c:pt idx="43">
                  <c:v>1971Q1</c:v>
                </c:pt>
                <c:pt idx="44">
                  <c:v>1971Q2</c:v>
                </c:pt>
                <c:pt idx="45">
                  <c:v>1971Q3</c:v>
                </c:pt>
                <c:pt idx="46">
                  <c:v>1971Q4</c:v>
                </c:pt>
                <c:pt idx="47">
                  <c:v>1972Q1</c:v>
                </c:pt>
                <c:pt idx="48">
                  <c:v>1972Q2</c:v>
                </c:pt>
                <c:pt idx="49">
                  <c:v>1972Q3</c:v>
                </c:pt>
                <c:pt idx="50">
                  <c:v>1972Q4</c:v>
                </c:pt>
                <c:pt idx="51">
                  <c:v>1973Q1</c:v>
                </c:pt>
                <c:pt idx="52">
                  <c:v>1973Q2</c:v>
                </c:pt>
                <c:pt idx="53">
                  <c:v>1973Q3</c:v>
                </c:pt>
                <c:pt idx="54">
                  <c:v>1973Q4</c:v>
                </c:pt>
                <c:pt idx="55">
                  <c:v>1974Q1</c:v>
                </c:pt>
                <c:pt idx="56">
                  <c:v>1974Q2</c:v>
                </c:pt>
                <c:pt idx="57">
                  <c:v>1974Q3</c:v>
                </c:pt>
                <c:pt idx="58">
                  <c:v>1974Q4</c:v>
                </c:pt>
                <c:pt idx="59">
                  <c:v>1975Q1</c:v>
                </c:pt>
                <c:pt idx="60">
                  <c:v>1975Q2</c:v>
                </c:pt>
                <c:pt idx="61">
                  <c:v>1975Q3</c:v>
                </c:pt>
                <c:pt idx="62">
                  <c:v>1975Q4</c:v>
                </c:pt>
                <c:pt idx="63">
                  <c:v>1976Q1</c:v>
                </c:pt>
                <c:pt idx="64">
                  <c:v>1976Q2</c:v>
                </c:pt>
                <c:pt idx="65">
                  <c:v>1976Q3</c:v>
                </c:pt>
                <c:pt idx="66">
                  <c:v>1976Q4</c:v>
                </c:pt>
                <c:pt idx="67">
                  <c:v>1977Q1</c:v>
                </c:pt>
                <c:pt idx="68">
                  <c:v>1977Q2</c:v>
                </c:pt>
                <c:pt idx="69">
                  <c:v>1977Q3</c:v>
                </c:pt>
                <c:pt idx="70">
                  <c:v>1977Q4</c:v>
                </c:pt>
                <c:pt idx="71">
                  <c:v>1978Q1</c:v>
                </c:pt>
                <c:pt idx="72">
                  <c:v>1978Q2</c:v>
                </c:pt>
                <c:pt idx="73">
                  <c:v>1978Q3</c:v>
                </c:pt>
                <c:pt idx="74">
                  <c:v>1978Q4</c:v>
                </c:pt>
                <c:pt idx="75">
                  <c:v>1979Q1</c:v>
                </c:pt>
                <c:pt idx="76">
                  <c:v>1979Q2</c:v>
                </c:pt>
                <c:pt idx="77">
                  <c:v>1979Q3</c:v>
                </c:pt>
                <c:pt idx="78">
                  <c:v>1979Q4</c:v>
                </c:pt>
                <c:pt idx="79">
                  <c:v>1980Q1</c:v>
                </c:pt>
                <c:pt idx="80">
                  <c:v>1980Q2</c:v>
                </c:pt>
                <c:pt idx="81">
                  <c:v>1980Q3</c:v>
                </c:pt>
                <c:pt idx="82">
                  <c:v>1980Q4</c:v>
                </c:pt>
                <c:pt idx="83">
                  <c:v>1981Q1</c:v>
                </c:pt>
                <c:pt idx="84">
                  <c:v>1981Q2</c:v>
                </c:pt>
                <c:pt idx="85">
                  <c:v>1981Q3</c:v>
                </c:pt>
                <c:pt idx="86">
                  <c:v>1981Q4</c:v>
                </c:pt>
                <c:pt idx="87">
                  <c:v>1982Q1</c:v>
                </c:pt>
                <c:pt idx="88">
                  <c:v>1982Q2</c:v>
                </c:pt>
                <c:pt idx="89">
                  <c:v>1982Q3</c:v>
                </c:pt>
                <c:pt idx="90">
                  <c:v>1982Q4</c:v>
                </c:pt>
                <c:pt idx="91">
                  <c:v>1983Q1</c:v>
                </c:pt>
                <c:pt idx="92">
                  <c:v>1983Q2</c:v>
                </c:pt>
                <c:pt idx="93">
                  <c:v>1983Q3</c:v>
                </c:pt>
                <c:pt idx="94">
                  <c:v>1983Q4</c:v>
                </c:pt>
                <c:pt idx="95">
                  <c:v>1984Q1</c:v>
                </c:pt>
                <c:pt idx="96">
                  <c:v>1984Q2</c:v>
                </c:pt>
                <c:pt idx="97">
                  <c:v>1984Q3</c:v>
                </c:pt>
                <c:pt idx="98">
                  <c:v>1984Q4</c:v>
                </c:pt>
                <c:pt idx="99">
                  <c:v>1985Q1</c:v>
                </c:pt>
                <c:pt idx="100">
                  <c:v>1985Q2</c:v>
                </c:pt>
                <c:pt idx="101">
                  <c:v>1985Q3</c:v>
                </c:pt>
                <c:pt idx="102">
                  <c:v>1985Q4</c:v>
                </c:pt>
                <c:pt idx="103">
                  <c:v>1986Q1</c:v>
                </c:pt>
                <c:pt idx="104">
                  <c:v>1986Q2</c:v>
                </c:pt>
                <c:pt idx="105">
                  <c:v>1986Q3</c:v>
                </c:pt>
                <c:pt idx="106">
                  <c:v>1986Q4</c:v>
                </c:pt>
                <c:pt idx="107">
                  <c:v>1987Q1</c:v>
                </c:pt>
                <c:pt idx="108">
                  <c:v>1987Q2</c:v>
                </c:pt>
                <c:pt idx="109">
                  <c:v>1987Q3</c:v>
                </c:pt>
                <c:pt idx="110">
                  <c:v>1987Q4</c:v>
                </c:pt>
                <c:pt idx="111">
                  <c:v>1988Q1</c:v>
                </c:pt>
                <c:pt idx="112">
                  <c:v>1988Q2</c:v>
                </c:pt>
                <c:pt idx="113">
                  <c:v>1988Q3</c:v>
                </c:pt>
                <c:pt idx="114">
                  <c:v>1988Q4</c:v>
                </c:pt>
                <c:pt idx="115">
                  <c:v>1989Q1</c:v>
                </c:pt>
                <c:pt idx="116">
                  <c:v>1989Q2</c:v>
                </c:pt>
                <c:pt idx="117">
                  <c:v>1989Q3</c:v>
                </c:pt>
                <c:pt idx="118">
                  <c:v>1989Q4</c:v>
                </c:pt>
                <c:pt idx="119">
                  <c:v>1990Q1</c:v>
                </c:pt>
                <c:pt idx="120">
                  <c:v>1990Q2</c:v>
                </c:pt>
                <c:pt idx="121">
                  <c:v>1990Q3</c:v>
                </c:pt>
                <c:pt idx="122">
                  <c:v>1990Q4</c:v>
                </c:pt>
                <c:pt idx="123">
                  <c:v>1991Q1</c:v>
                </c:pt>
                <c:pt idx="124">
                  <c:v>1991Q2</c:v>
                </c:pt>
                <c:pt idx="125">
                  <c:v>1991Q3</c:v>
                </c:pt>
                <c:pt idx="126">
                  <c:v>1991Q4</c:v>
                </c:pt>
                <c:pt idx="127">
                  <c:v>1992Q1</c:v>
                </c:pt>
                <c:pt idx="128">
                  <c:v>1992Q2</c:v>
                </c:pt>
                <c:pt idx="129">
                  <c:v>1992Q3</c:v>
                </c:pt>
                <c:pt idx="130">
                  <c:v>1992Q4</c:v>
                </c:pt>
                <c:pt idx="131">
                  <c:v>1993Q1</c:v>
                </c:pt>
                <c:pt idx="132">
                  <c:v>1993Q2</c:v>
                </c:pt>
                <c:pt idx="133">
                  <c:v>1993Q3</c:v>
                </c:pt>
                <c:pt idx="134">
                  <c:v>1993Q4</c:v>
                </c:pt>
                <c:pt idx="135">
                  <c:v>1994Q1</c:v>
                </c:pt>
                <c:pt idx="136">
                  <c:v>1994Q2</c:v>
                </c:pt>
                <c:pt idx="137">
                  <c:v>1994Q3</c:v>
                </c:pt>
                <c:pt idx="138">
                  <c:v>1994Q4</c:v>
                </c:pt>
                <c:pt idx="139">
                  <c:v>1995Q1</c:v>
                </c:pt>
                <c:pt idx="140">
                  <c:v>1995Q2</c:v>
                </c:pt>
                <c:pt idx="141">
                  <c:v>1995Q3</c:v>
                </c:pt>
                <c:pt idx="142">
                  <c:v>1995Q4</c:v>
                </c:pt>
                <c:pt idx="143">
                  <c:v>1996Q1</c:v>
                </c:pt>
                <c:pt idx="144">
                  <c:v>1996Q2</c:v>
                </c:pt>
                <c:pt idx="145">
                  <c:v>1996Q3</c:v>
                </c:pt>
                <c:pt idx="146">
                  <c:v>1996Q4</c:v>
                </c:pt>
                <c:pt idx="147">
                  <c:v>1997Q1</c:v>
                </c:pt>
                <c:pt idx="148">
                  <c:v>1997Q2</c:v>
                </c:pt>
                <c:pt idx="149">
                  <c:v>1997Q3</c:v>
                </c:pt>
                <c:pt idx="150">
                  <c:v>1997Q4</c:v>
                </c:pt>
                <c:pt idx="151">
                  <c:v>1998Q1</c:v>
                </c:pt>
                <c:pt idx="152">
                  <c:v>1998Q2</c:v>
                </c:pt>
                <c:pt idx="153">
                  <c:v>1998Q3</c:v>
                </c:pt>
                <c:pt idx="154">
                  <c:v>1999Q1</c:v>
                </c:pt>
                <c:pt idx="155">
                  <c:v>1999Q2</c:v>
                </c:pt>
                <c:pt idx="156">
                  <c:v>1999Q3</c:v>
                </c:pt>
                <c:pt idx="157">
                  <c:v>2000Q2</c:v>
                </c:pt>
                <c:pt idx="158">
                  <c:v>2000Q3</c:v>
                </c:pt>
                <c:pt idx="159">
                  <c:v>2000Q4</c:v>
                </c:pt>
                <c:pt idx="160">
                  <c:v>2001Q1</c:v>
                </c:pt>
                <c:pt idx="161">
                  <c:v>2001Q2</c:v>
                </c:pt>
                <c:pt idx="162">
                  <c:v>2001Q3</c:v>
                </c:pt>
                <c:pt idx="163">
                  <c:v>2001Q4</c:v>
                </c:pt>
                <c:pt idx="164">
                  <c:v>2002Q1</c:v>
                </c:pt>
                <c:pt idx="165">
                  <c:v>2002Q2</c:v>
                </c:pt>
                <c:pt idx="166">
                  <c:v>2002Q3</c:v>
                </c:pt>
                <c:pt idx="167">
                  <c:v>2002Q4</c:v>
                </c:pt>
                <c:pt idx="168">
                  <c:v>2003Q1</c:v>
                </c:pt>
                <c:pt idx="169">
                  <c:v>2003Q2</c:v>
                </c:pt>
                <c:pt idx="170">
                  <c:v>2003Q3</c:v>
                </c:pt>
                <c:pt idx="171">
                  <c:v>2004Q1</c:v>
                </c:pt>
                <c:pt idx="172">
                  <c:v>2004Q2</c:v>
                </c:pt>
                <c:pt idx="173">
                  <c:v>2004Q3</c:v>
                </c:pt>
                <c:pt idx="174">
                  <c:v>2004Q4</c:v>
                </c:pt>
                <c:pt idx="175">
                  <c:v>2005Q2</c:v>
                </c:pt>
                <c:pt idx="176">
                  <c:v>2005Q3</c:v>
                </c:pt>
                <c:pt idx="177">
                  <c:v>2005Q4</c:v>
                </c:pt>
                <c:pt idx="178">
                  <c:v>2006Q1</c:v>
                </c:pt>
                <c:pt idx="179">
                  <c:v>2006Q2</c:v>
                </c:pt>
                <c:pt idx="180">
                  <c:v>2006Q3</c:v>
                </c:pt>
                <c:pt idx="181">
                  <c:v>2006Q4</c:v>
                </c:pt>
                <c:pt idx="182">
                  <c:v>2007Q1</c:v>
                </c:pt>
                <c:pt idx="183">
                  <c:v>2007Q2</c:v>
                </c:pt>
                <c:pt idx="184">
                  <c:v>2007Q3</c:v>
                </c:pt>
                <c:pt idx="185">
                  <c:v>2008Q1</c:v>
                </c:pt>
                <c:pt idx="186">
                  <c:v>2008Q2</c:v>
                </c:pt>
                <c:pt idx="187">
                  <c:v>2008Q3</c:v>
                </c:pt>
                <c:pt idx="188">
                  <c:v>2008Q4</c:v>
                </c:pt>
                <c:pt idx="189">
                  <c:v>2009Q1</c:v>
                </c:pt>
                <c:pt idx="190">
                  <c:v>2009Q2</c:v>
                </c:pt>
                <c:pt idx="191">
                  <c:v>2009Q3</c:v>
                </c:pt>
                <c:pt idx="192">
                  <c:v>2009Q4</c:v>
                </c:pt>
                <c:pt idx="193">
                  <c:v>2010Q1</c:v>
                </c:pt>
                <c:pt idx="194">
                  <c:v>2010Q2</c:v>
                </c:pt>
                <c:pt idx="195">
                  <c:v>2010Q3</c:v>
                </c:pt>
                <c:pt idx="196">
                  <c:v>2010Q4</c:v>
                </c:pt>
                <c:pt idx="197">
                  <c:v>2011Q1</c:v>
                </c:pt>
                <c:pt idx="198">
                  <c:v>2011Q2</c:v>
                </c:pt>
                <c:pt idx="199">
                  <c:v>2011Q3</c:v>
                </c:pt>
                <c:pt idx="200">
                  <c:v>2011Q4</c:v>
                </c:pt>
                <c:pt idx="201">
                  <c:v>2012Q1</c:v>
                </c:pt>
                <c:pt idx="202">
                  <c:v>2012Q2</c:v>
                </c:pt>
                <c:pt idx="203">
                  <c:v>2012Q3</c:v>
                </c:pt>
                <c:pt idx="204">
                  <c:v>2012Q4</c:v>
                </c:pt>
                <c:pt idx="205">
                  <c:v>2013Q1</c:v>
                </c:pt>
                <c:pt idx="206">
                  <c:v>2013Q2</c:v>
                </c:pt>
                <c:pt idx="207">
                  <c:v>2013Q3</c:v>
                </c:pt>
                <c:pt idx="208">
                  <c:v>2013Q4</c:v>
                </c:pt>
                <c:pt idx="209">
                  <c:v>2014Q1</c:v>
                </c:pt>
                <c:pt idx="210">
                  <c:v>2014Q2</c:v>
                </c:pt>
                <c:pt idx="211">
                  <c:v>2014Q3</c:v>
                </c:pt>
                <c:pt idx="212">
                  <c:v>2014Q4</c:v>
                </c:pt>
                <c:pt idx="213">
                  <c:v>2015Q1</c:v>
                </c:pt>
                <c:pt idx="214">
                  <c:v>2015Q2</c:v>
                </c:pt>
                <c:pt idx="215">
                  <c:v>2015Q3</c:v>
                </c:pt>
                <c:pt idx="216">
                  <c:v>2015Q4</c:v>
                </c:pt>
                <c:pt idx="217">
                  <c:v>2016Q1</c:v>
                </c:pt>
                <c:pt idx="218">
                  <c:v>2016Q2</c:v>
                </c:pt>
                <c:pt idx="219">
                  <c:v>2016Q3</c:v>
                </c:pt>
                <c:pt idx="220">
                  <c:v>2016Q4</c:v>
                </c:pt>
                <c:pt idx="221">
                  <c:v>2017Q1</c:v>
                </c:pt>
                <c:pt idx="222">
                  <c:v>2017Q2</c:v>
                </c:pt>
                <c:pt idx="223">
                  <c:v>2017Q3</c:v>
                </c:pt>
                <c:pt idx="224">
                  <c:v>2017Q4</c:v>
                </c:pt>
                <c:pt idx="225">
                  <c:v>2018Q1</c:v>
                </c:pt>
                <c:pt idx="226">
                  <c:v>2018Q2</c:v>
                </c:pt>
                <c:pt idx="227">
                  <c:v>2018Q3</c:v>
                </c:pt>
                <c:pt idx="228">
                  <c:v>2018Q4</c:v>
                </c:pt>
                <c:pt idx="229">
                  <c:v>2019Q1</c:v>
                </c:pt>
                <c:pt idx="230">
                  <c:v>2019Q2</c:v>
                </c:pt>
                <c:pt idx="231">
                  <c:v>2019Q3</c:v>
                </c:pt>
                <c:pt idx="232">
                  <c:v>2019Q4</c:v>
                </c:pt>
                <c:pt idx="233">
                  <c:v>2020Q1</c:v>
                </c:pt>
                <c:pt idx="234">
                  <c:v>2020Q2</c:v>
                </c:pt>
                <c:pt idx="235">
                  <c:v>2020Q3</c:v>
                </c:pt>
                <c:pt idx="236">
                  <c:v>2020Q4</c:v>
                </c:pt>
              </c:strCache>
            </c:strRef>
          </c:cat>
          <c:val>
            <c:numRef>
              <c:f>HazardPivot!$G$5:$G$242</c:f>
              <c:numCache>
                <c:formatCode>General</c:formatCode>
                <c:ptCount val="237"/>
                <c:pt idx="0">
                  <c:v>9256</c:v>
                </c:pt>
                <c:pt idx="1">
                  <c:v>4271</c:v>
                </c:pt>
                <c:pt idx="2">
                  <c:v>435</c:v>
                </c:pt>
                <c:pt idx="3">
                  <c:v>842</c:v>
                </c:pt>
                <c:pt idx="9">
                  <c:v>9138</c:v>
                </c:pt>
                <c:pt idx="10">
                  <c:v>2624</c:v>
                </c:pt>
                <c:pt idx="13">
                  <c:v>80894</c:v>
                </c:pt>
                <c:pt idx="17">
                  <c:v>7530</c:v>
                </c:pt>
                <c:pt idx="21">
                  <c:v>104083</c:v>
                </c:pt>
                <c:pt idx="22">
                  <c:v>10335</c:v>
                </c:pt>
                <c:pt idx="23">
                  <c:v>1567</c:v>
                </c:pt>
                <c:pt idx="25">
                  <c:v>49340</c:v>
                </c:pt>
                <c:pt idx="26">
                  <c:v>85593</c:v>
                </c:pt>
                <c:pt idx="27">
                  <c:v>77278</c:v>
                </c:pt>
                <c:pt idx="28">
                  <c:v>8380</c:v>
                </c:pt>
                <c:pt idx="29">
                  <c:v>80559</c:v>
                </c:pt>
                <c:pt idx="32">
                  <c:v>0</c:v>
                </c:pt>
                <c:pt idx="36">
                  <c:v>36394</c:v>
                </c:pt>
                <c:pt idx="40">
                  <c:v>38875</c:v>
                </c:pt>
                <c:pt idx="52">
                  <c:v>18129</c:v>
                </c:pt>
                <c:pt idx="54">
                  <c:v>49</c:v>
                </c:pt>
                <c:pt idx="55">
                  <c:v>90005</c:v>
                </c:pt>
                <c:pt idx="56">
                  <c:v>151447</c:v>
                </c:pt>
                <c:pt idx="57">
                  <c:v>9348</c:v>
                </c:pt>
                <c:pt idx="59">
                  <c:v>110261</c:v>
                </c:pt>
                <c:pt idx="60">
                  <c:v>229984</c:v>
                </c:pt>
                <c:pt idx="61">
                  <c:v>91796</c:v>
                </c:pt>
                <c:pt idx="64">
                  <c:v>112289</c:v>
                </c:pt>
                <c:pt idx="68">
                  <c:v>139606</c:v>
                </c:pt>
                <c:pt idx="71">
                  <c:v>6711</c:v>
                </c:pt>
                <c:pt idx="72">
                  <c:v>5477</c:v>
                </c:pt>
                <c:pt idx="76">
                  <c:v>15899</c:v>
                </c:pt>
                <c:pt idx="84">
                  <c:v>1098</c:v>
                </c:pt>
                <c:pt idx="88">
                  <c:v>11870488</c:v>
                </c:pt>
                <c:pt idx="93">
                  <c:v>27838</c:v>
                </c:pt>
                <c:pt idx="95">
                  <c:v>1158149</c:v>
                </c:pt>
                <c:pt idx="96">
                  <c:v>282311</c:v>
                </c:pt>
                <c:pt idx="97">
                  <c:v>2514443</c:v>
                </c:pt>
                <c:pt idx="99">
                  <c:v>731</c:v>
                </c:pt>
                <c:pt idx="100">
                  <c:v>280811</c:v>
                </c:pt>
                <c:pt idx="101">
                  <c:v>788</c:v>
                </c:pt>
                <c:pt idx="103">
                  <c:v>81606</c:v>
                </c:pt>
                <c:pt idx="104">
                  <c:v>401963</c:v>
                </c:pt>
                <c:pt idx="105">
                  <c:v>861</c:v>
                </c:pt>
                <c:pt idx="108">
                  <c:v>974647</c:v>
                </c:pt>
                <c:pt idx="109">
                  <c:v>24753</c:v>
                </c:pt>
                <c:pt idx="110">
                  <c:v>8095</c:v>
                </c:pt>
                <c:pt idx="112">
                  <c:v>103028</c:v>
                </c:pt>
                <c:pt idx="113">
                  <c:v>787765</c:v>
                </c:pt>
                <c:pt idx="121">
                  <c:v>80100</c:v>
                </c:pt>
                <c:pt idx="127">
                  <c:v>833815</c:v>
                </c:pt>
                <c:pt idx="129">
                  <c:v>75415</c:v>
                </c:pt>
                <c:pt idx="132">
                  <c:v>7699</c:v>
                </c:pt>
                <c:pt idx="135">
                  <c:v>7174</c:v>
                </c:pt>
                <c:pt idx="137">
                  <c:v>770970</c:v>
                </c:pt>
                <c:pt idx="140">
                  <c:v>455245</c:v>
                </c:pt>
                <c:pt idx="141">
                  <c:v>158615</c:v>
                </c:pt>
                <c:pt idx="148">
                  <c:v>0</c:v>
                </c:pt>
                <c:pt idx="152">
                  <c:v>719997</c:v>
                </c:pt>
                <c:pt idx="155">
                  <c:v>73537</c:v>
                </c:pt>
                <c:pt idx="156">
                  <c:v>8282</c:v>
                </c:pt>
                <c:pt idx="157">
                  <c:v>32569</c:v>
                </c:pt>
                <c:pt idx="169">
                  <c:v>16799</c:v>
                </c:pt>
                <c:pt idx="179">
                  <c:v>0</c:v>
                </c:pt>
                <c:pt idx="194">
                  <c:v>4038071</c:v>
                </c:pt>
                <c:pt idx="196">
                  <c:v>139722</c:v>
                </c:pt>
                <c:pt idx="198">
                  <c:v>11515591</c:v>
                </c:pt>
                <c:pt idx="199">
                  <c:v>52332</c:v>
                </c:pt>
                <c:pt idx="201">
                  <c:v>51211</c:v>
                </c:pt>
                <c:pt idx="202">
                  <c:v>1829082</c:v>
                </c:pt>
                <c:pt idx="203">
                  <c:v>1158252</c:v>
                </c:pt>
                <c:pt idx="204">
                  <c:v>202187</c:v>
                </c:pt>
                <c:pt idx="206">
                  <c:v>117710</c:v>
                </c:pt>
                <c:pt idx="210">
                  <c:v>464714</c:v>
                </c:pt>
                <c:pt idx="211">
                  <c:v>83607</c:v>
                </c:pt>
                <c:pt idx="214">
                  <c:v>20723</c:v>
                </c:pt>
                <c:pt idx="215">
                  <c:v>16467</c:v>
                </c:pt>
                <c:pt idx="219">
                  <c:v>13545</c:v>
                </c:pt>
                <c:pt idx="221">
                  <c:v>610</c:v>
                </c:pt>
                <c:pt idx="222">
                  <c:v>14661</c:v>
                </c:pt>
                <c:pt idx="223">
                  <c:v>6488</c:v>
                </c:pt>
                <c:pt idx="225">
                  <c:v>78963</c:v>
                </c:pt>
                <c:pt idx="226">
                  <c:v>4779</c:v>
                </c:pt>
                <c:pt idx="227">
                  <c:v>1491</c:v>
                </c:pt>
                <c:pt idx="230">
                  <c:v>1523</c:v>
                </c:pt>
                <c:pt idx="231">
                  <c:v>462</c:v>
                </c:pt>
                <c:pt idx="233">
                  <c:v>166</c:v>
                </c:pt>
                <c:pt idx="234">
                  <c:v>312</c:v>
                </c:pt>
                <c:pt idx="236">
                  <c:v>160</c:v>
                </c:pt>
              </c:numCache>
            </c:numRef>
          </c:val>
          <c:extLst>
            <c:ext xmlns:c16="http://schemas.microsoft.com/office/drawing/2014/chart" uri="{C3380CC4-5D6E-409C-BE32-E72D297353CC}">
              <c16:uniqueId val="{00000005-973F-DD4E-879D-C6A8F921C5D5}"/>
            </c:ext>
          </c:extLst>
        </c:ser>
        <c:ser>
          <c:idx val="6"/>
          <c:order val="6"/>
          <c:tx>
            <c:strRef>
              <c:f>HazardPivot!$H$3:$H$4</c:f>
              <c:strCache>
                <c:ptCount val="1"/>
                <c:pt idx="0">
                  <c:v>Heatwave</c:v>
                </c:pt>
              </c:strCache>
            </c:strRef>
          </c:tx>
          <c:spPr>
            <a:solidFill>
              <a:schemeClr val="accent1">
                <a:lumMod val="60000"/>
              </a:schemeClr>
            </a:solidFill>
            <a:ln>
              <a:noFill/>
            </a:ln>
            <a:effectLst/>
          </c:spPr>
          <c:invertIfNegative val="0"/>
          <c:cat>
            <c:strRef>
              <c:f>HazardPivot!$A$5:$A$242</c:f>
              <c:strCache>
                <c:ptCount val="237"/>
                <c:pt idx="0">
                  <c:v>1960Q1</c:v>
                </c:pt>
                <c:pt idx="1">
                  <c:v>1960Q2</c:v>
                </c:pt>
                <c:pt idx="2">
                  <c:v>1960Q3</c:v>
                </c:pt>
                <c:pt idx="3">
                  <c:v>1960Q4</c:v>
                </c:pt>
                <c:pt idx="4">
                  <c:v>1961Q1</c:v>
                </c:pt>
                <c:pt idx="5">
                  <c:v>1961Q2</c:v>
                </c:pt>
                <c:pt idx="6">
                  <c:v>1961Q3</c:v>
                </c:pt>
                <c:pt idx="7">
                  <c:v>1961Q4</c:v>
                </c:pt>
                <c:pt idx="8">
                  <c:v>1962Q1</c:v>
                </c:pt>
                <c:pt idx="9">
                  <c:v>1962Q2</c:v>
                </c:pt>
                <c:pt idx="10">
                  <c:v>1962Q3</c:v>
                </c:pt>
                <c:pt idx="11">
                  <c:v>1962Q4</c:v>
                </c:pt>
                <c:pt idx="12">
                  <c:v>1963Q1</c:v>
                </c:pt>
                <c:pt idx="13">
                  <c:v>1963Q2</c:v>
                </c:pt>
                <c:pt idx="14">
                  <c:v>1963Q3</c:v>
                </c:pt>
                <c:pt idx="15">
                  <c:v>1963Q4</c:v>
                </c:pt>
                <c:pt idx="16">
                  <c:v>1964Q1</c:v>
                </c:pt>
                <c:pt idx="17">
                  <c:v>1964Q2</c:v>
                </c:pt>
                <c:pt idx="18">
                  <c:v>1964Q3</c:v>
                </c:pt>
                <c:pt idx="19">
                  <c:v>1964Q4</c:v>
                </c:pt>
                <c:pt idx="20">
                  <c:v>1965Q1</c:v>
                </c:pt>
                <c:pt idx="21">
                  <c:v>1965Q2</c:v>
                </c:pt>
                <c:pt idx="22">
                  <c:v>1965Q3</c:v>
                </c:pt>
                <c:pt idx="23">
                  <c:v>1965Q4</c:v>
                </c:pt>
                <c:pt idx="24">
                  <c:v>1966Q1</c:v>
                </c:pt>
                <c:pt idx="25">
                  <c:v>1966Q2</c:v>
                </c:pt>
                <c:pt idx="26">
                  <c:v>1966Q3</c:v>
                </c:pt>
                <c:pt idx="27">
                  <c:v>1967Q1</c:v>
                </c:pt>
                <c:pt idx="28">
                  <c:v>1967Q2</c:v>
                </c:pt>
                <c:pt idx="29">
                  <c:v>1967Q3</c:v>
                </c:pt>
                <c:pt idx="30">
                  <c:v>1967Q4</c:v>
                </c:pt>
                <c:pt idx="31">
                  <c:v>1968Q1</c:v>
                </c:pt>
                <c:pt idx="32">
                  <c:v>1968Q2</c:v>
                </c:pt>
                <c:pt idx="33">
                  <c:v>1968Q3</c:v>
                </c:pt>
                <c:pt idx="34">
                  <c:v>1968Q4</c:v>
                </c:pt>
                <c:pt idx="35">
                  <c:v>1969Q1</c:v>
                </c:pt>
                <c:pt idx="36">
                  <c:v>1969Q2</c:v>
                </c:pt>
                <c:pt idx="37">
                  <c:v>1969Q3</c:v>
                </c:pt>
                <c:pt idx="38">
                  <c:v>1969Q4</c:v>
                </c:pt>
                <c:pt idx="39">
                  <c:v>1970Q1</c:v>
                </c:pt>
                <c:pt idx="40">
                  <c:v>1970Q2</c:v>
                </c:pt>
                <c:pt idx="41">
                  <c:v>1970Q3</c:v>
                </c:pt>
                <c:pt idx="42">
                  <c:v>1970Q4</c:v>
                </c:pt>
                <c:pt idx="43">
                  <c:v>1971Q1</c:v>
                </c:pt>
                <c:pt idx="44">
                  <c:v>1971Q2</c:v>
                </c:pt>
                <c:pt idx="45">
                  <c:v>1971Q3</c:v>
                </c:pt>
                <c:pt idx="46">
                  <c:v>1971Q4</c:v>
                </c:pt>
                <c:pt idx="47">
                  <c:v>1972Q1</c:v>
                </c:pt>
                <c:pt idx="48">
                  <c:v>1972Q2</c:v>
                </c:pt>
                <c:pt idx="49">
                  <c:v>1972Q3</c:v>
                </c:pt>
                <c:pt idx="50">
                  <c:v>1972Q4</c:v>
                </c:pt>
                <c:pt idx="51">
                  <c:v>1973Q1</c:v>
                </c:pt>
                <c:pt idx="52">
                  <c:v>1973Q2</c:v>
                </c:pt>
                <c:pt idx="53">
                  <c:v>1973Q3</c:v>
                </c:pt>
                <c:pt idx="54">
                  <c:v>1973Q4</c:v>
                </c:pt>
                <c:pt idx="55">
                  <c:v>1974Q1</c:v>
                </c:pt>
                <c:pt idx="56">
                  <c:v>1974Q2</c:v>
                </c:pt>
                <c:pt idx="57">
                  <c:v>1974Q3</c:v>
                </c:pt>
                <c:pt idx="58">
                  <c:v>1974Q4</c:v>
                </c:pt>
                <c:pt idx="59">
                  <c:v>1975Q1</c:v>
                </c:pt>
                <c:pt idx="60">
                  <c:v>1975Q2</c:v>
                </c:pt>
                <c:pt idx="61">
                  <c:v>1975Q3</c:v>
                </c:pt>
                <c:pt idx="62">
                  <c:v>1975Q4</c:v>
                </c:pt>
                <c:pt idx="63">
                  <c:v>1976Q1</c:v>
                </c:pt>
                <c:pt idx="64">
                  <c:v>1976Q2</c:v>
                </c:pt>
                <c:pt idx="65">
                  <c:v>1976Q3</c:v>
                </c:pt>
                <c:pt idx="66">
                  <c:v>1976Q4</c:v>
                </c:pt>
                <c:pt idx="67">
                  <c:v>1977Q1</c:v>
                </c:pt>
                <c:pt idx="68">
                  <c:v>1977Q2</c:v>
                </c:pt>
                <c:pt idx="69">
                  <c:v>1977Q3</c:v>
                </c:pt>
                <c:pt idx="70">
                  <c:v>1977Q4</c:v>
                </c:pt>
                <c:pt idx="71">
                  <c:v>1978Q1</c:v>
                </c:pt>
                <c:pt idx="72">
                  <c:v>1978Q2</c:v>
                </c:pt>
                <c:pt idx="73">
                  <c:v>1978Q3</c:v>
                </c:pt>
                <c:pt idx="74">
                  <c:v>1978Q4</c:v>
                </c:pt>
                <c:pt idx="75">
                  <c:v>1979Q1</c:v>
                </c:pt>
                <c:pt idx="76">
                  <c:v>1979Q2</c:v>
                </c:pt>
                <c:pt idx="77">
                  <c:v>1979Q3</c:v>
                </c:pt>
                <c:pt idx="78">
                  <c:v>1979Q4</c:v>
                </c:pt>
                <c:pt idx="79">
                  <c:v>1980Q1</c:v>
                </c:pt>
                <c:pt idx="80">
                  <c:v>1980Q2</c:v>
                </c:pt>
                <c:pt idx="81">
                  <c:v>1980Q3</c:v>
                </c:pt>
                <c:pt idx="82">
                  <c:v>1980Q4</c:v>
                </c:pt>
                <c:pt idx="83">
                  <c:v>1981Q1</c:v>
                </c:pt>
                <c:pt idx="84">
                  <c:v>1981Q2</c:v>
                </c:pt>
                <c:pt idx="85">
                  <c:v>1981Q3</c:v>
                </c:pt>
                <c:pt idx="86">
                  <c:v>1981Q4</c:v>
                </c:pt>
                <c:pt idx="87">
                  <c:v>1982Q1</c:v>
                </c:pt>
                <c:pt idx="88">
                  <c:v>1982Q2</c:v>
                </c:pt>
                <c:pt idx="89">
                  <c:v>1982Q3</c:v>
                </c:pt>
                <c:pt idx="90">
                  <c:v>1982Q4</c:v>
                </c:pt>
                <c:pt idx="91">
                  <c:v>1983Q1</c:v>
                </c:pt>
                <c:pt idx="92">
                  <c:v>1983Q2</c:v>
                </c:pt>
                <c:pt idx="93">
                  <c:v>1983Q3</c:v>
                </c:pt>
                <c:pt idx="94">
                  <c:v>1983Q4</c:v>
                </c:pt>
                <c:pt idx="95">
                  <c:v>1984Q1</c:v>
                </c:pt>
                <c:pt idx="96">
                  <c:v>1984Q2</c:v>
                </c:pt>
                <c:pt idx="97">
                  <c:v>1984Q3</c:v>
                </c:pt>
                <c:pt idx="98">
                  <c:v>1984Q4</c:v>
                </c:pt>
                <c:pt idx="99">
                  <c:v>1985Q1</c:v>
                </c:pt>
                <c:pt idx="100">
                  <c:v>1985Q2</c:v>
                </c:pt>
                <c:pt idx="101">
                  <c:v>1985Q3</c:v>
                </c:pt>
                <c:pt idx="102">
                  <c:v>1985Q4</c:v>
                </c:pt>
                <c:pt idx="103">
                  <c:v>1986Q1</c:v>
                </c:pt>
                <c:pt idx="104">
                  <c:v>1986Q2</c:v>
                </c:pt>
                <c:pt idx="105">
                  <c:v>1986Q3</c:v>
                </c:pt>
                <c:pt idx="106">
                  <c:v>1986Q4</c:v>
                </c:pt>
                <c:pt idx="107">
                  <c:v>1987Q1</c:v>
                </c:pt>
                <c:pt idx="108">
                  <c:v>1987Q2</c:v>
                </c:pt>
                <c:pt idx="109">
                  <c:v>1987Q3</c:v>
                </c:pt>
                <c:pt idx="110">
                  <c:v>1987Q4</c:v>
                </c:pt>
                <c:pt idx="111">
                  <c:v>1988Q1</c:v>
                </c:pt>
                <c:pt idx="112">
                  <c:v>1988Q2</c:v>
                </c:pt>
                <c:pt idx="113">
                  <c:v>1988Q3</c:v>
                </c:pt>
                <c:pt idx="114">
                  <c:v>1988Q4</c:v>
                </c:pt>
                <c:pt idx="115">
                  <c:v>1989Q1</c:v>
                </c:pt>
                <c:pt idx="116">
                  <c:v>1989Q2</c:v>
                </c:pt>
                <c:pt idx="117">
                  <c:v>1989Q3</c:v>
                </c:pt>
                <c:pt idx="118">
                  <c:v>1989Q4</c:v>
                </c:pt>
                <c:pt idx="119">
                  <c:v>1990Q1</c:v>
                </c:pt>
                <c:pt idx="120">
                  <c:v>1990Q2</c:v>
                </c:pt>
                <c:pt idx="121">
                  <c:v>1990Q3</c:v>
                </c:pt>
                <c:pt idx="122">
                  <c:v>1990Q4</c:v>
                </c:pt>
                <c:pt idx="123">
                  <c:v>1991Q1</c:v>
                </c:pt>
                <c:pt idx="124">
                  <c:v>1991Q2</c:v>
                </c:pt>
                <c:pt idx="125">
                  <c:v>1991Q3</c:v>
                </c:pt>
                <c:pt idx="126">
                  <c:v>1991Q4</c:v>
                </c:pt>
                <c:pt idx="127">
                  <c:v>1992Q1</c:v>
                </c:pt>
                <c:pt idx="128">
                  <c:v>1992Q2</c:v>
                </c:pt>
                <c:pt idx="129">
                  <c:v>1992Q3</c:v>
                </c:pt>
                <c:pt idx="130">
                  <c:v>1992Q4</c:v>
                </c:pt>
                <c:pt idx="131">
                  <c:v>1993Q1</c:v>
                </c:pt>
                <c:pt idx="132">
                  <c:v>1993Q2</c:v>
                </c:pt>
                <c:pt idx="133">
                  <c:v>1993Q3</c:v>
                </c:pt>
                <c:pt idx="134">
                  <c:v>1993Q4</c:v>
                </c:pt>
                <c:pt idx="135">
                  <c:v>1994Q1</c:v>
                </c:pt>
                <c:pt idx="136">
                  <c:v>1994Q2</c:v>
                </c:pt>
                <c:pt idx="137">
                  <c:v>1994Q3</c:v>
                </c:pt>
                <c:pt idx="138">
                  <c:v>1994Q4</c:v>
                </c:pt>
                <c:pt idx="139">
                  <c:v>1995Q1</c:v>
                </c:pt>
                <c:pt idx="140">
                  <c:v>1995Q2</c:v>
                </c:pt>
                <c:pt idx="141">
                  <c:v>1995Q3</c:v>
                </c:pt>
                <c:pt idx="142">
                  <c:v>1995Q4</c:v>
                </c:pt>
                <c:pt idx="143">
                  <c:v>1996Q1</c:v>
                </c:pt>
                <c:pt idx="144">
                  <c:v>1996Q2</c:v>
                </c:pt>
                <c:pt idx="145">
                  <c:v>1996Q3</c:v>
                </c:pt>
                <c:pt idx="146">
                  <c:v>1996Q4</c:v>
                </c:pt>
                <c:pt idx="147">
                  <c:v>1997Q1</c:v>
                </c:pt>
                <c:pt idx="148">
                  <c:v>1997Q2</c:v>
                </c:pt>
                <c:pt idx="149">
                  <c:v>1997Q3</c:v>
                </c:pt>
                <c:pt idx="150">
                  <c:v>1997Q4</c:v>
                </c:pt>
                <c:pt idx="151">
                  <c:v>1998Q1</c:v>
                </c:pt>
                <c:pt idx="152">
                  <c:v>1998Q2</c:v>
                </c:pt>
                <c:pt idx="153">
                  <c:v>1998Q3</c:v>
                </c:pt>
                <c:pt idx="154">
                  <c:v>1999Q1</c:v>
                </c:pt>
                <c:pt idx="155">
                  <c:v>1999Q2</c:v>
                </c:pt>
                <c:pt idx="156">
                  <c:v>1999Q3</c:v>
                </c:pt>
                <c:pt idx="157">
                  <c:v>2000Q2</c:v>
                </c:pt>
                <c:pt idx="158">
                  <c:v>2000Q3</c:v>
                </c:pt>
                <c:pt idx="159">
                  <c:v>2000Q4</c:v>
                </c:pt>
                <c:pt idx="160">
                  <c:v>2001Q1</c:v>
                </c:pt>
                <c:pt idx="161">
                  <c:v>2001Q2</c:v>
                </c:pt>
                <c:pt idx="162">
                  <c:v>2001Q3</c:v>
                </c:pt>
                <c:pt idx="163">
                  <c:v>2001Q4</c:v>
                </c:pt>
                <c:pt idx="164">
                  <c:v>2002Q1</c:v>
                </c:pt>
                <c:pt idx="165">
                  <c:v>2002Q2</c:v>
                </c:pt>
                <c:pt idx="166">
                  <c:v>2002Q3</c:v>
                </c:pt>
                <c:pt idx="167">
                  <c:v>2002Q4</c:v>
                </c:pt>
                <c:pt idx="168">
                  <c:v>2003Q1</c:v>
                </c:pt>
                <c:pt idx="169">
                  <c:v>2003Q2</c:v>
                </c:pt>
                <c:pt idx="170">
                  <c:v>2003Q3</c:v>
                </c:pt>
                <c:pt idx="171">
                  <c:v>2004Q1</c:v>
                </c:pt>
                <c:pt idx="172">
                  <c:v>2004Q2</c:v>
                </c:pt>
                <c:pt idx="173">
                  <c:v>2004Q3</c:v>
                </c:pt>
                <c:pt idx="174">
                  <c:v>2004Q4</c:v>
                </c:pt>
                <c:pt idx="175">
                  <c:v>2005Q2</c:v>
                </c:pt>
                <c:pt idx="176">
                  <c:v>2005Q3</c:v>
                </c:pt>
                <c:pt idx="177">
                  <c:v>2005Q4</c:v>
                </c:pt>
                <c:pt idx="178">
                  <c:v>2006Q1</c:v>
                </c:pt>
                <c:pt idx="179">
                  <c:v>2006Q2</c:v>
                </c:pt>
                <c:pt idx="180">
                  <c:v>2006Q3</c:v>
                </c:pt>
                <c:pt idx="181">
                  <c:v>2006Q4</c:v>
                </c:pt>
                <c:pt idx="182">
                  <c:v>2007Q1</c:v>
                </c:pt>
                <c:pt idx="183">
                  <c:v>2007Q2</c:v>
                </c:pt>
                <c:pt idx="184">
                  <c:v>2007Q3</c:v>
                </c:pt>
                <c:pt idx="185">
                  <c:v>2008Q1</c:v>
                </c:pt>
                <c:pt idx="186">
                  <c:v>2008Q2</c:v>
                </c:pt>
                <c:pt idx="187">
                  <c:v>2008Q3</c:v>
                </c:pt>
                <c:pt idx="188">
                  <c:v>2008Q4</c:v>
                </c:pt>
                <c:pt idx="189">
                  <c:v>2009Q1</c:v>
                </c:pt>
                <c:pt idx="190">
                  <c:v>2009Q2</c:v>
                </c:pt>
                <c:pt idx="191">
                  <c:v>2009Q3</c:v>
                </c:pt>
                <c:pt idx="192">
                  <c:v>2009Q4</c:v>
                </c:pt>
                <c:pt idx="193">
                  <c:v>2010Q1</c:v>
                </c:pt>
                <c:pt idx="194">
                  <c:v>2010Q2</c:v>
                </c:pt>
                <c:pt idx="195">
                  <c:v>2010Q3</c:v>
                </c:pt>
                <c:pt idx="196">
                  <c:v>2010Q4</c:v>
                </c:pt>
                <c:pt idx="197">
                  <c:v>2011Q1</c:v>
                </c:pt>
                <c:pt idx="198">
                  <c:v>2011Q2</c:v>
                </c:pt>
                <c:pt idx="199">
                  <c:v>2011Q3</c:v>
                </c:pt>
                <c:pt idx="200">
                  <c:v>2011Q4</c:v>
                </c:pt>
                <c:pt idx="201">
                  <c:v>2012Q1</c:v>
                </c:pt>
                <c:pt idx="202">
                  <c:v>2012Q2</c:v>
                </c:pt>
                <c:pt idx="203">
                  <c:v>2012Q3</c:v>
                </c:pt>
                <c:pt idx="204">
                  <c:v>2012Q4</c:v>
                </c:pt>
                <c:pt idx="205">
                  <c:v>2013Q1</c:v>
                </c:pt>
                <c:pt idx="206">
                  <c:v>2013Q2</c:v>
                </c:pt>
                <c:pt idx="207">
                  <c:v>2013Q3</c:v>
                </c:pt>
                <c:pt idx="208">
                  <c:v>2013Q4</c:v>
                </c:pt>
                <c:pt idx="209">
                  <c:v>2014Q1</c:v>
                </c:pt>
                <c:pt idx="210">
                  <c:v>2014Q2</c:v>
                </c:pt>
                <c:pt idx="211">
                  <c:v>2014Q3</c:v>
                </c:pt>
                <c:pt idx="212">
                  <c:v>2014Q4</c:v>
                </c:pt>
                <c:pt idx="213">
                  <c:v>2015Q1</c:v>
                </c:pt>
                <c:pt idx="214">
                  <c:v>2015Q2</c:v>
                </c:pt>
                <c:pt idx="215">
                  <c:v>2015Q3</c:v>
                </c:pt>
                <c:pt idx="216">
                  <c:v>2015Q4</c:v>
                </c:pt>
                <c:pt idx="217">
                  <c:v>2016Q1</c:v>
                </c:pt>
                <c:pt idx="218">
                  <c:v>2016Q2</c:v>
                </c:pt>
                <c:pt idx="219">
                  <c:v>2016Q3</c:v>
                </c:pt>
                <c:pt idx="220">
                  <c:v>2016Q4</c:v>
                </c:pt>
                <c:pt idx="221">
                  <c:v>2017Q1</c:v>
                </c:pt>
                <c:pt idx="222">
                  <c:v>2017Q2</c:v>
                </c:pt>
                <c:pt idx="223">
                  <c:v>2017Q3</c:v>
                </c:pt>
                <c:pt idx="224">
                  <c:v>2017Q4</c:v>
                </c:pt>
                <c:pt idx="225">
                  <c:v>2018Q1</c:v>
                </c:pt>
                <c:pt idx="226">
                  <c:v>2018Q2</c:v>
                </c:pt>
                <c:pt idx="227">
                  <c:v>2018Q3</c:v>
                </c:pt>
                <c:pt idx="228">
                  <c:v>2018Q4</c:v>
                </c:pt>
                <c:pt idx="229">
                  <c:v>2019Q1</c:v>
                </c:pt>
                <c:pt idx="230">
                  <c:v>2019Q2</c:v>
                </c:pt>
                <c:pt idx="231">
                  <c:v>2019Q3</c:v>
                </c:pt>
                <c:pt idx="232">
                  <c:v>2019Q4</c:v>
                </c:pt>
                <c:pt idx="233">
                  <c:v>2020Q1</c:v>
                </c:pt>
                <c:pt idx="234">
                  <c:v>2020Q2</c:v>
                </c:pt>
                <c:pt idx="235">
                  <c:v>2020Q3</c:v>
                </c:pt>
                <c:pt idx="236">
                  <c:v>2020Q4</c:v>
                </c:pt>
              </c:strCache>
            </c:strRef>
          </c:cat>
          <c:val>
            <c:numRef>
              <c:f>HazardPivot!$H$5:$H$242</c:f>
              <c:numCache>
                <c:formatCode>General</c:formatCode>
                <c:ptCount val="237"/>
                <c:pt idx="63">
                  <c:v>10393</c:v>
                </c:pt>
                <c:pt idx="69">
                  <c:v>101051</c:v>
                </c:pt>
                <c:pt idx="74">
                  <c:v>10158</c:v>
                </c:pt>
                <c:pt idx="84">
                  <c:v>0</c:v>
                </c:pt>
                <c:pt idx="100">
                  <c:v>0</c:v>
                </c:pt>
                <c:pt idx="105">
                  <c:v>0</c:v>
                </c:pt>
                <c:pt idx="109">
                  <c:v>0</c:v>
                </c:pt>
                <c:pt idx="113">
                  <c:v>0</c:v>
                </c:pt>
                <c:pt idx="117">
                  <c:v>0</c:v>
                </c:pt>
                <c:pt idx="120">
                  <c:v>0</c:v>
                </c:pt>
                <c:pt idx="121">
                  <c:v>0</c:v>
                </c:pt>
                <c:pt idx="132">
                  <c:v>0</c:v>
                </c:pt>
                <c:pt idx="133">
                  <c:v>550700108</c:v>
                </c:pt>
                <c:pt idx="141">
                  <c:v>0</c:v>
                </c:pt>
                <c:pt idx="156">
                  <c:v>0</c:v>
                </c:pt>
                <c:pt idx="158">
                  <c:v>0</c:v>
                </c:pt>
                <c:pt idx="184">
                  <c:v>0</c:v>
                </c:pt>
                <c:pt idx="192">
                  <c:v>0</c:v>
                </c:pt>
                <c:pt idx="230">
                  <c:v>0</c:v>
                </c:pt>
              </c:numCache>
            </c:numRef>
          </c:val>
          <c:extLst>
            <c:ext xmlns:c16="http://schemas.microsoft.com/office/drawing/2014/chart" uri="{C3380CC4-5D6E-409C-BE32-E72D297353CC}">
              <c16:uniqueId val="{00000006-973F-DD4E-879D-C6A8F921C5D5}"/>
            </c:ext>
          </c:extLst>
        </c:ser>
        <c:ser>
          <c:idx val="7"/>
          <c:order val="7"/>
          <c:tx>
            <c:strRef>
              <c:f>HazardPivot!$I$3:$I$4</c:f>
              <c:strCache>
                <c:ptCount val="1"/>
                <c:pt idx="0">
                  <c:v>Storm</c:v>
                </c:pt>
              </c:strCache>
            </c:strRef>
          </c:tx>
          <c:spPr>
            <a:solidFill>
              <a:schemeClr val="accent2">
                <a:lumMod val="60000"/>
              </a:schemeClr>
            </a:solidFill>
            <a:ln>
              <a:noFill/>
            </a:ln>
            <a:effectLst/>
          </c:spPr>
          <c:invertIfNegative val="0"/>
          <c:cat>
            <c:strRef>
              <c:f>HazardPivot!$A$5:$A$242</c:f>
              <c:strCache>
                <c:ptCount val="237"/>
                <c:pt idx="0">
                  <c:v>1960Q1</c:v>
                </c:pt>
                <c:pt idx="1">
                  <c:v>1960Q2</c:v>
                </c:pt>
                <c:pt idx="2">
                  <c:v>1960Q3</c:v>
                </c:pt>
                <c:pt idx="3">
                  <c:v>1960Q4</c:v>
                </c:pt>
                <c:pt idx="4">
                  <c:v>1961Q1</c:v>
                </c:pt>
                <c:pt idx="5">
                  <c:v>1961Q2</c:v>
                </c:pt>
                <c:pt idx="6">
                  <c:v>1961Q3</c:v>
                </c:pt>
                <c:pt idx="7">
                  <c:v>1961Q4</c:v>
                </c:pt>
                <c:pt idx="8">
                  <c:v>1962Q1</c:v>
                </c:pt>
                <c:pt idx="9">
                  <c:v>1962Q2</c:v>
                </c:pt>
                <c:pt idx="10">
                  <c:v>1962Q3</c:v>
                </c:pt>
                <c:pt idx="11">
                  <c:v>1962Q4</c:v>
                </c:pt>
                <c:pt idx="12">
                  <c:v>1963Q1</c:v>
                </c:pt>
                <c:pt idx="13">
                  <c:v>1963Q2</c:v>
                </c:pt>
                <c:pt idx="14">
                  <c:v>1963Q3</c:v>
                </c:pt>
                <c:pt idx="15">
                  <c:v>1963Q4</c:v>
                </c:pt>
                <c:pt idx="16">
                  <c:v>1964Q1</c:v>
                </c:pt>
                <c:pt idx="17">
                  <c:v>1964Q2</c:v>
                </c:pt>
                <c:pt idx="18">
                  <c:v>1964Q3</c:v>
                </c:pt>
                <c:pt idx="19">
                  <c:v>1964Q4</c:v>
                </c:pt>
                <c:pt idx="20">
                  <c:v>1965Q1</c:v>
                </c:pt>
                <c:pt idx="21">
                  <c:v>1965Q2</c:v>
                </c:pt>
                <c:pt idx="22">
                  <c:v>1965Q3</c:v>
                </c:pt>
                <c:pt idx="23">
                  <c:v>1965Q4</c:v>
                </c:pt>
                <c:pt idx="24">
                  <c:v>1966Q1</c:v>
                </c:pt>
                <c:pt idx="25">
                  <c:v>1966Q2</c:v>
                </c:pt>
                <c:pt idx="26">
                  <c:v>1966Q3</c:v>
                </c:pt>
                <c:pt idx="27">
                  <c:v>1967Q1</c:v>
                </c:pt>
                <c:pt idx="28">
                  <c:v>1967Q2</c:v>
                </c:pt>
                <c:pt idx="29">
                  <c:v>1967Q3</c:v>
                </c:pt>
                <c:pt idx="30">
                  <c:v>1967Q4</c:v>
                </c:pt>
                <c:pt idx="31">
                  <c:v>1968Q1</c:v>
                </c:pt>
                <c:pt idx="32">
                  <c:v>1968Q2</c:v>
                </c:pt>
                <c:pt idx="33">
                  <c:v>1968Q3</c:v>
                </c:pt>
                <c:pt idx="34">
                  <c:v>1968Q4</c:v>
                </c:pt>
                <c:pt idx="35">
                  <c:v>1969Q1</c:v>
                </c:pt>
                <c:pt idx="36">
                  <c:v>1969Q2</c:v>
                </c:pt>
                <c:pt idx="37">
                  <c:v>1969Q3</c:v>
                </c:pt>
                <c:pt idx="38">
                  <c:v>1969Q4</c:v>
                </c:pt>
                <c:pt idx="39">
                  <c:v>1970Q1</c:v>
                </c:pt>
                <c:pt idx="40">
                  <c:v>1970Q2</c:v>
                </c:pt>
                <c:pt idx="41">
                  <c:v>1970Q3</c:v>
                </c:pt>
                <c:pt idx="42">
                  <c:v>1970Q4</c:v>
                </c:pt>
                <c:pt idx="43">
                  <c:v>1971Q1</c:v>
                </c:pt>
                <c:pt idx="44">
                  <c:v>1971Q2</c:v>
                </c:pt>
                <c:pt idx="45">
                  <c:v>1971Q3</c:v>
                </c:pt>
                <c:pt idx="46">
                  <c:v>1971Q4</c:v>
                </c:pt>
                <c:pt idx="47">
                  <c:v>1972Q1</c:v>
                </c:pt>
                <c:pt idx="48">
                  <c:v>1972Q2</c:v>
                </c:pt>
                <c:pt idx="49">
                  <c:v>1972Q3</c:v>
                </c:pt>
                <c:pt idx="50">
                  <c:v>1972Q4</c:v>
                </c:pt>
                <c:pt idx="51">
                  <c:v>1973Q1</c:v>
                </c:pt>
                <c:pt idx="52">
                  <c:v>1973Q2</c:v>
                </c:pt>
                <c:pt idx="53">
                  <c:v>1973Q3</c:v>
                </c:pt>
                <c:pt idx="54">
                  <c:v>1973Q4</c:v>
                </c:pt>
                <c:pt idx="55">
                  <c:v>1974Q1</c:v>
                </c:pt>
                <c:pt idx="56">
                  <c:v>1974Q2</c:v>
                </c:pt>
                <c:pt idx="57">
                  <c:v>1974Q3</c:v>
                </c:pt>
                <c:pt idx="58">
                  <c:v>1974Q4</c:v>
                </c:pt>
                <c:pt idx="59">
                  <c:v>1975Q1</c:v>
                </c:pt>
                <c:pt idx="60">
                  <c:v>1975Q2</c:v>
                </c:pt>
                <c:pt idx="61">
                  <c:v>1975Q3</c:v>
                </c:pt>
                <c:pt idx="62">
                  <c:v>1975Q4</c:v>
                </c:pt>
                <c:pt idx="63">
                  <c:v>1976Q1</c:v>
                </c:pt>
                <c:pt idx="64">
                  <c:v>1976Q2</c:v>
                </c:pt>
                <c:pt idx="65">
                  <c:v>1976Q3</c:v>
                </c:pt>
                <c:pt idx="66">
                  <c:v>1976Q4</c:v>
                </c:pt>
                <c:pt idx="67">
                  <c:v>1977Q1</c:v>
                </c:pt>
                <c:pt idx="68">
                  <c:v>1977Q2</c:v>
                </c:pt>
                <c:pt idx="69">
                  <c:v>1977Q3</c:v>
                </c:pt>
                <c:pt idx="70">
                  <c:v>1977Q4</c:v>
                </c:pt>
                <c:pt idx="71">
                  <c:v>1978Q1</c:v>
                </c:pt>
                <c:pt idx="72">
                  <c:v>1978Q2</c:v>
                </c:pt>
                <c:pt idx="73">
                  <c:v>1978Q3</c:v>
                </c:pt>
                <c:pt idx="74">
                  <c:v>1978Q4</c:v>
                </c:pt>
                <c:pt idx="75">
                  <c:v>1979Q1</c:v>
                </c:pt>
                <c:pt idx="76">
                  <c:v>1979Q2</c:v>
                </c:pt>
                <c:pt idx="77">
                  <c:v>1979Q3</c:v>
                </c:pt>
                <c:pt idx="78">
                  <c:v>1979Q4</c:v>
                </c:pt>
                <c:pt idx="79">
                  <c:v>1980Q1</c:v>
                </c:pt>
                <c:pt idx="80">
                  <c:v>1980Q2</c:v>
                </c:pt>
                <c:pt idx="81">
                  <c:v>1980Q3</c:v>
                </c:pt>
                <c:pt idx="82">
                  <c:v>1980Q4</c:v>
                </c:pt>
                <c:pt idx="83">
                  <c:v>1981Q1</c:v>
                </c:pt>
                <c:pt idx="84">
                  <c:v>1981Q2</c:v>
                </c:pt>
                <c:pt idx="85">
                  <c:v>1981Q3</c:v>
                </c:pt>
                <c:pt idx="86">
                  <c:v>1981Q4</c:v>
                </c:pt>
                <c:pt idx="87">
                  <c:v>1982Q1</c:v>
                </c:pt>
                <c:pt idx="88">
                  <c:v>1982Q2</c:v>
                </c:pt>
                <c:pt idx="89">
                  <c:v>1982Q3</c:v>
                </c:pt>
                <c:pt idx="90">
                  <c:v>1982Q4</c:v>
                </c:pt>
                <c:pt idx="91">
                  <c:v>1983Q1</c:v>
                </c:pt>
                <c:pt idx="92">
                  <c:v>1983Q2</c:v>
                </c:pt>
                <c:pt idx="93">
                  <c:v>1983Q3</c:v>
                </c:pt>
                <c:pt idx="94">
                  <c:v>1983Q4</c:v>
                </c:pt>
                <c:pt idx="95">
                  <c:v>1984Q1</c:v>
                </c:pt>
                <c:pt idx="96">
                  <c:v>1984Q2</c:v>
                </c:pt>
                <c:pt idx="97">
                  <c:v>1984Q3</c:v>
                </c:pt>
                <c:pt idx="98">
                  <c:v>1984Q4</c:v>
                </c:pt>
                <c:pt idx="99">
                  <c:v>1985Q1</c:v>
                </c:pt>
                <c:pt idx="100">
                  <c:v>1985Q2</c:v>
                </c:pt>
                <c:pt idx="101">
                  <c:v>1985Q3</c:v>
                </c:pt>
                <c:pt idx="102">
                  <c:v>1985Q4</c:v>
                </c:pt>
                <c:pt idx="103">
                  <c:v>1986Q1</c:v>
                </c:pt>
                <c:pt idx="104">
                  <c:v>1986Q2</c:v>
                </c:pt>
                <c:pt idx="105">
                  <c:v>1986Q3</c:v>
                </c:pt>
                <c:pt idx="106">
                  <c:v>1986Q4</c:v>
                </c:pt>
                <c:pt idx="107">
                  <c:v>1987Q1</c:v>
                </c:pt>
                <c:pt idx="108">
                  <c:v>1987Q2</c:v>
                </c:pt>
                <c:pt idx="109">
                  <c:v>1987Q3</c:v>
                </c:pt>
                <c:pt idx="110">
                  <c:v>1987Q4</c:v>
                </c:pt>
                <c:pt idx="111">
                  <c:v>1988Q1</c:v>
                </c:pt>
                <c:pt idx="112">
                  <c:v>1988Q2</c:v>
                </c:pt>
                <c:pt idx="113">
                  <c:v>1988Q3</c:v>
                </c:pt>
                <c:pt idx="114">
                  <c:v>1988Q4</c:v>
                </c:pt>
                <c:pt idx="115">
                  <c:v>1989Q1</c:v>
                </c:pt>
                <c:pt idx="116">
                  <c:v>1989Q2</c:v>
                </c:pt>
                <c:pt idx="117">
                  <c:v>1989Q3</c:v>
                </c:pt>
                <c:pt idx="118">
                  <c:v>1989Q4</c:v>
                </c:pt>
                <c:pt idx="119">
                  <c:v>1990Q1</c:v>
                </c:pt>
                <c:pt idx="120">
                  <c:v>1990Q2</c:v>
                </c:pt>
                <c:pt idx="121">
                  <c:v>1990Q3</c:v>
                </c:pt>
                <c:pt idx="122">
                  <c:v>1990Q4</c:v>
                </c:pt>
                <c:pt idx="123">
                  <c:v>1991Q1</c:v>
                </c:pt>
                <c:pt idx="124">
                  <c:v>1991Q2</c:v>
                </c:pt>
                <c:pt idx="125">
                  <c:v>1991Q3</c:v>
                </c:pt>
                <c:pt idx="126">
                  <c:v>1991Q4</c:v>
                </c:pt>
                <c:pt idx="127">
                  <c:v>1992Q1</c:v>
                </c:pt>
                <c:pt idx="128">
                  <c:v>1992Q2</c:v>
                </c:pt>
                <c:pt idx="129">
                  <c:v>1992Q3</c:v>
                </c:pt>
                <c:pt idx="130">
                  <c:v>1992Q4</c:v>
                </c:pt>
                <c:pt idx="131">
                  <c:v>1993Q1</c:v>
                </c:pt>
                <c:pt idx="132">
                  <c:v>1993Q2</c:v>
                </c:pt>
                <c:pt idx="133">
                  <c:v>1993Q3</c:v>
                </c:pt>
                <c:pt idx="134">
                  <c:v>1993Q4</c:v>
                </c:pt>
                <c:pt idx="135">
                  <c:v>1994Q1</c:v>
                </c:pt>
                <c:pt idx="136">
                  <c:v>1994Q2</c:v>
                </c:pt>
                <c:pt idx="137">
                  <c:v>1994Q3</c:v>
                </c:pt>
                <c:pt idx="138">
                  <c:v>1994Q4</c:v>
                </c:pt>
                <c:pt idx="139">
                  <c:v>1995Q1</c:v>
                </c:pt>
                <c:pt idx="140">
                  <c:v>1995Q2</c:v>
                </c:pt>
                <c:pt idx="141">
                  <c:v>1995Q3</c:v>
                </c:pt>
                <c:pt idx="142">
                  <c:v>1995Q4</c:v>
                </c:pt>
                <c:pt idx="143">
                  <c:v>1996Q1</c:v>
                </c:pt>
                <c:pt idx="144">
                  <c:v>1996Q2</c:v>
                </c:pt>
                <c:pt idx="145">
                  <c:v>1996Q3</c:v>
                </c:pt>
                <c:pt idx="146">
                  <c:v>1996Q4</c:v>
                </c:pt>
                <c:pt idx="147">
                  <c:v>1997Q1</c:v>
                </c:pt>
                <c:pt idx="148">
                  <c:v>1997Q2</c:v>
                </c:pt>
                <c:pt idx="149">
                  <c:v>1997Q3</c:v>
                </c:pt>
                <c:pt idx="150">
                  <c:v>1997Q4</c:v>
                </c:pt>
                <c:pt idx="151">
                  <c:v>1998Q1</c:v>
                </c:pt>
                <c:pt idx="152">
                  <c:v>1998Q2</c:v>
                </c:pt>
                <c:pt idx="153">
                  <c:v>1998Q3</c:v>
                </c:pt>
                <c:pt idx="154">
                  <c:v>1999Q1</c:v>
                </c:pt>
                <c:pt idx="155">
                  <c:v>1999Q2</c:v>
                </c:pt>
                <c:pt idx="156">
                  <c:v>1999Q3</c:v>
                </c:pt>
                <c:pt idx="157">
                  <c:v>2000Q2</c:v>
                </c:pt>
                <c:pt idx="158">
                  <c:v>2000Q3</c:v>
                </c:pt>
                <c:pt idx="159">
                  <c:v>2000Q4</c:v>
                </c:pt>
                <c:pt idx="160">
                  <c:v>2001Q1</c:v>
                </c:pt>
                <c:pt idx="161">
                  <c:v>2001Q2</c:v>
                </c:pt>
                <c:pt idx="162">
                  <c:v>2001Q3</c:v>
                </c:pt>
                <c:pt idx="163">
                  <c:v>2001Q4</c:v>
                </c:pt>
                <c:pt idx="164">
                  <c:v>2002Q1</c:v>
                </c:pt>
                <c:pt idx="165">
                  <c:v>2002Q2</c:v>
                </c:pt>
                <c:pt idx="166">
                  <c:v>2002Q3</c:v>
                </c:pt>
                <c:pt idx="167">
                  <c:v>2002Q4</c:v>
                </c:pt>
                <c:pt idx="168">
                  <c:v>2003Q1</c:v>
                </c:pt>
                <c:pt idx="169">
                  <c:v>2003Q2</c:v>
                </c:pt>
                <c:pt idx="170">
                  <c:v>2003Q3</c:v>
                </c:pt>
                <c:pt idx="171">
                  <c:v>2004Q1</c:v>
                </c:pt>
                <c:pt idx="172">
                  <c:v>2004Q2</c:v>
                </c:pt>
                <c:pt idx="173">
                  <c:v>2004Q3</c:v>
                </c:pt>
                <c:pt idx="174">
                  <c:v>2004Q4</c:v>
                </c:pt>
                <c:pt idx="175">
                  <c:v>2005Q2</c:v>
                </c:pt>
                <c:pt idx="176">
                  <c:v>2005Q3</c:v>
                </c:pt>
                <c:pt idx="177">
                  <c:v>2005Q4</c:v>
                </c:pt>
                <c:pt idx="178">
                  <c:v>2006Q1</c:v>
                </c:pt>
                <c:pt idx="179">
                  <c:v>2006Q2</c:v>
                </c:pt>
                <c:pt idx="180">
                  <c:v>2006Q3</c:v>
                </c:pt>
                <c:pt idx="181">
                  <c:v>2006Q4</c:v>
                </c:pt>
                <c:pt idx="182">
                  <c:v>2007Q1</c:v>
                </c:pt>
                <c:pt idx="183">
                  <c:v>2007Q2</c:v>
                </c:pt>
                <c:pt idx="184">
                  <c:v>2007Q3</c:v>
                </c:pt>
                <c:pt idx="185">
                  <c:v>2008Q1</c:v>
                </c:pt>
                <c:pt idx="186">
                  <c:v>2008Q2</c:v>
                </c:pt>
                <c:pt idx="187">
                  <c:v>2008Q3</c:v>
                </c:pt>
                <c:pt idx="188">
                  <c:v>2008Q4</c:v>
                </c:pt>
                <c:pt idx="189">
                  <c:v>2009Q1</c:v>
                </c:pt>
                <c:pt idx="190">
                  <c:v>2009Q2</c:v>
                </c:pt>
                <c:pt idx="191">
                  <c:v>2009Q3</c:v>
                </c:pt>
                <c:pt idx="192">
                  <c:v>2009Q4</c:v>
                </c:pt>
                <c:pt idx="193">
                  <c:v>2010Q1</c:v>
                </c:pt>
                <c:pt idx="194">
                  <c:v>2010Q2</c:v>
                </c:pt>
                <c:pt idx="195">
                  <c:v>2010Q3</c:v>
                </c:pt>
                <c:pt idx="196">
                  <c:v>2010Q4</c:v>
                </c:pt>
                <c:pt idx="197">
                  <c:v>2011Q1</c:v>
                </c:pt>
                <c:pt idx="198">
                  <c:v>2011Q2</c:v>
                </c:pt>
                <c:pt idx="199">
                  <c:v>2011Q3</c:v>
                </c:pt>
                <c:pt idx="200">
                  <c:v>2011Q4</c:v>
                </c:pt>
                <c:pt idx="201">
                  <c:v>2012Q1</c:v>
                </c:pt>
                <c:pt idx="202">
                  <c:v>2012Q2</c:v>
                </c:pt>
                <c:pt idx="203">
                  <c:v>2012Q3</c:v>
                </c:pt>
                <c:pt idx="204">
                  <c:v>2012Q4</c:v>
                </c:pt>
                <c:pt idx="205">
                  <c:v>2013Q1</c:v>
                </c:pt>
                <c:pt idx="206">
                  <c:v>2013Q2</c:v>
                </c:pt>
                <c:pt idx="207">
                  <c:v>2013Q3</c:v>
                </c:pt>
                <c:pt idx="208">
                  <c:v>2013Q4</c:v>
                </c:pt>
                <c:pt idx="209">
                  <c:v>2014Q1</c:v>
                </c:pt>
                <c:pt idx="210">
                  <c:v>2014Q2</c:v>
                </c:pt>
                <c:pt idx="211">
                  <c:v>2014Q3</c:v>
                </c:pt>
                <c:pt idx="212">
                  <c:v>2014Q4</c:v>
                </c:pt>
                <c:pt idx="213">
                  <c:v>2015Q1</c:v>
                </c:pt>
                <c:pt idx="214">
                  <c:v>2015Q2</c:v>
                </c:pt>
                <c:pt idx="215">
                  <c:v>2015Q3</c:v>
                </c:pt>
                <c:pt idx="216">
                  <c:v>2015Q4</c:v>
                </c:pt>
                <c:pt idx="217">
                  <c:v>2016Q1</c:v>
                </c:pt>
                <c:pt idx="218">
                  <c:v>2016Q2</c:v>
                </c:pt>
                <c:pt idx="219">
                  <c:v>2016Q3</c:v>
                </c:pt>
                <c:pt idx="220">
                  <c:v>2016Q4</c:v>
                </c:pt>
                <c:pt idx="221">
                  <c:v>2017Q1</c:v>
                </c:pt>
                <c:pt idx="222">
                  <c:v>2017Q2</c:v>
                </c:pt>
                <c:pt idx="223">
                  <c:v>2017Q3</c:v>
                </c:pt>
                <c:pt idx="224">
                  <c:v>2017Q4</c:v>
                </c:pt>
                <c:pt idx="225">
                  <c:v>2018Q1</c:v>
                </c:pt>
                <c:pt idx="226">
                  <c:v>2018Q2</c:v>
                </c:pt>
                <c:pt idx="227">
                  <c:v>2018Q3</c:v>
                </c:pt>
                <c:pt idx="228">
                  <c:v>2018Q4</c:v>
                </c:pt>
                <c:pt idx="229">
                  <c:v>2019Q1</c:v>
                </c:pt>
                <c:pt idx="230">
                  <c:v>2019Q2</c:v>
                </c:pt>
                <c:pt idx="231">
                  <c:v>2019Q3</c:v>
                </c:pt>
                <c:pt idx="232">
                  <c:v>2019Q4</c:v>
                </c:pt>
                <c:pt idx="233">
                  <c:v>2020Q1</c:v>
                </c:pt>
                <c:pt idx="234">
                  <c:v>2020Q2</c:v>
                </c:pt>
                <c:pt idx="235">
                  <c:v>2020Q3</c:v>
                </c:pt>
                <c:pt idx="236">
                  <c:v>2020Q4</c:v>
                </c:pt>
              </c:strCache>
            </c:strRef>
          </c:cat>
          <c:val>
            <c:numRef>
              <c:f>HazardPivot!$I$5:$I$242</c:f>
              <c:numCache>
                <c:formatCode>General</c:formatCode>
                <c:ptCount val="237"/>
                <c:pt idx="0">
                  <c:v>130916</c:v>
                </c:pt>
                <c:pt idx="2">
                  <c:v>83298</c:v>
                </c:pt>
                <c:pt idx="4">
                  <c:v>126272</c:v>
                </c:pt>
                <c:pt idx="5">
                  <c:v>440367</c:v>
                </c:pt>
                <c:pt idx="6">
                  <c:v>8660</c:v>
                </c:pt>
                <c:pt idx="7">
                  <c:v>13764</c:v>
                </c:pt>
                <c:pt idx="8">
                  <c:v>4019</c:v>
                </c:pt>
                <c:pt idx="12">
                  <c:v>267547</c:v>
                </c:pt>
                <c:pt idx="14">
                  <c:v>15411</c:v>
                </c:pt>
                <c:pt idx="15">
                  <c:v>1062599</c:v>
                </c:pt>
                <c:pt idx="16">
                  <c:v>7586</c:v>
                </c:pt>
                <c:pt idx="17">
                  <c:v>2081516</c:v>
                </c:pt>
                <c:pt idx="18">
                  <c:v>265610</c:v>
                </c:pt>
                <c:pt idx="19">
                  <c:v>1056896</c:v>
                </c:pt>
                <c:pt idx="20">
                  <c:v>0</c:v>
                </c:pt>
                <c:pt idx="21">
                  <c:v>155333</c:v>
                </c:pt>
                <c:pt idx="22">
                  <c:v>241489</c:v>
                </c:pt>
                <c:pt idx="24">
                  <c:v>1049808</c:v>
                </c:pt>
                <c:pt idx="25">
                  <c:v>81154</c:v>
                </c:pt>
                <c:pt idx="26">
                  <c:v>7958</c:v>
                </c:pt>
                <c:pt idx="27">
                  <c:v>0</c:v>
                </c:pt>
                <c:pt idx="29">
                  <c:v>1030121</c:v>
                </c:pt>
                <c:pt idx="30">
                  <c:v>19407</c:v>
                </c:pt>
                <c:pt idx="31">
                  <c:v>1253779</c:v>
                </c:pt>
                <c:pt idx="32">
                  <c:v>823</c:v>
                </c:pt>
                <c:pt idx="33">
                  <c:v>815291</c:v>
                </c:pt>
                <c:pt idx="35">
                  <c:v>969351</c:v>
                </c:pt>
                <c:pt idx="36">
                  <c:v>43376</c:v>
                </c:pt>
                <c:pt idx="37">
                  <c:v>776272</c:v>
                </c:pt>
                <c:pt idx="38">
                  <c:v>164</c:v>
                </c:pt>
                <c:pt idx="39">
                  <c:v>10275</c:v>
                </c:pt>
                <c:pt idx="40">
                  <c:v>28292</c:v>
                </c:pt>
                <c:pt idx="41">
                  <c:v>953996</c:v>
                </c:pt>
                <c:pt idx="42">
                  <c:v>69</c:v>
                </c:pt>
                <c:pt idx="43">
                  <c:v>475978</c:v>
                </c:pt>
                <c:pt idx="44">
                  <c:v>1473011</c:v>
                </c:pt>
                <c:pt idx="45">
                  <c:v>718412</c:v>
                </c:pt>
                <c:pt idx="46">
                  <c:v>1042181</c:v>
                </c:pt>
                <c:pt idx="48">
                  <c:v>41141</c:v>
                </c:pt>
                <c:pt idx="49">
                  <c:v>1233584</c:v>
                </c:pt>
                <c:pt idx="50">
                  <c:v>6766</c:v>
                </c:pt>
                <c:pt idx="51">
                  <c:v>11507858</c:v>
                </c:pt>
                <c:pt idx="52">
                  <c:v>93862</c:v>
                </c:pt>
                <c:pt idx="53">
                  <c:v>10697</c:v>
                </c:pt>
                <c:pt idx="54">
                  <c:v>20296</c:v>
                </c:pt>
                <c:pt idx="55">
                  <c:v>1820</c:v>
                </c:pt>
                <c:pt idx="56">
                  <c:v>131970</c:v>
                </c:pt>
                <c:pt idx="57">
                  <c:v>293990</c:v>
                </c:pt>
                <c:pt idx="58">
                  <c:v>104982</c:v>
                </c:pt>
                <c:pt idx="59">
                  <c:v>156960</c:v>
                </c:pt>
                <c:pt idx="61">
                  <c:v>3949057</c:v>
                </c:pt>
                <c:pt idx="62">
                  <c:v>79681</c:v>
                </c:pt>
                <c:pt idx="63">
                  <c:v>405401</c:v>
                </c:pt>
                <c:pt idx="64">
                  <c:v>49753</c:v>
                </c:pt>
                <c:pt idx="65">
                  <c:v>105771</c:v>
                </c:pt>
                <c:pt idx="66">
                  <c:v>2247652</c:v>
                </c:pt>
                <c:pt idx="67">
                  <c:v>49995</c:v>
                </c:pt>
                <c:pt idx="68">
                  <c:v>84610</c:v>
                </c:pt>
                <c:pt idx="69">
                  <c:v>29052</c:v>
                </c:pt>
                <c:pt idx="70">
                  <c:v>400879</c:v>
                </c:pt>
                <c:pt idx="71">
                  <c:v>12037</c:v>
                </c:pt>
                <c:pt idx="72">
                  <c:v>169157</c:v>
                </c:pt>
                <c:pt idx="73">
                  <c:v>2040896</c:v>
                </c:pt>
                <c:pt idx="75">
                  <c:v>14343131</c:v>
                </c:pt>
                <c:pt idx="76">
                  <c:v>787131</c:v>
                </c:pt>
                <c:pt idx="77">
                  <c:v>868029</c:v>
                </c:pt>
                <c:pt idx="79">
                  <c:v>1317466</c:v>
                </c:pt>
                <c:pt idx="80">
                  <c:v>74559</c:v>
                </c:pt>
                <c:pt idx="81">
                  <c:v>586563</c:v>
                </c:pt>
                <c:pt idx="82">
                  <c:v>2219</c:v>
                </c:pt>
                <c:pt idx="83">
                  <c:v>460</c:v>
                </c:pt>
                <c:pt idx="84">
                  <c:v>20099</c:v>
                </c:pt>
                <c:pt idx="85">
                  <c:v>319252</c:v>
                </c:pt>
                <c:pt idx="86">
                  <c:v>132699</c:v>
                </c:pt>
                <c:pt idx="87">
                  <c:v>241004</c:v>
                </c:pt>
                <c:pt idx="88">
                  <c:v>872353</c:v>
                </c:pt>
                <c:pt idx="89">
                  <c:v>167848</c:v>
                </c:pt>
                <c:pt idx="90">
                  <c:v>436248</c:v>
                </c:pt>
                <c:pt idx="91">
                  <c:v>249451</c:v>
                </c:pt>
                <c:pt idx="92">
                  <c:v>7201</c:v>
                </c:pt>
                <c:pt idx="93">
                  <c:v>893212</c:v>
                </c:pt>
                <c:pt idx="94">
                  <c:v>1463250</c:v>
                </c:pt>
                <c:pt idx="95">
                  <c:v>1037141</c:v>
                </c:pt>
                <c:pt idx="96">
                  <c:v>1298570</c:v>
                </c:pt>
                <c:pt idx="97">
                  <c:v>2834129</c:v>
                </c:pt>
                <c:pt idx="98">
                  <c:v>1389</c:v>
                </c:pt>
                <c:pt idx="99">
                  <c:v>1189181</c:v>
                </c:pt>
                <c:pt idx="100">
                  <c:v>82160</c:v>
                </c:pt>
                <c:pt idx="101">
                  <c:v>399664</c:v>
                </c:pt>
                <c:pt idx="102">
                  <c:v>10491</c:v>
                </c:pt>
                <c:pt idx="103">
                  <c:v>8154927</c:v>
                </c:pt>
                <c:pt idx="104">
                  <c:v>38110</c:v>
                </c:pt>
                <c:pt idx="105">
                  <c:v>2634823</c:v>
                </c:pt>
                <c:pt idx="106">
                  <c:v>729377</c:v>
                </c:pt>
                <c:pt idx="107">
                  <c:v>958786</c:v>
                </c:pt>
                <c:pt idx="108">
                  <c:v>1158526</c:v>
                </c:pt>
                <c:pt idx="109">
                  <c:v>2241199</c:v>
                </c:pt>
                <c:pt idx="110">
                  <c:v>0</c:v>
                </c:pt>
                <c:pt idx="111">
                  <c:v>1112470</c:v>
                </c:pt>
                <c:pt idx="112">
                  <c:v>9220113</c:v>
                </c:pt>
                <c:pt idx="113">
                  <c:v>2124417</c:v>
                </c:pt>
                <c:pt idx="114">
                  <c:v>9131</c:v>
                </c:pt>
                <c:pt idx="115">
                  <c:v>2918844</c:v>
                </c:pt>
                <c:pt idx="116">
                  <c:v>98994359</c:v>
                </c:pt>
                <c:pt idx="117">
                  <c:v>945464</c:v>
                </c:pt>
                <c:pt idx="118">
                  <c:v>9799619</c:v>
                </c:pt>
                <c:pt idx="119">
                  <c:v>4189515</c:v>
                </c:pt>
                <c:pt idx="120">
                  <c:v>1311391</c:v>
                </c:pt>
                <c:pt idx="121">
                  <c:v>1163484</c:v>
                </c:pt>
                <c:pt idx="122">
                  <c:v>740439</c:v>
                </c:pt>
                <c:pt idx="123">
                  <c:v>919328</c:v>
                </c:pt>
                <c:pt idx="124">
                  <c:v>2445390</c:v>
                </c:pt>
                <c:pt idx="125">
                  <c:v>7310517</c:v>
                </c:pt>
                <c:pt idx="126">
                  <c:v>0</c:v>
                </c:pt>
                <c:pt idx="127">
                  <c:v>92662</c:v>
                </c:pt>
                <c:pt idx="128">
                  <c:v>737197</c:v>
                </c:pt>
                <c:pt idx="129">
                  <c:v>927220</c:v>
                </c:pt>
                <c:pt idx="130">
                  <c:v>950600</c:v>
                </c:pt>
                <c:pt idx="131">
                  <c:v>1230717</c:v>
                </c:pt>
                <c:pt idx="132">
                  <c:v>76359</c:v>
                </c:pt>
                <c:pt idx="133">
                  <c:v>10717554</c:v>
                </c:pt>
                <c:pt idx="134">
                  <c:v>0</c:v>
                </c:pt>
                <c:pt idx="135">
                  <c:v>493911</c:v>
                </c:pt>
                <c:pt idx="136">
                  <c:v>238996</c:v>
                </c:pt>
                <c:pt idx="137">
                  <c:v>3237473</c:v>
                </c:pt>
                <c:pt idx="138">
                  <c:v>1176472</c:v>
                </c:pt>
                <c:pt idx="139">
                  <c:v>3098074</c:v>
                </c:pt>
                <c:pt idx="140">
                  <c:v>3672445</c:v>
                </c:pt>
                <c:pt idx="141">
                  <c:v>51850</c:v>
                </c:pt>
                <c:pt idx="142">
                  <c:v>171106</c:v>
                </c:pt>
                <c:pt idx="143">
                  <c:v>9225614</c:v>
                </c:pt>
                <c:pt idx="144">
                  <c:v>484863</c:v>
                </c:pt>
                <c:pt idx="145">
                  <c:v>5976419</c:v>
                </c:pt>
                <c:pt idx="146">
                  <c:v>0</c:v>
                </c:pt>
                <c:pt idx="147">
                  <c:v>680279</c:v>
                </c:pt>
                <c:pt idx="148">
                  <c:v>1035531</c:v>
                </c:pt>
                <c:pt idx="149">
                  <c:v>17534167</c:v>
                </c:pt>
                <c:pt idx="150">
                  <c:v>109720</c:v>
                </c:pt>
                <c:pt idx="151">
                  <c:v>65354</c:v>
                </c:pt>
                <c:pt idx="152">
                  <c:v>1885482</c:v>
                </c:pt>
                <c:pt idx="153">
                  <c:v>2827542</c:v>
                </c:pt>
                <c:pt idx="154">
                  <c:v>33261062</c:v>
                </c:pt>
                <c:pt idx="155">
                  <c:v>371396</c:v>
                </c:pt>
                <c:pt idx="156">
                  <c:v>13162063</c:v>
                </c:pt>
                <c:pt idx="157">
                  <c:v>6719344</c:v>
                </c:pt>
                <c:pt idx="158">
                  <c:v>2280451</c:v>
                </c:pt>
                <c:pt idx="159">
                  <c:v>16704</c:v>
                </c:pt>
                <c:pt idx="160">
                  <c:v>50219</c:v>
                </c:pt>
                <c:pt idx="161">
                  <c:v>3523231</c:v>
                </c:pt>
                <c:pt idx="162">
                  <c:v>388374</c:v>
                </c:pt>
                <c:pt idx="165">
                  <c:v>271301</c:v>
                </c:pt>
                <c:pt idx="166">
                  <c:v>1368633</c:v>
                </c:pt>
                <c:pt idx="167">
                  <c:v>183862330</c:v>
                </c:pt>
                <c:pt idx="168">
                  <c:v>1099727</c:v>
                </c:pt>
                <c:pt idx="169">
                  <c:v>1363317</c:v>
                </c:pt>
                <c:pt idx="170">
                  <c:v>10846929</c:v>
                </c:pt>
                <c:pt idx="171">
                  <c:v>52598780</c:v>
                </c:pt>
                <c:pt idx="172">
                  <c:v>2987221</c:v>
                </c:pt>
                <c:pt idx="173">
                  <c:v>9311317</c:v>
                </c:pt>
                <c:pt idx="175">
                  <c:v>31486522</c:v>
                </c:pt>
                <c:pt idx="176">
                  <c:v>4921570</c:v>
                </c:pt>
                <c:pt idx="177">
                  <c:v>14162334</c:v>
                </c:pt>
                <c:pt idx="179">
                  <c:v>26104750</c:v>
                </c:pt>
                <c:pt idx="180">
                  <c:v>1333073</c:v>
                </c:pt>
                <c:pt idx="181">
                  <c:v>76882</c:v>
                </c:pt>
                <c:pt idx="183">
                  <c:v>1079585</c:v>
                </c:pt>
                <c:pt idx="184">
                  <c:v>17590518</c:v>
                </c:pt>
                <c:pt idx="185">
                  <c:v>88334</c:v>
                </c:pt>
                <c:pt idx="186">
                  <c:v>79584</c:v>
                </c:pt>
                <c:pt idx="187">
                  <c:v>8700610</c:v>
                </c:pt>
                <c:pt idx="188">
                  <c:v>522610</c:v>
                </c:pt>
                <c:pt idx="189">
                  <c:v>91402</c:v>
                </c:pt>
                <c:pt idx="190">
                  <c:v>27157696</c:v>
                </c:pt>
                <c:pt idx="191">
                  <c:v>4894391</c:v>
                </c:pt>
                <c:pt idx="192">
                  <c:v>28971</c:v>
                </c:pt>
                <c:pt idx="193">
                  <c:v>110833</c:v>
                </c:pt>
                <c:pt idx="194">
                  <c:v>6184157</c:v>
                </c:pt>
                <c:pt idx="195">
                  <c:v>9201418</c:v>
                </c:pt>
                <c:pt idx="196">
                  <c:v>150075</c:v>
                </c:pt>
                <c:pt idx="197">
                  <c:v>149350</c:v>
                </c:pt>
                <c:pt idx="198">
                  <c:v>32439174</c:v>
                </c:pt>
                <c:pt idx="199">
                  <c:v>6307484</c:v>
                </c:pt>
                <c:pt idx="200">
                  <c:v>760893</c:v>
                </c:pt>
                <c:pt idx="201">
                  <c:v>627262</c:v>
                </c:pt>
                <c:pt idx="202">
                  <c:v>3395097</c:v>
                </c:pt>
                <c:pt idx="203">
                  <c:v>22685015</c:v>
                </c:pt>
                <c:pt idx="204">
                  <c:v>30657</c:v>
                </c:pt>
                <c:pt idx="205">
                  <c:v>1910973</c:v>
                </c:pt>
                <c:pt idx="206">
                  <c:v>7676151</c:v>
                </c:pt>
                <c:pt idx="207">
                  <c:v>14582034</c:v>
                </c:pt>
                <c:pt idx="208">
                  <c:v>119375</c:v>
                </c:pt>
                <c:pt idx="209">
                  <c:v>166699</c:v>
                </c:pt>
                <c:pt idx="210">
                  <c:v>2292197</c:v>
                </c:pt>
                <c:pt idx="211">
                  <c:v>858243</c:v>
                </c:pt>
                <c:pt idx="212">
                  <c:v>353491</c:v>
                </c:pt>
                <c:pt idx="213">
                  <c:v>63420</c:v>
                </c:pt>
                <c:pt idx="214">
                  <c:v>3427584</c:v>
                </c:pt>
                <c:pt idx="215">
                  <c:v>7630397</c:v>
                </c:pt>
                <c:pt idx="218">
                  <c:v>248404</c:v>
                </c:pt>
                <c:pt idx="219">
                  <c:v>16254764</c:v>
                </c:pt>
                <c:pt idx="221">
                  <c:v>305024</c:v>
                </c:pt>
                <c:pt idx="222">
                  <c:v>1337187</c:v>
                </c:pt>
                <c:pt idx="223">
                  <c:v>551485</c:v>
                </c:pt>
                <c:pt idx="224">
                  <c:v>235402</c:v>
                </c:pt>
                <c:pt idx="225">
                  <c:v>4871</c:v>
                </c:pt>
                <c:pt idx="226">
                  <c:v>609548</c:v>
                </c:pt>
                <c:pt idx="227">
                  <c:v>353444</c:v>
                </c:pt>
                <c:pt idx="229">
                  <c:v>147</c:v>
                </c:pt>
                <c:pt idx="230">
                  <c:v>2312816</c:v>
                </c:pt>
                <c:pt idx="231">
                  <c:v>2344608</c:v>
                </c:pt>
                <c:pt idx="233">
                  <c:v>563894</c:v>
                </c:pt>
                <c:pt idx="234">
                  <c:v>4906259</c:v>
                </c:pt>
                <c:pt idx="235">
                  <c:v>81793</c:v>
                </c:pt>
                <c:pt idx="236">
                  <c:v>87059</c:v>
                </c:pt>
              </c:numCache>
            </c:numRef>
          </c:val>
          <c:extLst>
            <c:ext xmlns:c16="http://schemas.microsoft.com/office/drawing/2014/chart" uri="{C3380CC4-5D6E-409C-BE32-E72D297353CC}">
              <c16:uniqueId val="{00000007-973F-DD4E-879D-C6A8F921C5D5}"/>
            </c:ext>
          </c:extLst>
        </c:ser>
        <c:ser>
          <c:idx val="8"/>
          <c:order val="8"/>
          <c:tx>
            <c:strRef>
              <c:f>HazardPivot!$J$3:$J$4</c:f>
              <c:strCache>
                <c:ptCount val="1"/>
                <c:pt idx="0">
                  <c:v>Windstorm</c:v>
                </c:pt>
              </c:strCache>
            </c:strRef>
          </c:tx>
          <c:spPr>
            <a:solidFill>
              <a:schemeClr val="accent3">
                <a:lumMod val="60000"/>
              </a:schemeClr>
            </a:solidFill>
            <a:ln>
              <a:noFill/>
            </a:ln>
            <a:effectLst/>
          </c:spPr>
          <c:invertIfNegative val="0"/>
          <c:cat>
            <c:strRef>
              <c:f>HazardPivot!$A$5:$A$242</c:f>
              <c:strCache>
                <c:ptCount val="237"/>
                <c:pt idx="0">
                  <c:v>1960Q1</c:v>
                </c:pt>
                <c:pt idx="1">
                  <c:v>1960Q2</c:v>
                </c:pt>
                <c:pt idx="2">
                  <c:v>1960Q3</c:v>
                </c:pt>
                <c:pt idx="3">
                  <c:v>1960Q4</c:v>
                </c:pt>
                <c:pt idx="4">
                  <c:v>1961Q1</c:v>
                </c:pt>
                <c:pt idx="5">
                  <c:v>1961Q2</c:v>
                </c:pt>
                <c:pt idx="6">
                  <c:v>1961Q3</c:v>
                </c:pt>
                <c:pt idx="7">
                  <c:v>1961Q4</c:v>
                </c:pt>
                <c:pt idx="8">
                  <c:v>1962Q1</c:v>
                </c:pt>
                <c:pt idx="9">
                  <c:v>1962Q2</c:v>
                </c:pt>
                <c:pt idx="10">
                  <c:v>1962Q3</c:v>
                </c:pt>
                <c:pt idx="11">
                  <c:v>1962Q4</c:v>
                </c:pt>
                <c:pt idx="12">
                  <c:v>1963Q1</c:v>
                </c:pt>
                <c:pt idx="13">
                  <c:v>1963Q2</c:v>
                </c:pt>
                <c:pt idx="14">
                  <c:v>1963Q3</c:v>
                </c:pt>
                <c:pt idx="15">
                  <c:v>1963Q4</c:v>
                </c:pt>
                <c:pt idx="16">
                  <c:v>1964Q1</c:v>
                </c:pt>
                <c:pt idx="17">
                  <c:v>1964Q2</c:v>
                </c:pt>
                <c:pt idx="18">
                  <c:v>1964Q3</c:v>
                </c:pt>
                <c:pt idx="19">
                  <c:v>1964Q4</c:v>
                </c:pt>
                <c:pt idx="20">
                  <c:v>1965Q1</c:v>
                </c:pt>
                <c:pt idx="21">
                  <c:v>1965Q2</c:v>
                </c:pt>
                <c:pt idx="22">
                  <c:v>1965Q3</c:v>
                </c:pt>
                <c:pt idx="23">
                  <c:v>1965Q4</c:v>
                </c:pt>
                <c:pt idx="24">
                  <c:v>1966Q1</c:v>
                </c:pt>
                <c:pt idx="25">
                  <c:v>1966Q2</c:v>
                </c:pt>
                <c:pt idx="26">
                  <c:v>1966Q3</c:v>
                </c:pt>
                <c:pt idx="27">
                  <c:v>1967Q1</c:v>
                </c:pt>
                <c:pt idx="28">
                  <c:v>1967Q2</c:v>
                </c:pt>
                <c:pt idx="29">
                  <c:v>1967Q3</c:v>
                </c:pt>
                <c:pt idx="30">
                  <c:v>1967Q4</c:v>
                </c:pt>
                <c:pt idx="31">
                  <c:v>1968Q1</c:v>
                </c:pt>
                <c:pt idx="32">
                  <c:v>1968Q2</c:v>
                </c:pt>
                <c:pt idx="33">
                  <c:v>1968Q3</c:v>
                </c:pt>
                <c:pt idx="34">
                  <c:v>1968Q4</c:v>
                </c:pt>
                <c:pt idx="35">
                  <c:v>1969Q1</c:v>
                </c:pt>
                <c:pt idx="36">
                  <c:v>1969Q2</c:v>
                </c:pt>
                <c:pt idx="37">
                  <c:v>1969Q3</c:v>
                </c:pt>
                <c:pt idx="38">
                  <c:v>1969Q4</c:v>
                </c:pt>
                <c:pt idx="39">
                  <c:v>1970Q1</c:v>
                </c:pt>
                <c:pt idx="40">
                  <c:v>1970Q2</c:v>
                </c:pt>
                <c:pt idx="41">
                  <c:v>1970Q3</c:v>
                </c:pt>
                <c:pt idx="42">
                  <c:v>1970Q4</c:v>
                </c:pt>
                <c:pt idx="43">
                  <c:v>1971Q1</c:v>
                </c:pt>
                <c:pt idx="44">
                  <c:v>1971Q2</c:v>
                </c:pt>
                <c:pt idx="45">
                  <c:v>1971Q3</c:v>
                </c:pt>
                <c:pt idx="46">
                  <c:v>1971Q4</c:v>
                </c:pt>
                <c:pt idx="47">
                  <c:v>1972Q1</c:v>
                </c:pt>
                <c:pt idx="48">
                  <c:v>1972Q2</c:v>
                </c:pt>
                <c:pt idx="49">
                  <c:v>1972Q3</c:v>
                </c:pt>
                <c:pt idx="50">
                  <c:v>1972Q4</c:v>
                </c:pt>
                <c:pt idx="51">
                  <c:v>1973Q1</c:v>
                </c:pt>
                <c:pt idx="52">
                  <c:v>1973Q2</c:v>
                </c:pt>
                <c:pt idx="53">
                  <c:v>1973Q3</c:v>
                </c:pt>
                <c:pt idx="54">
                  <c:v>1973Q4</c:v>
                </c:pt>
                <c:pt idx="55">
                  <c:v>1974Q1</c:v>
                </c:pt>
                <c:pt idx="56">
                  <c:v>1974Q2</c:v>
                </c:pt>
                <c:pt idx="57">
                  <c:v>1974Q3</c:v>
                </c:pt>
                <c:pt idx="58">
                  <c:v>1974Q4</c:v>
                </c:pt>
                <c:pt idx="59">
                  <c:v>1975Q1</c:v>
                </c:pt>
                <c:pt idx="60">
                  <c:v>1975Q2</c:v>
                </c:pt>
                <c:pt idx="61">
                  <c:v>1975Q3</c:v>
                </c:pt>
                <c:pt idx="62">
                  <c:v>1975Q4</c:v>
                </c:pt>
                <c:pt idx="63">
                  <c:v>1976Q1</c:v>
                </c:pt>
                <c:pt idx="64">
                  <c:v>1976Q2</c:v>
                </c:pt>
                <c:pt idx="65">
                  <c:v>1976Q3</c:v>
                </c:pt>
                <c:pt idx="66">
                  <c:v>1976Q4</c:v>
                </c:pt>
                <c:pt idx="67">
                  <c:v>1977Q1</c:v>
                </c:pt>
                <c:pt idx="68">
                  <c:v>1977Q2</c:v>
                </c:pt>
                <c:pt idx="69">
                  <c:v>1977Q3</c:v>
                </c:pt>
                <c:pt idx="70">
                  <c:v>1977Q4</c:v>
                </c:pt>
                <c:pt idx="71">
                  <c:v>1978Q1</c:v>
                </c:pt>
                <c:pt idx="72">
                  <c:v>1978Q2</c:v>
                </c:pt>
                <c:pt idx="73">
                  <c:v>1978Q3</c:v>
                </c:pt>
                <c:pt idx="74">
                  <c:v>1978Q4</c:v>
                </c:pt>
                <c:pt idx="75">
                  <c:v>1979Q1</c:v>
                </c:pt>
                <c:pt idx="76">
                  <c:v>1979Q2</c:v>
                </c:pt>
                <c:pt idx="77">
                  <c:v>1979Q3</c:v>
                </c:pt>
                <c:pt idx="78">
                  <c:v>1979Q4</c:v>
                </c:pt>
                <c:pt idx="79">
                  <c:v>1980Q1</c:v>
                </c:pt>
                <c:pt idx="80">
                  <c:v>1980Q2</c:v>
                </c:pt>
                <c:pt idx="81">
                  <c:v>1980Q3</c:v>
                </c:pt>
                <c:pt idx="82">
                  <c:v>1980Q4</c:v>
                </c:pt>
                <c:pt idx="83">
                  <c:v>1981Q1</c:v>
                </c:pt>
                <c:pt idx="84">
                  <c:v>1981Q2</c:v>
                </c:pt>
                <c:pt idx="85">
                  <c:v>1981Q3</c:v>
                </c:pt>
                <c:pt idx="86">
                  <c:v>1981Q4</c:v>
                </c:pt>
                <c:pt idx="87">
                  <c:v>1982Q1</c:v>
                </c:pt>
                <c:pt idx="88">
                  <c:v>1982Q2</c:v>
                </c:pt>
                <c:pt idx="89">
                  <c:v>1982Q3</c:v>
                </c:pt>
                <c:pt idx="90">
                  <c:v>1982Q4</c:v>
                </c:pt>
                <c:pt idx="91">
                  <c:v>1983Q1</c:v>
                </c:pt>
                <c:pt idx="92">
                  <c:v>1983Q2</c:v>
                </c:pt>
                <c:pt idx="93">
                  <c:v>1983Q3</c:v>
                </c:pt>
                <c:pt idx="94">
                  <c:v>1983Q4</c:v>
                </c:pt>
                <c:pt idx="95">
                  <c:v>1984Q1</c:v>
                </c:pt>
                <c:pt idx="96">
                  <c:v>1984Q2</c:v>
                </c:pt>
                <c:pt idx="97">
                  <c:v>1984Q3</c:v>
                </c:pt>
                <c:pt idx="98">
                  <c:v>1984Q4</c:v>
                </c:pt>
                <c:pt idx="99">
                  <c:v>1985Q1</c:v>
                </c:pt>
                <c:pt idx="100">
                  <c:v>1985Q2</c:v>
                </c:pt>
                <c:pt idx="101">
                  <c:v>1985Q3</c:v>
                </c:pt>
                <c:pt idx="102">
                  <c:v>1985Q4</c:v>
                </c:pt>
                <c:pt idx="103">
                  <c:v>1986Q1</c:v>
                </c:pt>
                <c:pt idx="104">
                  <c:v>1986Q2</c:v>
                </c:pt>
                <c:pt idx="105">
                  <c:v>1986Q3</c:v>
                </c:pt>
                <c:pt idx="106">
                  <c:v>1986Q4</c:v>
                </c:pt>
                <c:pt idx="107">
                  <c:v>1987Q1</c:v>
                </c:pt>
                <c:pt idx="108">
                  <c:v>1987Q2</c:v>
                </c:pt>
                <c:pt idx="109">
                  <c:v>1987Q3</c:v>
                </c:pt>
                <c:pt idx="110">
                  <c:v>1987Q4</c:v>
                </c:pt>
                <c:pt idx="111">
                  <c:v>1988Q1</c:v>
                </c:pt>
                <c:pt idx="112">
                  <c:v>1988Q2</c:v>
                </c:pt>
                <c:pt idx="113">
                  <c:v>1988Q3</c:v>
                </c:pt>
                <c:pt idx="114">
                  <c:v>1988Q4</c:v>
                </c:pt>
                <c:pt idx="115">
                  <c:v>1989Q1</c:v>
                </c:pt>
                <c:pt idx="116">
                  <c:v>1989Q2</c:v>
                </c:pt>
                <c:pt idx="117">
                  <c:v>1989Q3</c:v>
                </c:pt>
                <c:pt idx="118">
                  <c:v>1989Q4</c:v>
                </c:pt>
                <c:pt idx="119">
                  <c:v>1990Q1</c:v>
                </c:pt>
                <c:pt idx="120">
                  <c:v>1990Q2</c:v>
                </c:pt>
                <c:pt idx="121">
                  <c:v>1990Q3</c:v>
                </c:pt>
                <c:pt idx="122">
                  <c:v>1990Q4</c:v>
                </c:pt>
                <c:pt idx="123">
                  <c:v>1991Q1</c:v>
                </c:pt>
                <c:pt idx="124">
                  <c:v>1991Q2</c:v>
                </c:pt>
                <c:pt idx="125">
                  <c:v>1991Q3</c:v>
                </c:pt>
                <c:pt idx="126">
                  <c:v>1991Q4</c:v>
                </c:pt>
                <c:pt idx="127">
                  <c:v>1992Q1</c:v>
                </c:pt>
                <c:pt idx="128">
                  <c:v>1992Q2</c:v>
                </c:pt>
                <c:pt idx="129">
                  <c:v>1992Q3</c:v>
                </c:pt>
                <c:pt idx="130">
                  <c:v>1992Q4</c:v>
                </c:pt>
                <c:pt idx="131">
                  <c:v>1993Q1</c:v>
                </c:pt>
                <c:pt idx="132">
                  <c:v>1993Q2</c:v>
                </c:pt>
                <c:pt idx="133">
                  <c:v>1993Q3</c:v>
                </c:pt>
                <c:pt idx="134">
                  <c:v>1993Q4</c:v>
                </c:pt>
                <c:pt idx="135">
                  <c:v>1994Q1</c:v>
                </c:pt>
                <c:pt idx="136">
                  <c:v>1994Q2</c:v>
                </c:pt>
                <c:pt idx="137">
                  <c:v>1994Q3</c:v>
                </c:pt>
                <c:pt idx="138">
                  <c:v>1994Q4</c:v>
                </c:pt>
                <c:pt idx="139">
                  <c:v>1995Q1</c:v>
                </c:pt>
                <c:pt idx="140">
                  <c:v>1995Q2</c:v>
                </c:pt>
                <c:pt idx="141">
                  <c:v>1995Q3</c:v>
                </c:pt>
                <c:pt idx="142">
                  <c:v>1995Q4</c:v>
                </c:pt>
                <c:pt idx="143">
                  <c:v>1996Q1</c:v>
                </c:pt>
                <c:pt idx="144">
                  <c:v>1996Q2</c:v>
                </c:pt>
                <c:pt idx="145">
                  <c:v>1996Q3</c:v>
                </c:pt>
                <c:pt idx="146">
                  <c:v>1996Q4</c:v>
                </c:pt>
                <c:pt idx="147">
                  <c:v>1997Q1</c:v>
                </c:pt>
                <c:pt idx="148">
                  <c:v>1997Q2</c:v>
                </c:pt>
                <c:pt idx="149">
                  <c:v>1997Q3</c:v>
                </c:pt>
                <c:pt idx="150">
                  <c:v>1997Q4</c:v>
                </c:pt>
                <c:pt idx="151">
                  <c:v>1998Q1</c:v>
                </c:pt>
                <c:pt idx="152">
                  <c:v>1998Q2</c:v>
                </c:pt>
                <c:pt idx="153">
                  <c:v>1998Q3</c:v>
                </c:pt>
                <c:pt idx="154">
                  <c:v>1999Q1</c:v>
                </c:pt>
                <c:pt idx="155">
                  <c:v>1999Q2</c:v>
                </c:pt>
                <c:pt idx="156">
                  <c:v>1999Q3</c:v>
                </c:pt>
                <c:pt idx="157">
                  <c:v>2000Q2</c:v>
                </c:pt>
                <c:pt idx="158">
                  <c:v>2000Q3</c:v>
                </c:pt>
                <c:pt idx="159">
                  <c:v>2000Q4</c:v>
                </c:pt>
                <c:pt idx="160">
                  <c:v>2001Q1</c:v>
                </c:pt>
                <c:pt idx="161">
                  <c:v>2001Q2</c:v>
                </c:pt>
                <c:pt idx="162">
                  <c:v>2001Q3</c:v>
                </c:pt>
                <c:pt idx="163">
                  <c:v>2001Q4</c:v>
                </c:pt>
                <c:pt idx="164">
                  <c:v>2002Q1</c:v>
                </c:pt>
                <c:pt idx="165">
                  <c:v>2002Q2</c:v>
                </c:pt>
                <c:pt idx="166">
                  <c:v>2002Q3</c:v>
                </c:pt>
                <c:pt idx="167">
                  <c:v>2002Q4</c:v>
                </c:pt>
                <c:pt idx="168">
                  <c:v>2003Q1</c:v>
                </c:pt>
                <c:pt idx="169">
                  <c:v>2003Q2</c:v>
                </c:pt>
                <c:pt idx="170">
                  <c:v>2003Q3</c:v>
                </c:pt>
                <c:pt idx="171">
                  <c:v>2004Q1</c:v>
                </c:pt>
                <c:pt idx="172">
                  <c:v>2004Q2</c:v>
                </c:pt>
                <c:pt idx="173">
                  <c:v>2004Q3</c:v>
                </c:pt>
                <c:pt idx="174">
                  <c:v>2004Q4</c:v>
                </c:pt>
                <c:pt idx="175">
                  <c:v>2005Q2</c:v>
                </c:pt>
                <c:pt idx="176">
                  <c:v>2005Q3</c:v>
                </c:pt>
                <c:pt idx="177">
                  <c:v>2005Q4</c:v>
                </c:pt>
                <c:pt idx="178">
                  <c:v>2006Q1</c:v>
                </c:pt>
                <c:pt idx="179">
                  <c:v>2006Q2</c:v>
                </c:pt>
                <c:pt idx="180">
                  <c:v>2006Q3</c:v>
                </c:pt>
                <c:pt idx="181">
                  <c:v>2006Q4</c:v>
                </c:pt>
                <c:pt idx="182">
                  <c:v>2007Q1</c:v>
                </c:pt>
                <c:pt idx="183">
                  <c:v>2007Q2</c:v>
                </c:pt>
                <c:pt idx="184">
                  <c:v>2007Q3</c:v>
                </c:pt>
                <c:pt idx="185">
                  <c:v>2008Q1</c:v>
                </c:pt>
                <c:pt idx="186">
                  <c:v>2008Q2</c:v>
                </c:pt>
                <c:pt idx="187">
                  <c:v>2008Q3</c:v>
                </c:pt>
                <c:pt idx="188">
                  <c:v>2008Q4</c:v>
                </c:pt>
                <c:pt idx="189">
                  <c:v>2009Q1</c:v>
                </c:pt>
                <c:pt idx="190">
                  <c:v>2009Q2</c:v>
                </c:pt>
                <c:pt idx="191">
                  <c:v>2009Q3</c:v>
                </c:pt>
                <c:pt idx="192">
                  <c:v>2009Q4</c:v>
                </c:pt>
                <c:pt idx="193">
                  <c:v>2010Q1</c:v>
                </c:pt>
                <c:pt idx="194">
                  <c:v>2010Q2</c:v>
                </c:pt>
                <c:pt idx="195">
                  <c:v>2010Q3</c:v>
                </c:pt>
                <c:pt idx="196">
                  <c:v>2010Q4</c:v>
                </c:pt>
                <c:pt idx="197">
                  <c:v>2011Q1</c:v>
                </c:pt>
                <c:pt idx="198">
                  <c:v>2011Q2</c:v>
                </c:pt>
                <c:pt idx="199">
                  <c:v>2011Q3</c:v>
                </c:pt>
                <c:pt idx="200">
                  <c:v>2011Q4</c:v>
                </c:pt>
                <c:pt idx="201">
                  <c:v>2012Q1</c:v>
                </c:pt>
                <c:pt idx="202">
                  <c:v>2012Q2</c:v>
                </c:pt>
                <c:pt idx="203">
                  <c:v>2012Q3</c:v>
                </c:pt>
                <c:pt idx="204">
                  <c:v>2012Q4</c:v>
                </c:pt>
                <c:pt idx="205">
                  <c:v>2013Q1</c:v>
                </c:pt>
                <c:pt idx="206">
                  <c:v>2013Q2</c:v>
                </c:pt>
                <c:pt idx="207">
                  <c:v>2013Q3</c:v>
                </c:pt>
                <c:pt idx="208">
                  <c:v>2013Q4</c:v>
                </c:pt>
                <c:pt idx="209">
                  <c:v>2014Q1</c:v>
                </c:pt>
                <c:pt idx="210">
                  <c:v>2014Q2</c:v>
                </c:pt>
                <c:pt idx="211">
                  <c:v>2014Q3</c:v>
                </c:pt>
                <c:pt idx="212">
                  <c:v>2014Q4</c:v>
                </c:pt>
                <c:pt idx="213">
                  <c:v>2015Q1</c:v>
                </c:pt>
                <c:pt idx="214">
                  <c:v>2015Q2</c:v>
                </c:pt>
                <c:pt idx="215">
                  <c:v>2015Q3</c:v>
                </c:pt>
                <c:pt idx="216">
                  <c:v>2015Q4</c:v>
                </c:pt>
                <c:pt idx="217">
                  <c:v>2016Q1</c:v>
                </c:pt>
                <c:pt idx="218">
                  <c:v>2016Q2</c:v>
                </c:pt>
                <c:pt idx="219">
                  <c:v>2016Q3</c:v>
                </c:pt>
                <c:pt idx="220">
                  <c:v>2016Q4</c:v>
                </c:pt>
                <c:pt idx="221">
                  <c:v>2017Q1</c:v>
                </c:pt>
                <c:pt idx="222">
                  <c:v>2017Q2</c:v>
                </c:pt>
                <c:pt idx="223">
                  <c:v>2017Q3</c:v>
                </c:pt>
                <c:pt idx="224">
                  <c:v>2017Q4</c:v>
                </c:pt>
                <c:pt idx="225">
                  <c:v>2018Q1</c:v>
                </c:pt>
                <c:pt idx="226">
                  <c:v>2018Q2</c:v>
                </c:pt>
                <c:pt idx="227">
                  <c:v>2018Q3</c:v>
                </c:pt>
                <c:pt idx="228">
                  <c:v>2018Q4</c:v>
                </c:pt>
                <c:pt idx="229">
                  <c:v>2019Q1</c:v>
                </c:pt>
                <c:pt idx="230">
                  <c:v>2019Q2</c:v>
                </c:pt>
                <c:pt idx="231">
                  <c:v>2019Q3</c:v>
                </c:pt>
                <c:pt idx="232">
                  <c:v>2019Q4</c:v>
                </c:pt>
                <c:pt idx="233">
                  <c:v>2020Q1</c:v>
                </c:pt>
                <c:pt idx="234">
                  <c:v>2020Q2</c:v>
                </c:pt>
                <c:pt idx="235">
                  <c:v>2020Q3</c:v>
                </c:pt>
                <c:pt idx="236">
                  <c:v>2020Q4</c:v>
                </c:pt>
              </c:strCache>
            </c:strRef>
          </c:cat>
          <c:val>
            <c:numRef>
              <c:f>HazardPivot!$J$5:$J$242</c:f>
              <c:numCache>
                <c:formatCode>General</c:formatCode>
                <c:ptCount val="237"/>
                <c:pt idx="0">
                  <c:v>72741</c:v>
                </c:pt>
                <c:pt idx="2">
                  <c:v>1131</c:v>
                </c:pt>
                <c:pt idx="3">
                  <c:v>401</c:v>
                </c:pt>
                <c:pt idx="4">
                  <c:v>11421</c:v>
                </c:pt>
                <c:pt idx="5">
                  <c:v>73503</c:v>
                </c:pt>
                <c:pt idx="6">
                  <c:v>15121</c:v>
                </c:pt>
                <c:pt idx="7">
                  <c:v>18308</c:v>
                </c:pt>
                <c:pt idx="8">
                  <c:v>11561</c:v>
                </c:pt>
                <c:pt idx="10">
                  <c:v>86718</c:v>
                </c:pt>
                <c:pt idx="11">
                  <c:v>124338</c:v>
                </c:pt>
                <c:pt idx="12">
                  <c:v>216551</c:v>
                </c:pt>
                <c:pt idx="14">
                  <c:v>152431</c:v>
                </c:pt>
                <c:pt idx="16">
                  <c:v>10609</c:v>
                </c:pt>
                <c:pt idx="17">
                  <c:v>92677</c:v>
                </c:pt>
                <c:pt idx="18">
                  <c:v>979533</c:v>
                </c:pt>
                <c:pt idx="20">
                  <c:v>43823</c:v>
                </c:pt>
                <c:pt idx="21">
                  <c:v>160889</c:v>
                </c:pt>
                <c:pt idx="22">
                  <c:v>782565</c:v>
                </c:pt>
                <c:pt idx="23">
                  <c:v>772520</c:v>
                </c:pt>
                <c:pt idx="26">
                  <c:v>36458</c:v>
                </c:pt>
                <c:pt idx="28">
                  <c:v>167750</c:v>
                </c:pt>
                <c:pt idx="29">
                  <c:v>83555</c:v>
                </c:pt>
                <c:pt idx="30">
                  <c:v>912922</c:v>
                </c:pt>
                <c:pt idx="31">
                  <c:v>27503</c:v>
                </c:pt>
                <c:pt idx="33">
                  <c:v>39607</c:v>
                </c:pt>
                <c:pt idx="34">
                  <c:v>78205</c:v>
                </c:pt>
                <c:pt idx="36">
                  <c:v>1186</c:v>
                </c:pt>
                <c:pt idx="38">
                  <c:v>94143</c:v>
                </c:pt>
                <c:pt idx="40">
                  <c:v>918321</c:v>
                </c:pt>
                <c:pt idx="43">
                  <c:v>79323</c:v>
                </c:pt>
                <c:pt idx="44">
                  <c:v>0</c:v>
                </c:pt>
                <c:pt idx="45">
                  <c:v>811</c:v>
                </c:pt>
                <c:pt idx="47">
                  <c:v>110715</c:v>
                </c:pt>
                <c:pt idx="51">
                  <c:v>39394</c:v>
                </c:pt>
                <c:pt idx="52">
                  <c:v>3247216</c:v>
                </c:pt>
                <c:pt idx="53">
                  <c:v>80551</c:v>
                </c:pt>
                <c:pt idx="54">
                  <c:v>12045</c:v>
                </c:pt>
                <c:pt idx="55">
                  <c:v>185169</c:v>
                </c:pt>
                <c:pt idx="56">
                  <c:v>216336</c:v>
                </c:pt>
                <c:pt idx="57">
                  <c:v>11014</c:v>
                </c:pt>
                <c:pt idx="58">
                  <c:v>7396</c:v>
                </c:pt>
                <c:pt idx="59">
                  <c:v>431570</c:v>
                </c:pt>
                <c:pt idx="60">
                  <c:v>181711</c:v>
                </c:pt>
                <c:pt idx="61">
                  <c:v>43340</c:v>
                </c:pt>
                <c:pt idx="62">
                  <c:v>1498979</c:v>
                </c:pt>
                <c:pt idx="63">
                  <c:v>9585100</c:v>
                </c:pt>
                <c:pt idx="64">
                  <c:v>1670721</c:v>
                </c:pt>
                <c:pt idx="66">
                  <c:v>92807</c:v>
                </c:pt>
                <c:pt idx="67">
                  <c:v>1045</c:v>
                </c:pt>
                <c:pt idx="68">
                  <c:v>105486</c:v>
                </c:pt>
                <c:pt idx="69">
                  <c:v>106400</c:v>
                </c:pt>
                <c:pt idx="70">
                  <c:v>7364839</c:v>
                </c:pt>
                <c:pt idx="71">
                  <c:v>62197</c:v>
                </c:pt>
                <c:pt idx="72">
                  <c:v>4235003</c:v>
                </c:pt>
                <c:pt idx="73">
                  <c:v>14496</c:v>
                </c:pt>
                <c:pt idx="75">
                  <c:v>8174876</c:v>
                </c:pt>
                <c:pt idx="76">
                  <c:v>80559</c:v>
                </c:pt>
                <c:pt idx="77">
                  <c:v>8996859</c:v>
                </c:pt>
                <c:pt idx="79">
                  <c:v>104623</c:v>
                </c:pt>
                <c:pt idx="80">
                  <c:v>4936248</c:v>
                </c:pt>
                <c:pt idx="81">
                  <c:v>389786</c:v>
                </c:pt>
                <c:pt idx="82">
                  <c:v>114850</c:v>
                </c:pt>
                <c:pt idx="83">
                  <c:v>469037</c:v>
                </c:pt>
                <c:pt idx="84">
                  <c:v>15358</c:v>
                </c:pt>
                <c:pt idx="85">
                  <c:v>84530</c:v>
                </c:pt>
                <c:pt idx="88">
                  <c:v>4685197</c:v>
                </c:pt>
                <c:pt idx="89">
                  <c:v>16757</c:v>
                </c:pt>
                <c:pt idx="91">
                  <c:v>89202</c:v>
                </c:pt>
                <c:pt idx="92">
                  <c:v>2704231</c:v>
                </c:pt>
                <c:pt idx="93">
                  <c:v>365116</c:v>
                </c:pt>
                <c:pt idx="94">
                  <c:v>35784</c:v>
                </c:pt>
                <c:pt idx="95">
                  <c:v>750632</c:v>
                </c:pt>
                <c:pt idx="96">
                  <c:v>179602</c:v>
                </c:pt>
                <c:pt idx="97">
                  <c:v>7750</c:v>
                </c:pt>
                <c:pt idx="98">
                  <c:v>1593</c:v>
                </c:pt>
                <c:pt idx="100">
                  <c:v>1702020</c:v>
                </c:pt>
                <c:pt idx="101">
                  <c:v>73569</c:v>
                </c:pt>
                <c:pt idx="102">
                  <c:v>1544697</c:v>
                </c:pt>
                <c:pt idx="104">
                  <c:v>1805035</c:v>
                </c:pt>
                <c:pt idx="105">
                  <c:v>1702700</c:v>
                </c:pt>
                <c:pt idx="107">
                  <c:v>89086</c:v>
                </c:pt>
                <c:pt idx="108">
                  <c:v>758835</c:v>
                </c:pt>
                <c:pt idx="109">
                  <c:v>729984</c:v>
                </c:pt>
                <c:pt idx="111">
                  <c:v>967</c:v>
                </c:pt>
                <c:pt idx="114">
                  <c:v>10454</c:v>
                </c:pt>
                <c:pt idx="115">
                  <c:v>106119</c:v>
                </c:pt>
                <c:pt idx="116">
                  <c:v>161499</c:v>
                </c:pt>
                <c:pt idx="117">
                  <c:v>7661271</c:v>
                </c:pt>
                <c:pt idx="119">
                  <c:v>796963</c:v>
                </c:pt>
                <c:pt idx="123">
                  <c:v>7513</c:v>
                </c:pt>
                <c:pt idx="130">
                  <c:v>2099993</c:v>
                </c:pt>
                <c:pt idx="131">
                  <c:v>133919961</c:v>
                </c:pt>
                <c:pt idx="132">
                  <c:v>8007</c:v>
                </c:pt>
                <c:pt idx="135">
                  <c:v>11945</c:v>
                </c:pt>
                <c:pt idx="137">
                  <c:v>918273</c:v>
                </c:pt>
                <c:pt idx="139">
                  <c:v>165002293</c:v>
                </c:pt>
                <c:pt idx="142">
                  <c:v>28169497</c:v>
                </c:pt>
                <c:pt idx="143">
                  <c:v>598367</c:v>
                </c:pt>
                <c:pt idx="145">
                  <c:v>1345929</c:v>
                </c:pt>
                <c:pt idx="146">
                  <c:v>3916236</c:v>
                </c:pt>
                <c:pt idx="148">
                  <c:v>392415</c:v>
                </c:pt>
                <c:pt idx="149">
                  <c:v>3107974</c:v>
                </c:pt>
                <c:pt idx="151">
                  <c:v>5243324</c:v>
                </c:pt>
                <c:pt idx="152">
                  <c:v>28243893</c:v>
                </c:pt>
                <c:pt idx="155">
                  <c:v>411846</c:v>
                </c:pt>
                <c:pt idx="161">
                  <c:v>0</c:v>
                </c:pt>
                <c:pt idx="162">
                  <c:v>139596515</c:v>
                </c:pt>
                <c:pt idx="164">
                  <c:v>14403</c:v>
                </c:pt>
                <c:pt idx="167">
                  <c:v>4049412</c:v>
                </c:pt>
                <c:pt idx="168">
                  <c:v>772071</c:v>
                </c:pt>
                <c:pt idx="171">
                  <c:v>427619</c:v>
                </c:pt>
                <c:pt idx="173">
                  <c:v>35110107</c:v>
                </c:pt>
                <c:pt idx="174">
                  <c:v>0</c:v>
                </c:pt>
                <c:pt idx="175">
                  <c:v>75201</c:v>
                </c:pt>
                <c:pt idx="178">
                  <c:v>86821</c:v>
                </c:pt>
                <c:pt idx="180">
                  <c:v>16753</c:v>
                </c:pt>
                <c:pt idx="182">
                  <c:v>0</c:v>
                </c:pt>
                <c:pt idx="183">
                  <c:v>7621227</c:v>
                </c:pt>
                <c:pt idx="184">
                  <c:v>8422</c:v>
                </c:pt>
                <c:pt idx="185">
                  <c:v>238088</c:v>
                </c:pt>
                <c:pt idx="186">
                  <c:v>31012</c:v>
                </c:pt>
                <c:pt idx="187">
                  <c:v>767791</c:v>
                </c:pt>
                <c:pt idx="188">
                  <c:v>2215646</c:v>
                </c:pt>
                <c:pt idx="189">
                  <c:v>1089854</c:v>
                </c:pt>
                <c:pt idx="191">
                  <c:v>192619</c:v>
                </c:pt>
                <c:pt idx="193">
                  <c:v>3857633</c:v>
                </c:pt>
                <c:pt idx="195">
                  <c:v>1556066</c:v>
                </c:pt>
                <c:pt idx="198">
                  <c:v>1051995</c:v>
                </c:pt>
                <c:pt idx="200">
                  <c:v>23187</c:v>
                </c:pt>
                <c:pt idx="201">
                  <c:v>654369</c:v>
                </c:pt>
                <c:pt idx="202">
                  <c:v>810606</c:v>
                </c:pt>
                <c:pt idx="205">
                  <c:v>16923</c:v>
                </c:pt>
                <c:pt idx="206">
                  <c:v>5772457</c:v>
                </c:pt>
                <c:pt idx="211">
                  <c:v>91564</c:v>
                </c:pt>
                <c:pt idx="212">
                  <c:v>308219</c:v>
                </c:pt>
                <c:pt idx="213">
                  <c:v>366672</c:v>
                </c:pt>
                <c:pt idx="214">
                  <c:v>84094</c:v>
                </c:pt>
                <c:pt idx="217">
                  <c:v>259394</c:v>
                </c:pt>
                <c:pt idx="218">
                  <c:v>47684</c:v>
                </c:pt>
                <c:pt idx="219">
                  <c:v>237852</c:v>
                </c:pt>
                <c:pt idx="220">
                  <c:v>59796120</c:v>
                </c:pt>
                <c:pt idx="221">
                  <c:v>14288797</c:v>
                </c:pt>
                <c:pt idx="222">
                  <c:v>340944</c:v>
                </c:pt>
                <c:pt idx="223">
                  <c:v>343936</c:v>
                </c:pt>
                <c:pt idx="224">
                  <c:v>1247353</c:v>
                </c:pt>
                <c:pt idx="227">
                  <c:v>393963</c:v>
                </c:pt>
                <c:pt idx="228">
                  <c:v>16360</c:v>
                </c:pt>
                <c:pt idx="229">
                  <c:v>0</c:v>
                </c:pt>
                <c:pt idx="230">
                  <c:v>2289583</c:v>
                </c:pt>
                <c:pt idx="231">
                  <c:v>6692524</c:v>
                </c:pt>
                <c:pt idx="232">
                  <c:v>420949</c:v>
                </c:pt>
                <c:pt idx="233">
                  <c:v>3452565</c:v>
                </c:pt>
                <c:pt idx="234">
                  <c:v>80139257</c:v>
                </c:pt>
                <c:pt idx="235">
                  <c:v>50223</c:v>
                </c:pt>
                <c:pt idx="236">
                  <c:v>2620735</c:v>
                </c:pt>
              </c:numCache>
            </c:numRef>
          </c:val>
          <c:extLst>
            <c:ext xmlns:c16="http://schemas.microsoft.com/office/drawing/2014/chart" uri="{C3380CC4-5D6E-409C-BE32-E72D297353CC}">
              <c16:uniqueId val="{0000000B-973F-DD4E-879D-C6A8F921C5D5}"/>
            </c:ext>
          </c:extLst>
        </c:ser>
        <c:dLbls>
          <c:showLegendKey val="0"/>
          <c:showVal val="0"/>
          <c:showCatName val="0"/>
          <c:showSerName val="0"/>
          <c:showPercent val="0"/>
          <c:showBubbleSize val="0"/>
        </c:dLbls>
        <c:gapWidth val="219"/>
        <c:axId val="693851840"/>
        <c:axId val="693677920"/>
      </c:barChart>
      <c:catAx>
        <c:axId val="693851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677920"/>
        <c:crosses val="autoZero"/>
        <c:auto val="1"/>
        <c:lblAlgn val="ctr"/>
        <c:lblOffset val="100"/>
        <c:noMultiLvlLbl val="0"/>
      </c:catAx>
      <c:valAx>
        <c:axId val="693677920"/>
        <c:scaling>
          <c:orientation val="minMax"/>
          <c:max val="200000000"/>
          <c:min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851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Actual Inflation vs Smoothed Inflation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none"/>
          </c:marker>
          <c:cat>
            <c:numRef>
              <c:f>Inflation!$A$4:$A$63</c:f>
              <c:numCache>
                <c:formatCode>General</c:formatCode>
                <c:ptCount val="60"/>
                <c:pt idx="0">
                  <c:v>1962</c:v>
                </c:pt>
                <c:pt idx="1">
                  <c:v>1963</c:v>
                </c:pt>
                <c:pt idx="2">
                  <c:v>1964</c:v>
                </c:pt>
                <c:pt idx="3">
                  <c:v>1965</c:v>
                </c:pt>
                <c:pt idx="4">
                  <c:v>1966</c:v>
                </c:pt>
                <c:pt idx="5">
                  <c:v>1967</c:v>
                </c:pt>
                <c:pt idx="6">
                  <c:v>1968</c:v>
                </c:pt>
                <c:pt idx="7">
                  <c:v>1969</c:v>
                </c:pt>
                <c:pt idx="8">
                  <c:v>1970</c:v>
                </c:pt>
                <c:pt idx="9">
                  <c:v>1971</c:v>
                </c:pt>
                <c:pt idx="10">
                  <c:v>1972</c:v>
                </c:pt>
                <c:pt idx="11">
                  <c:v>1973</c:v>
                </c:pt>
                <c:pt idx="12">
                  <c:v>1974</c:v>
                </c:pt>
                <c:pt idx="13">
                  <c:v>1975</c:v>
                </c:pt>
                <c:pt idx="14">
                  <c:v>1976</c:v>
                </c:pt>
                <c:pt idx="15">
                  <c:v>1977</c:v>
                </c:pt>
                <c:pt idx="16">
                  <c:v>1978</c:v>
                </c:pt>
                <c:pt idx="17">
                  <c:v>1979</c:v>
                </c:pt>
                <c:pt idx="18">
                  <c:v>1980</c:v>
                </c:pt>
                <c:pt idx="19">
                  <c:v>1981</c:v>
                </c:pt>
                <c:pt idx="20">
                  <c:v>1982</c:v>
                </c:pt>
                <c:pt idx="21">
                  <c:v>1983</c:v>
                </c:pt>
                <c:pt idx="22">
                  <c:v>1984</c:v>
                </c:pt>
                <c:pt idx="23">
                  <c:v>1985</c:v>
                </c:pt>
                <c:pt idx="24">
                  <c:v>1986</c:v>
                </c:pt>
                <c:pt idx="25">
                  <c:v>1987</c:v>
                </c:pt>
                <c:pt idx="26">
                  <c:v>1988</c:v>
                </c:pt>
                <c:pt idx="27">
                  <c:v>1989</c:v>
                </c:pt>
                <c:pt idx="28">
                  <c:v>1990</c:v>
                </c:pt>
                <c:pt idx="29">
                  <c:v>1991</c:v>
                </c:pt>
                <c:pt idx="30">
                  <c:v>1992</c:v>
                </c:pt>
                <c:pt idx="31">
                  <c:v>1993</c:v>
                </c:pt>
                <c:pt idx="32">
                  <c:v>1994</c:v>
                </c:pt>
                <c:pt idx="33">
                  <c:v>1995</c:v>
                </c:pt>
                <c:pt idx="34">
                  <c:v>1996</c:v>
                </c:pt>
                <c:pt idx="35">
                  <c:v>1997</c:v>
                </c:pt>
                <c:pt idx="36">
                  <c:v>1998</c:v>
                </c:pt>
                <c:pt idx="37">
                  <c:v>1999</c:v>
                </c:pt>
                <c:pt idx="38">
                  <c:v>2000</c:v>
                </c:pt>
                <c:pt idx="39">
                  <c:v>2001</c:v>
                </c:pt>
                <c:pt idx="40">
                  <c:v>2002</c:v>
                </c:pt>
                <c:pt idx="41">
                  <c:v>2003</c:v>
                </c:pt>
                <c:pt idx="42">
                  <c:v>2004</c:v>
                </c:pt>
                <c:pt idx="43">
                  <c:v>2005</c:v>
                </c:pt>
                <c:pt idx="44">
                  <c:v>2006</c:v>
                </c:pt>
                <c:pt idx="45">
                  <c:v>2007</c:v>
                </c:pt>
                <c:pt idx="46">
                  <c:v>2008</c:v>
                </c:pt>
                <c:pt idx="47">
                  <c:v>2009</c:v>
                </c:pt>
                <c:pt idx="48">
                  <c:v>2010</c:v>
                </c:pt>
                <c:pt idx="49">
                  <c:v>2011</c:v>
                </c:pt>
                <c:pt idx="50">
                  <c:v>2012</c:v>
                </c:pt>
                <c:pt idx="51">
                  <c:v>2013</c:v>
                </c:pt>
                <c:pt idx="52">
                  <c:v>2014</c:v>
                </c:pt>
                <c:pt idx="53">
                  <c:v>2015</c:v>
                </c:pt>
                <c:pt idx="54">
                  <c:v>2016</c:v>
                </c:pt>
                <c:pt idx="55">
                  <c:v>2017</c:v>
                </c:pt>
                <c:pt idx="56">
                  <c:v>2018</c:v>
                </c:pt>
                <c:pt idx="57">
                  <c:v>2019</c:v>
                </c:pt>
                <c:pt idx="58">
                  <c:v>2020</c:v>
                </c:pt>
                <c:pt idx="59">
                  <c:v>2021</c:v>
                </c:pt>
              </c:numCache>
            </c:numRef>
          </c:cat>
          <c:val>
            <c:numRef>
              <c:f>Inflation!$F$4:$F$63</c:f>
              <c:numCache>
                <c:formatCode>0.00%</c:formatCode>
                <c:ptCount val="60"/>
                <c:pt idx="0">
                  <c:v>2.1299999999999999E-2</c:v>
                </c:pt>
                <c:pt idx="1">
                  <c:v>2.01E-2</c:v>
                </c:pt>
                <c:pt idx="2">
                  <c:v>2.0500000000000001E-2</c:v>
                </c:pt>
                <c:pt idx="3">
                  <c:v>2.5399999999999999E-2</c:v>
                </c:pt>
                <c:pt idx="4">
                  <c:v>3.3000000000000002E-2</c:v>
                </c:pt>
                <c:pt idx="5">
                  <c:v>2.7400000000000001E-2</c:v>
                </c:pt>
                <c:pt idx="6">
                  <c:v>3.4799999999999998E-2</c:v>
                </c:pt>
                <c:pt idx="7">
                  <c:v>4.0599999999999997E-2</c:v>
                </c:pt>
                <c:pt idx="8">
                  <c:v>5.04E-2</c:v>
                </c:pt>
                <c:pt idx="9">
                  <c:v>4.7199999999999999E-2</c:v>
                </c:pt>
                <c:pt idx="10">
                  <c:v>4.41E-2</c:v>
                </c:pt>
                <c:pt idx="11">
                  <c:v>6.7599999999999993E-2</c:v>
                </c:pt>
                <c:pt idx="12">
                  <c:v>0.1086</c:v>
                </c:pt>
                <c:pt idx="13">
                  <c:v>8.8999999999999996E-2</c:v>
                </c:pt>
                <c:pt idx="14">
                  <c:v>6.4299999999999996E-2</c:v>
                </c:pt>
                <c:pt idx="15">
                  <c:v>6.8599999999999994E-2</c:v>
                </c:pt>
                <c:pt idx="16">
                  <c:v>6.7599999999999993E-2</c:v>
                </c:pt>
                <c:pt idx="17">
                  <c:v>9.11E-2</c:v>
                </c:pt>
                <c:pt idx="18">
                  <c:v>0.1188</c:v>
                </c:pt>
                <c:pt idx="19">
                  <c:v>9.98E-2</c:v>
                </c:pt>
                <c:pt idx="20">
                  <c:v>6.8900000000000003E-2</c:v>
                </c:pt>
                <c:pt idx="21">
                  <c:v>4.6899999999999997E-2</c:v>
                </c:pt>
                <c:pt idx="22">
                  <c:v>4.8500000000000001E-2</c:v>
                </c:pt>
                <c:pt idx="23">
                  <c:v>3.7699999999999997E-2</c:v>
                </c:pt>
                <c:pt idx="24">
                  <c:v>0.02</c:v>
                </c:pt>
                <c:pt idx="25">
                  <c:v>3.1300000000000001E-2</c:v>
                </c:pt>
                <c:pt idx="26">
                  <c:v>3.6799999999999999E-2</c:v>
                </c:pt>
                <c:pt idx="27">
                  <c:v>4.8300000000000003E-2</c:v>
                </c:pt>
                <c:pt idx="28">
                  <c:v>5.0999999999999997E-2</c:v>
                </c:pt>
                <c:pt idx="29">
                  <c:v>4.53E-2</c:v>
                </c:pt>
                <c:pt idx="30">
                  <c:v>4.2599999999999999E-2</c:v>
                </c:pt>
                <c:pt idx="31">
                  <c:v>3.7400000000000003E-2</c:v>
                </c:pt>
                <c:pt idx="32">
                  <c:v>3.1899999999999998E-2</c:v>
                </c:pt>
                <c:pt idx="33">
                  <c:v>3.04E-2</c:v>
                </c:pt>
                <c:pt idx="34">
                  <c:v>2.8299999999999999E-2</c:v>
                </c:pt>
                <c:pt idx="35">
                  <c:v>2.47E-2</c:v>
                </c:pt>
                <c:pt idx="36">
                  <c:v>1.66E-2</c:v>
                </c:pt>
                <c:pt idx="37">
                  <c:v>1.89E-2</c:v>
                </c:pt>
                <c:pt idx="38">
                  <c:v>2.9600000000000001E-2</c:v>
                </c:pt>
                <c:pt idx="39">
                  <c:v>2.8199999999999999E-2</c:v>
                </c:pt>
                <c:pt idx="40">
                  <c:v>1.78E-2</c:v>
                </c:pt>
                <c:pt idx="41">
                  <c:v>2.085E-2</c:v>
                </c:pt>
                <c:pt idx="42">
                  <c:v>2.3900000000000001E-2</c:v>
                </c:pt>
                <c:pt idx="43">
                  <c:v>2.81E-2</c:v>
                </c:pt>
                <c:pt idx="44">
                  <c:v>2.7799999999999998E-2</c:v>
                </c:pt>
                <c:pt idx="45">
                  <c:v>2.6599999999999999E-2</c:v>
                </c:pt>
                <c:pt idx="46">
                  <c:v>3.6999999999999998E-2</c:v>
                </c:pt>
                <c:pt idx="47">
                  <c:v>8.0000000000000004E-4</c:v>
                </c:pt>
                <c:pt idx="48">
                  <c:v>1.5100000000000001E-2</c:v>
                </c:pt>
                <c:pt idx="49">
                  <c:v>0.03</c:v>
                </c:pt>
                <c:pt idx="50">
                  <c:v>2.2200000000000001E-2</c:v>
                </c:pt>
                <c:pt idx="51">
                  <c:v>1.4E-2</c:v>
                </c:pt>
                <c:pt idx="52">
                  <c:v>1.11E-2</c:v>
                </c:pt>
                <c:pt idx="53">
                  <c:v>1.4E-3</c:v>
                </c:pt>
                <c:pt idx="54">
                  <c:v>8.3000000000000001E-3</c:v>
                </c:pt>
                <c:pt idx="55">
                  <c:v>1.83E-2</c:v>
                </c:pt>
                <c:pt idx="56">
                  <c:v>2.12E-2</c:v>
                </c:pt>
                <c:pt idx="57">
                  <c:v>1.7000000000000001E-2</c:v>
                </c:pt>
                <c:pt idx="58">
                  <c:v>8.9999999999999993E-3</c:v>
                </c:pt>
                <c:pt idx="59">
                  <c:v>3.8399999999999997E-2</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4F35-7740-A4F0-EFD362E573F4}"/>
            </c:ext>
          </c:extLst>
        </c:ser>
        <c:ser>
          <c:idx val="0"/>
          <c:order val="1"/>
          <c:spPr>
            <a:ln w="28575" cap="rnd">
              <a:solidFill>
                <a:srgbClr val="7030A0">
                  <a:alpha val="48000"/>
                </a:srgbClr>
              </a:solidFill>
              <a:prstDash val="sysDot"/>
              <a:round/>
            </a:ln>
            <a:effectLst/>
          </c:spPr>
          <c:marker>
            <c:symbol val="none"/>
          </c:marker>
          <c:val>
            <c:numRef>
              <c:f>Inflation!$B$4:$B$63</c:f>
              <c:numCache>
                <c:formatCode>0.00%</c:formatCode>
                <c:ptCount val="60"/>
                <c:pt idx="0">
                  <c:v>2.1299999999999999E-2</c:v>
                </c:pt>
                <c:pt idx="1">
                  <c:v>2.01E-2</c:v>
                </c:pt>
                <c:pt idx="2">
                  <c:v>2.0500000000000001E-2</c:v>
                </c:pt>
                <c:pt idx="3">
                  <c:v>2.5399999999999999E-2</c:v>
                </c:pt>
                <c:pt idx="4">
                  <c:v>3.3000000000000002E-2</c:v>
                </c:pt>
                <c:pt idx="5">
                  <c:v>2.7400000000000001E-2</c:v>
                </c:pt>
                <c:pt idx="6">
                  <c:v>3.4799999999999998E-2</c:v>
                </c:pt>
                <c:pt idx="7">
                  <c:v>4.0599999999999997E-2</c:v>
                </c:pt>
                <c:pt idx="8">
                  <c:v>5.04E-2</c:v>
                </c:pt>
                <c:pt idx="9">
                  <c:v>4.7199999999999999E-2</c:v>
                </c:pt>
                <c:pt idx="10">
                  <c:v>4.41E-2</c:v>
                </c:pt>
                <c:pt idx="11">
                  <c:v>6.7599999999999993E-2</c:v>
                </c:pt>
                <c:pt idx="12">
                  <c:v>0.1086</c:v>
                </c:pt>
                <c:pt idx="13">
                  <c:v>8.8999999999999996E-2</c:v>
                </c:pt>
                <c:pt idx="14">
                  <c:v>6.4299999999999996E-2</c:v>
                </c:pt>
                <c:pt idx="15">
                  <c:v>6.8599999999999994E-2</c:v>
                </c:pt>
                <c:pt idx="16">
                  <c:v>6.7599999999999993E-2</c:v>
                </c:pt>
                <c:pt idx="17">
                  <c:v>9.11E-2</c:v>
                </c:pt>
                <c:pt idx="18">
                  <c:v>0.1188</c:v>
                </c:pt>
                <c:pt idx="19">
                  <c:v>9.98E-2</c:v>
                </c:pt>
                <c:pt idx="20">
                  <c:v>6.8900000000000003E-2</c:v>
                </c:pt>
                <c:pt idx="21">
                  <c:v>4.6899999999999997E-2</c:v>
                </c:pt>
                <c:pt idx="22">
                  <c:v>4.8500000000000001E-2</c:v>
                </c:pt>
                <c:pt idx="23">
                  <c:v>3.7699999999999997E-2</c:v>
                </c:pt>
                <c:pt idx="24">
                  <c:v>0.02</c:v>
                </c:pt>
                <c:pt idx="25">
                  <c:v>3.1300000000000001E-2</c:v>
                </c:pt>
                <c:pt idx="26">
                  <c:v>3.6799999999999999E-2</c:v>
                </c:pt>
                <c:pt idx="27">
                  <c:v>4.8300000000000003E-2</c:v>
                </c:pt>
                <c:pt idx="28">
                  <c:v>5.0999999999999997E-2</c:v>
                </c:pt>
                <c:pt idx="29">
                  <c:v>4.53E-2</c:v>
                </c:pt>
                <c:pt idx="30">
                  <c:v>4.2599999999999999E-2</c:v>
                </c:pt>
                <c:pt idx="31">
                  <c:v>3.7400000000000003E-2</c:v>
                </c:pt>
                <c:pt idx="32">
                  <c:v>3.1899999999999998E-2</c:v>
                </c:pt>
                <c:pt idx="33">
                  <c:v>3.04E-2</c:v>
                </c:pt>
                <c:pt idx="34">
                  <c:v>2.8299999999999999E-2</c:v>
                </c:pt>
                <c:pt idx="35">
                  <c:v>2.47E-2</c:v>
                </c:pt>
                <c:pt idx="36">
                  <c:v>1.66E-2</c:v>
                </c:pt>
                <c:pt idx="37">
                  <c:v>1.89E-2</c:v>
                </c:pt>
                <c:pt idx="38">
                  <c:v>2.9600000000000001E-2</c:v>
                </c:pt>
                <c:pt idx="39">
                  <c:v>2.8199999999999999E-2</c:v>
                </c:pt>
                <c:pt idx="40">
                  <c:v>1.78E-2</c:v>
                </c:pt>
                <c:pt idx="41">
                  <c:v>-9.9</c:v>
                </c:pt>
                <c:pt idx="42">
                  <c:v>2.3900000000000001E-2</c:v>
                </c:pt>
                <c:pt idx="43">
                  <c:v>2.81E-2</c:v>
                </c:pt>
                <c:pt idx="44">
                  <c:v>2.7799999999999998E-2</c:v>
                </c:pt>
                <c:pt idx="45">
                  <c:v>2.6599999999999999E-2</c:v>
                </c:pt>
                <c:pt idx="46">
                  <c:v>3.6999999999999998E-2</c:v>
                </c:pt>
                <c:pt idx="47">
                  <c:v>8.0000000000000004E-4</c:v>
                </c:pt>
                <c:pt idx="48">
                  <c:v>1.5100000000000001E-2</c:v>
                </c:pt>
                <c:pt idx="49">
                  <c:v>0.03</c:v>
                </c:pt>
                <c:pt idx="50">
                  <c:v>2.2200000000000001E-2</c:v>
                </c:pt>
                <c:pt idx="51">
                  <c:v>1.4E-2</c:v>
                </c:pt>
                <c:pt idx="52">
                  <c:v>1.11E-2</c:v>
                </c:pt>
                <c:pt idx="53">
                  <c:v>1.4E-3</c:v>
                </c:pt>
                <c:pt idx="54">
                  <c:v>8.3000000000000001E-3</c:v>
                </c:pt>
                <c:pt idx="55">
                  <c:v>1.83E-2</c:v>
                </c:pt>
                <c:pt idx="56">
                  <c:v>2.12E-2</c:v>
                </c:pt>
                <c:pt idx="57">
                  <c:v>1.7000000000000001E-2</c:v>
                </c:pt>
                <c:pt idx="58">
                  <c:v>8.9999999999999993E-3</c:v>
                </c:pt>
                <c:pt idx="59">
                  <c:v>3.8399999999999997E-2</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4F35-7740-A4F0-EFD362E573F4}"/>
            </c:ext>
          </c:extLst>
        </c:ser>
        <c:dLbls>
          <c:showLegendKey val="0"/>
          <c:showVal val="0"/>
          <c:showCatName val="0"/>
          <c:showSerName val="0"/>
          <c:showPercent val="0"/>
          <c:showBubbleSize val="0"/>
        </c:dLbls>
        <c:smooth val="0"/>
        <c:axId val="776430768"/>
        <c:axId val="358967280"/>
      </c:lineChart>
      <c:catAx>
        <c:axId val="77643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967280"/>
        <c:crosses val="autoZero"/>
        <c:auto val="1"/>
        <c:lblAlgn val="ctr"/>
        <c:lblOffset val="100"/>
        <c:noMultiLvlLbl val="0"/>
      </c:catAx>
      <c:valAx>
        <c:axId val="35896728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430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Actual OCR</a:t>
            </a:r>
            <a:r>
              <a:rPr lang="en-GB" baseline="0"/>
              <a:t> vs Smoothed OCR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Inflation!$G$1</c:f>
              <c:strCache>
                <c:ptCount val="1"/>
                <c:pt idx="0">
                  <c:v>SmoothedGovernment Overnight Bank Lending Rate</c:v>
                </c:pt>
              </c:strCache>
            </c:strRef>
          </c:tx>
          <c:spPr>
            <a:ln w="28575" cap="rnd">
              <a:solidFill>
                <a:schemeClr val="accent2"/>
              </a:solidFill>
              <a:round/>
            </a:ln>
            <a:effectLst/>
          </c:spPr>
          <c:marker>
            <c:symbol val="none"/>
          </c:marker>
          <c:cat>
            <c:numRef>
              <c:f>Inflation!$A$4:$A$63</c:f>
              <c:numCache>
                <c:formatCode>General</c:formatCode>
                <c:ptCount val="60"/>
                <c:pt idx="0">
                  <c:v>1962</c:v>
                </c:pt>
                <c:pt idx="1">
                  <c:v>1963</c:v>
                </c:pt>
                <c:pt idx="2">
                  <c:v>1964</c:v>
                </c:pt>
                <c:pt idx="3">
                  <c:v>1965</c:v>
                </c:pt>
                <c:pt idx="4">
                  <c:v>1966</c:v>
                </c:pt>
                <c:pt idx="5">
                  <c:v>1967</c:v>
                </c:pt>
                <c:pt idx="6">
                  <c:v>1968</c:v>
                </c:pt>
                <c:pt idx="7">
                  <c:v>1969</c:v>
                </c:pt>
                <c:pt idx="8">
                  <c:v>1970</c:v>
                </c:pt>
                <c:pt idx="9">
                  <c:v>1971</c:v>
                </c:pt>
                <c:pt idx="10">
                  <c:v>1972</c:v>
                </c:pt>
                <c:pt idx="11">
                  <c:v>1973</c:v>
                </c:pt>
                <c:pt idx="12">
                  <c:v>1974</c:v>
                </c:pt>
                <c:pt idx="13">
                  <c:v>1975</c:v>
                </c:pt>
                <c:pt idx="14">
                  <c:v>1976</c:v>
                </c:pt>
                <c:pt idx="15">
                  <c:v>1977</c:v>
                </c:pt>
                <c:pt idx="16">
                  <c:v>1978</c:v>
                </c:pt>
                <c:pt idx="17">
                  <c:v>1979</c:v>
                </c:pt>
                <c:pt idx="18">
                  <c:v>1980</c:v>
                </c:pt>
                <c:pt idx="19">
                  <c:v>1981</c:v>
                </c:pt>
                <c:pt idx="20">
                  <c:v>1982</c:v>
                </c:pt>
                <c:pt idx="21">
                  <c:v>1983</c:v>
                </c:pt>
                <c:pt idx="22">
                  <c:v>1984</c:v>
                </c:pt>
                <c:pt idx="23">
                  <c:v>1985</c:v>
                </c:pt>
                <c:pt idx="24">
                  <c:v>1986</c:v>
                </c:pt>
                <c:pt idx="25">
                  <c:v>1987</c:v>
                </c:pt>
                <c:pt idx="26">
                  <c:v>1988</c:v>
                </c:pt>
                <c:pt idx="27">
                  <c:v>1989</c:v>
                </c:pt>
                <c:pt idx="28">
                  <c:v>1990</c:v>
                </c:pt>
                <c:pt idx="29">
                  <c:v>1991</c:v>
                </c:pt>
                <c:pt idx="30">
                  <c:v>1992</c:v>
                </c:pt>
                <c:pt idx="31">
                  <c:v>1993</c:v>
                </c:pt>
                <c:pt idx="32">
                  <c:v>1994</c:v>
                </c:pt>
                <c:pt idx="33">
                  <c:v>1995</c:v>
                </c:pt>
                <c:pt idx="34">
                  <c:v>1996</c:v>
                </c:pt>
                <c:pt idx="35">
                  <c:v>1997</c:v>
                </c:pt>
                <c:pt idx="36">
                  <c:v>1998</c:v>
                </c:pt>
                <c:pt idx="37">
                  <c:v>1999</c:v>
                </c:pt>
                <c:pt idx="38">
                  <c:v>2000</c:v>
                </c:pt>
                <c:pt idx="39">
                  <c:v>2001</c:v>
                </c:pt>
                <c:pt idx="40">
                  <c:v>2002</c:v>
                </c:pt>
                <c:pt idx="41">
                  <c:v>2003</c:v>
                </c:pt>
                <c:pt idx="42">
                  <c:v>2004</c:v>
                </c:pt>
                <c:pt idx="43">
                  <c:v>2005</c:v>
                </c:pt>
                <c:pt idx="44">
                  <c:v>2006</c:v>
                </c:pt>
                <c:pt idx="45">
                  <c:v>2007</c:v>
                </c:pt>
                <c:pt idx="46">
                  <c:v>2008</c:v>
                </c:pt>
                <c:pt idx="47">
                  <c:v>2009</c:v>
                </c:pt>
                <c:pt idx="48">
                  <c:v>2010</c:v>
                </c:pt>
                <c:pt idx="49">
                  <c:v>2011</c:v>
                </c:pt>
                <c:pt idx="50">
                  <c:v>2012</c:v>
                </c:pt>
                <c:pt idx="51">
                  <c:v>2013</c:v>
                </c:pt>
                <c:pt idx="52">
                  <c:v>2014</c:v>
                </c:pt>
                <c:pt idx="53">
                  <c:v>2015</c:v>
                </c:pt>
                <c:pt idx="54">
                  <c:v>2016</c:v>
                </c:pt>
                <c:pt idx="55">
                  <c:v>2017</c:v>
                </c:pt>
                <c:pt idx="56">
                  <c:v>2018</c:v>
                </c:pt>
                <c:pt idx="57">
                  <c:v>2019</c:v>
                </c:pt>
                <c:pt idx="58">
                  <c:v>2020</c:v>
                </c:pt>
                <c:pt idx="59">
                  <c:v>2021</c:v>
                </c:pt>
              </c:numCache>
            </c:numRef>
          </c:cat>
          <c:val>
            <c:numRef>
              <c:f>Inflation!$G$4:$G$63</c:f>
              <c:numCache>
                <c:formatCode>0.00%</c:formatCode>
                <c:ptCount val="60"/>
                <c:pt idx="0">
                  <c:v>3.0700000000000002E-2</c:v>
                </c:pt>
                <c:pt idx="1">
                  <c:v>3.5799999999999998E-2</c:v>
                </c:pt>
                <c:pt idx="2">
                  <c:v>3.9399999999999998E-2</c:v>
                </c:pt>
                <c:pt idx="3">
                  <c:v>4.58E-2</c:v>
                </c:pt>
                <c:pt idx="4">
                  <c:v>5.7000000000000002E-2</c:v>
                </c:pt>
                <c:pt idx="5">
                  <c:v>4.7399999999999998E-2</c:v>
                </c:pt>
                <c:pt idx="6">
                  <c:v>6.3500000000000001E-2</c:v>
                </c:pt>
                <c:pt idx="7">
                  <c:v>9.0999999999999998E-2</c:v>
                </c:pt>
                <c:pt idx="8">
                  <c:v>8.0299999999999996E-2</c:v>
                </c:pt>
                <c:pt idx="9">
                  <c:v>5.2699999999999997E-2</c:v>
                </c:pt>
                <c:pt idx="10">
                  <c:v>0.05</c:v>
                </c:pt>
                <c:pt idx="11">
                  <c:v>9.7900000000000001E-2</c:v>
                </c:pt>
                <c:pt idx="12">
                  <c:v>0.11799999999999999</c:v>
                </c:pt>
                <c:pt idx="13">
                  <c:v>6.5600000000000006E-2</c:v>
                </c:pt>
                <c:pt idx="14">
                  <c:v>5.6899999999999999E-2</c:v>
                </c:pt>
                <c:pt idx="15">
                  <c:v>6.2399999999999997E-2</c:v>
                </c:pt>
                <c:pt idx="16">
                  <c:v>8.9300000000000004E-2</c:v>
                </c:pt>
                <c:pt idx="17">
                  <c:v>0.12559999999999999</c:v>
                </c:pt>
                <c:pt idx="18">
                  <c:v>0.1489</c:v>
                </c:pt>
                <c:pt idx="19">
                  <c:v>0.1842</c:v>
                </c:pt>
                <c:pt idx="20">
                  <c:v>0.13780000000000001</c:v>
                </c:pt>
                <c:pt idx="21">
                  <c:v>0.1023</c:v>
                </c:pt>
                <c:pt idx="22">
                  <c:v>0.1154</c:v>
                </c:pt>
                <c:pt idx="23">
                  <c:v>9.1399999999999995E-2</c:v>
                </c:pt>
                <c:pt idx="24">
                  <c:v>7.6999999999999999E-2</c:v>
                </c:pt>
                <c:pt idx="25">
                  <c:v>8.1100000000000005E-2</c:v>
                </c:pt>
                <c:pt idx="26">
                  <c:v>8.5199999999999998E-2</c:v>
                </c:pt>
                <c:pt idx="27">
                  <c:v>0.1038</c:v>
                </c:pt>
                <c:pt idx="28">
                  <c:v>9.1300000000000006E-2</c:v>
                </c:pt>
                <c:pt idx="29">
                  <c:v>6.4600000000000005E-2</c:v>
                </c:pt>
                <c:pt idx="30">
                  <c:v>4.0399999999999998E-2</c:v>
                </c:pt>
                <c:pt idx="31">
                  <c:v>3.4599999999999999E-2</c:v>
                </c:pt>
                <c:pt idx="32">
                  <c:v>4.7699999999999999E-2</c:v>
                </c:pt>
                <c:pt idx="33">
                  <c:v>6.6000000000000003E-2</c:v>
                </c:pt>
                <c:pt idx="34">
                  <c:v>6.0100000000000001E-2</c:v>
                </c:pt>
                <c:pt idx="35">
                  <c:v>6.1899999999999997E-2</c:v>
                </c:pt>
                <c:pt idx="36">
                  <c:v>6.0499999999999998E-2</c:v>
                </c:pt>
                <c:pt idx="37">
                  <c:v>5.6300000000000003E-2</c:v>
                </c:pt>
                <c:pt idx="38">
                  <c:v>7.0499999999999993E-2</c:v>
                </c:pt>
                <c:pt idx="39">
                  <c:v>4.3999999999999997E-2</c:v>
                </c:pt>
                <c:pt idx="40">
                  <c:v>1.9199999999999998E-2</c:v>
                </c:pt>
                <c:pt idx="41">
                  <c:v>1.3100000000000001E-2</c:v>
                </c:pt>
                <c:pt idx="42">
                  <c:v>1.5599999999999999E-2</c:v>
                </c:pt>
                <c:pt idx="43">
                  <c:v>3.6400000000000002E-2</c:v>
                </c:pt>
                <c:pt idx="44">
                  <c:v>5.6000000000000001E-2</c:v>
                </c:pt>
                <c:pt idx="45">
                  <c:v>5.67E-2</c:v>
                </c:pt>
                <c:pt idx="46">
                  <c:v>2.2100000000000002E-2</c:v>
                </c:pt>
                <c:pt idx="47">
                  <c:v>2.2000000000000001E-3</c:v>
                </c:pt>
                <c:pt idx="48">
                  <c:v>2.3999999999999998E-3</c:v>
                </c:pt>
                <c:pt idx="49">
                  <c:v>1.5E-3</c:v>
                </c:pt>
                <c:pt idx="50">
                  <c:v>2E-3</c:v>
                </c:pt>
                <c:pt idx="51">
                  <c:v>1.6000000000000001E-3</c:v>
                </c:pt>
                <c:pt idx="52">
                  <c:v>1.4E-3</c:v>
                </c:pt>
                <c:pt idx="53">
                  <c:v>1.9E-3</c:v>
                </c:pt>
                <c:pt idx="54">
                  <c:v>4.7999999999999996E-3</c:v>
                </c:pt>
                <c:pt idx="55">
                  <c:v>1.1599999999999999E-2</c:v>
                </c:pt>
                <c:pt idx="56">
                  <c:v>2.0799999999999999E-2</c:v>
                </c:pt>
                <c:pt idx="57">
                  <c:v>2.46E-2</c:v>
                </c:pt>
                <c:pt idx="58">
                  <c:v>4.4999999999999997E-3</c:v>
                </c:pt>
                <c:pt idx="59">
                  <c:v>1.2999999999999999E-3</c:v>
                </c:pt>
              </c:numCache>
            </c:numRef>
          </c:val>
          <c:smooth val="0"/>
          <c:extLst>
            <c:ext xmlns:c16="http://schemas.microsoft.com/office/drawing/2014/chart" uri="{C3380CC4-5D6E-409C-BE32-E72D297353CC}">
              <c16:uniqueId val="{00000000-FF1F-154A-84C5-58F93E4E2274}"/>
            </c:ext>
          </c:extLst>
        </c:ser>
        <c:ser>
          <c:idx val="0"/>
          <c:order val="1"/>
          <c:tx>
            <c:strRef>
              <c:f>Inflation!$C$1</c:f>
              <c:strCache>
                <c:ptCount val="1"/>
                <c:pt idx="0">
                  <c:v>Government Overnight Bank Lending Rate</c:v>
                </c:pt>
              </c:strCache>
            </c:strRef>
          </c:tx>
          <c:spPr>
            <a:ln w="28575" cap="rnd">
              <a:solidFill>
                <a:srgbClr val="7030A0"/>
              </a:solidFill>
              <a:prstDash val="sysDot"/>
              <a:round/>
            </a:ln>
            <a:effectLst/>
          </c:spPr>
          <c:marker>
            <c:symbol val="none"/>
          </c:marker>
          <c:cat>
            <c:numRef>
              <c:f>Inflation!$A$4:$A$63</c:f>
              <c:numCache>
                <c:formatCode>General</c:formatCode>
                <c:ptCount val="60"/>
                <c:pt idx="0">
                  <c:v>1962</c:v>
                </c:pt>
                <c:pt idx="1">
                  <c:v>1963</c:v>
                </c:pt>
                <c:pt idx="2">
                  <c:v>1964</c:v>
                </c:pt>
                <c:pt idx="3">
                  <c:v>1965</c:v>
                </c:pt>
                <c:pt idx="4">
                  <c:v>1966</c:v>
                </c:pt>
                <c:pt idx="5">
                  <c:v>1967</c:v>
                </c:pt>
                <c:pt idx="6">
                  <c:v>1968</c:v>
                </c:pt>
                <c:pt idx="7">
                  <c:v>1969</c:v>
                </c:pt>
                <c:pt idx="8">
                  <c:v>1970</c:v>
                </c:pt>
                <c:pt idx="9">
                  <c:v>1971</c:v>
                </c:pt>
                <c:pt idx="10">
                  <c:v>1972</c:v>
                </c:pt>
                <c:pt idx="11">
                  <c:v>1973</c:v>
                </c:pt>
                <c:pt idx="12">
                  <c:v>1974</c:v>
                </c:pt>
                <c:pt idx="13">
                  <c:v>1975</c:v>
                </c:pt>
                <c:pt idx="14">
                  <c:v>1976</c:v>
                </c:pt>
                <c:pt idx="15">
                  <c:v>1977</c:v>
                </c:pt>
                <c:pt idx="16">
                  <c:v>1978</c:v>
                </c:pt>
                <c:pt idx="17">
                  <c:v>1979</c:v>
                </c:pt>
                <c:pt idx="18">
                  <c:v>1980</c:v>
                </c:pt>
                <c:pt idx="19">
                  <c:v>1981</c:v>
                </c:pt>
                <c:pt idx="20">
                  <c:v>1982</c:v>
                </c:pt>
                <c:pt idx="21">
                  <c:v>1983</c:v>
                </c:pt>
                <c:pt idx="22">
                  <c:v>1984</c:v>
                </c:pt>
                <c:pt idx="23">
                  <c:v>1985</c:v>
                </c:pt>
                <c:pt idx="24">
                  <c:v>1986</c:v>
                </c:pt>
                <c:pt idx="25">
                  <c:v>1987</c:v>
                </c:pt>
                <c:pt idx="26">
                  <c:v>1988</c:v>
                </c:pt>
                <c:pt idx="27">
                  <c:v>1989</c:v>
                </c:pt>
                <c:pt idx="28">
                  <c:v>1990</c:v>
                </c:pt>
                <c:pt idx="29">
                  <c:v>1991</c:v>
                </c:pt>
                <c:pt idx="30">
                  <c:v>1992</c:v>
                </c:pt>
                <c:pt idx="31">
                  <c:v>1993</c:v>
                </c:pt>
                <c:pt idx="32">
                  <c:v>1994</c:v>
                </c:pt>
                <c:pt idx="33">
                  <c:v>1995</c:v>
                </c:pt>
                <c:pt idx="34">
                  <c:v>1996</c:v>
                </c:pt>
                <c:pt idx="35">
                  <c:v>1997</c:v>
                </c:pt>
                <c:pt idx="36">
                  <c:v>1998</c:v>
                </c:pt>
                <c:pt idx="37">
                  <c:v>1999</c:v>
                </c:pt>
                <c:pt idx="38">
                  <c:v>2000</c:v>
                </c:pt>
                <c:pt idx="39">
                  <c:v>2001</c:v>
                </c:pt>
                <c:pt idx="40">
                  <c:v>2002</c:v>
                </c:pt>
                <c:pt idx="41">
                  <c:v>2003</c:v>
                </c:pt>
                <c:pt idx="42">
                  <c:v>2004</c:v>
                </c:pt>
                <c:pt idx="43">
                  <c:v>2005</c:v>
                </c:pt>
                <c:pt idx="44">
                  <c:v>2006</c:v>
                </c:pt>
                <c:pt idx="45">
                  <c:v>2007</c:v>
                </c:pt>
                <c:pt idx="46">
                  <c:v>2008</c:v>
                </c:pt>
                <c:pt idx="47">
                  <c:v>2009</c:v>
                </c:pt>
                <c:pt idx="48">
                  <c:v>2010</c:v>
                </c:pt>
                <c:pt idx="49">
                  <c:v>2011</c:v>
                </c:pt>
                <c:pt idx="50">
                  <c:v>2012</c:v>
                </c:pt>
                <c:pt idx="51">
                  <c:v>2013</c:v>
                </c:pt>
                <c:pt idx="52">
                  <c:v>2014</c:v>
                </c:pt>
                <c:pt idx="53">
                  <c:v>2015</c:v>
                </c:pt>
                <c:pt idx="54">
                  <c:v>2016</c:v>
                </c:pt>
                <c:pt idx="55">
                  <c:v>2017</c:v>
                </c:pt>
                <c:pt idx="56">
                  <c:v>2018</c:v>
                </c:pt>
                <c:pt idx="57">
                  <c:v>2019</c:v>
                </c:pt>
                <c:pt idx="58">
                  <c:v>2020</c:v>
                </c:pt>
                <c:pt idx="59">
                  <c:v>2021</c:v>
                </c:pt>
              </c:numCache>
            </c:numRef>
          </c:cat>
          <c:val>
            <c:numRef>
              <c:f>Inflation!$C$4:$C$63</c:f>
              <c:numCache>
                <c:formatCode>0.00%</c:formatCode>
                <c:ptCount val="60"/>
                <c:pt idx="0">
                  <c:v>3.0700000000000002E-2</c:v>
                </c:pt>
                <c:pt idx="1">
                  <c:v>3.5799999999999998E-2</c:v>
                </c:pt>
                <c:pt idx="2">
                  <c:v>3.9399999999999998E-2</c:v>
                </c:pt>
                <c:pt idx="3">
                  <c:v>4.58E-2</c:v>
                </c:pt>
                <c:pt idx="4">
                  <c:v>5.7000000000000002E-2</c:v>
                </c:pt>
                <c:pt idx="5">
                  <c:v>4.7399999999999998E-2</c:v>
                </c:pt>
                <c:pt idx="6">
                  <c:v>6.3500000000000001E-2</c:v>
                </c:pt>
                <c:pt idx="7">
                  <c:v>9.0999999999999998E-2</c:v>
                </c:pt>
                <c:pt idx="8">
                  <c:v>8.0299999999999996E-2</c:v>
                </c:pt>
                <c:pt idx="9">
                  <c:v>5.2699999999999997E-2</c:v>
                </c:pt>
                <c:pt idx="10">
                  <c:v>0.05</c:v>
                </c:pt>
                <c:pt idx="11">
                  <c:v>9.7900000000000001E-2</c:v>
                </c:pt>
                <c:pt idx="12">
                  <c:v>0.11799999999999999</c:v>
                </c:pt>
                <c:pt idx="13">
                  <c:v>6.5600000000000006E-2</c:v>
                </c:pt>
                <c:pt idx="14">
                  <c:v>5.6899999999999999E-2</c:v>
                </c:pt>
                <c:pt idx="15">
                  <c:v>6.2399999999999997E-2</c:v>
                </c:pt>
                <c:pt idx="16">
                  <c:v>8.9300000000000004E-2</c:v>
                </c:pt>
                <c:pt idx="17">
                  <c:v>0.12559999999999999</c:v>
                </c:pt>
                <c:pt idx="18">
                  <c:v>0.1489</c:v>
                </c:pt>
                <c:pt idx="19">
                  <c:v>0.1842</c:v>
                </c:pt>
                <c:pt idx="20">
                  <c:v>0.13780000000000001</c:v>
                </c:pt>
                <c:pt idx="21">
                  <c:v>0.1023</c:v>
                </c:pt>
                <c:pt idx="22">
                  <c:v>0.1154</c:v>
                </c:pt>
                <c:pt idx="23">
                  <c:v>9.1399999999999995E-2</c:v>
                </c:pt>
                <c:pt idx="24">
                  <c:v>7.6999999999999999E-2</c:v>
                </c:pt>
                <c:pt idx="25">
                  <c:v>0</c:v>
                </c:pt>
                <c:pt idx="26">
                  <c:v>8.5199999999999998E-2</c:v>
                </c:pt>
                <c:pt idx="27">
                  <c:v>0.1038</c:v>
                </c:pt>
                <c:pt idx="28">
                  <c:v>9.1300000000000006E-2</c:v>
                </c:pt>
                <c:pt idx="29">
                  <c:v>6.4600000000000005E-2</c:v>
                </c:pt>
                <c:pt idx="30">
                  <c:v>4.0399999999999998E-2</c:v>
                </c:pt>
                <c:pt idx="31">
                  <c:v>3.4599999999999999E-2</c:v>
                </c:pt>
                <c:pt idx="32">
                  <c:v>4.7699999999999999E-2</c:v>
                </c:pt>
                <c:pt idx="33">
                  <c:v>6.6000000000000003E-2</c:v>
                </c:pt>
                <c:pt idx="34">
                  <c:v>6.0100000000000001E-2</c:v>
                </c:pt>
                <c:pt idx="35">
                  <c:v>6.1899999999999997E-2</c:v>
                </c:pt>
                <c:pt idx="36">
                  <c:v>6.0499999999999998E-2</c:v>
                </c:pt>
                <c:pt idx="37">
                  <c:v>5.6300000000000003E-2</c:v>
                </c:pt>
                <c:pt idx="38">
                  <c:v>7.0499999999999993E-2</c:v>
                </c:pt>
                <c:pt idx="39">
                  <c:v>4.3999999999999997E-2</c:v>
                </c:pt>
                <c:pt idx="40">
                  <c:v>1.9199999999999998E-2</c:v>
                </c:pt>
                <c:pt idx="41">
                  <c:v>1.3100000000000001E-2</c:v>
                </c:pt>
                <c:pt idx="42">
                  <c:v>1.5599999999999999E-2</c:v>
                </c:pt>
                <c:pt idx="43">
                  <c:v>3.6400000000000002E-2</c:v>
                </c:pt>
                <c:pt idx="44">
                  <c:v>5.6000000000000001E-2</c:v>
                </c:pt>
                <c:pt idx="45">
                  <c:v>5.67E-2</c:v>
                </c:pt>
                <c:pt idx="46">
                  <c:v>2.2100000000000002E-2</c:v>
                </c:pt>
                <c:pt idx="47">
                  <c:v>2.2000000000000001E-3</c:v>
                </c:pt>
                <c:pt idx="48">
                  <c:v>2.3999999999999998E-3</c:v>
                </c:pt>
                <c:pt idx="49">
                  <c:v>1.5E-3</c:v>
                </c:pt>
                <c:pt idx="50">
                  <c:v>2E-3</c:v>
                </c:pt>
                <c:pt idx="51">
                  <c:v>1.6000000000000001E-3</c:v>
                </c:pt>
                <c:pt idx="52">
                  <c:v>1.4E-3</c:v>
                </c:pt>
                <c:pt idx="53">
                  <c:v>1.9E-3</c:v>
                </c:pt>
                <c:pt idx="54">
                  <c:v>4.7999999999999996E-3</c:v>
                </c:pt>
                <c:pt idx="55">
                  <c:v>1.1599999999999999E-2</c:v>
                </c:pt>
                <c:pt idx="56">
                  <c:v>2.0799999999999999E-2</c:v>
                </c:pt>
                <c:pt idx="57">
                  <c:v>2.46E-2</c:v>
                </c:pt>
                <c:pt idx="58">
                  <c:v>4.4999999999999997E-3</c:v>
                </c:pt>
                <c:pt idx="59">
                  <c:v>1.2999999999999999E-3</c:v>
                </c:pt>
              </c:numCache>
            </c:numRef>
          </c:val>
          <c:smooth val="0"/>
          <c:extLst>
            <c:ext xmlns:c16="http://schemas.microsoft.com/office/drawing/2014/chart" uri="{C3380CC4-5D6E-409C-BE32-E72D297353CC}">
              <c16:uniqueId val="{00000001-FF1F-154A-84C5-58F93E4E2274}"/>
            </c:ext>
          </c:extLst>
        </c:ser>
        <c:dLbls>
          <c:showLegendKey val="0"/>
          <c:showVal val="0"/>
          <c:showCatName val="0"/>
          <c:showSerName val="0"/>
          <c:showPercent val="0"/>
          <c:showBubbleSize val="0"/>
        </c:dLbls>
        <c:smooth val="0"/>
        <c:axId val="776430768"/>
        <c:axId val="358967280"/>
      </c:lineChart>
      <c:catAx>
        <c:axId val="77643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967280"/>
        <c:crosses val="autoZero"/>
        <c:auto val="1"/>
        <c:lblAlgn val="ctr"/>
        <c:lblOffset val="100"/>
        <c:noMultiLvlLbl val="0"/>
      </c:catAx>
      <c:valAx>
        <c:axId val="3589672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430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Actual 1-yr Risk</a:t>
            </a:r>
            <a:r>
              <a:rPr lang="en-GB" baseline="0"/>
              <a:t> Free Rate vs Smoothed </a:t>
            </a:r>
            <a:r>
              <a:rPr lang="en-GB" sz="1400" b="0" i="0" u="none" strike="noStrike" baseline="0">
                <a:effectLst/>
              </a:rPr>
              <a:t>1-yr Risk Free Rate</a:t>
            </a:r>
            <a:r>
              <a:rPr lang="en-GB" sz="1400" b="0" i="0" u="none" strike="noStrike" baseline="0"/>
              <a: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Inflation!$H$1</c:f>
              <c:strCache>
                <c:ptCount val="1"/>
                <c:pt idx="0">
                  <c:v>Smoothed1-yr risk free rate</c:v>
                </c:pt>
              </c:strCache>
            </c:strRef>
          </c:tx>
          <c:spPr>
            <a:ln w="28575" cap="rnd">
              <a:solidFill>
                <a:schemeClr val="accent2"/>
              </a:solidFill>
              <a:round/>
            </a:ln>
            <a:effectLst/>
          </c:spPr>
          <c:marker>
            <c:symbol val="none"/>
          </c:marker>
          <c:cat>
            <c:numRef>
              <c:f>Inflation!$A$4:$A$63</c:f>
              <c:numCache>
                <c:formatCode>General</c:formatCode>
                <c:ptCount val="60"/>
                <c:pt idx="0">
                  <c:v>1962</c:v>
                </c:pt>
                <c:pt idx="1">
                  <c:v>1963</c:v>
                </c:pt>
                <c:pt idx="2">
                  <c:v>1964</c:v>
                </c:pt>
                <c:pt idx="3">
                  <c:v>1965</c:v>
                </c:pt>
                <c:pt idx="4">
                  <c:v>1966</c:v>
                </c:pt>
                <c:pt idx="5">
                  <c:v>1967</c:v>
                </c:pt>
                <c:pt idx="6">
                  <c:v>1968</c:v>
                </c:pt>
                <c:pt idx="7">
                  <c:v>1969</c:v>
                </c:pt>
                <c:pt idx="8">
                  <c:v>1970</c:v>
                </c:pt>
                <c:pt idx="9">
                  <c:v>1971</c:v>
                </c:pt>
                <c:pt idx="10">
                  <c:v>1972</c:v>
                </c:pt>
                <c:pt idx="11">
                  <c:v>1973</c:v>
                </c:pt>
                <c:pt idx="12">
                  <c:v>1974</c:v>
                </c:pt>
                <c:pt idx="13">
                  <c:v>1975</c:v>
                </c:pt>
                <c:pt idx="14">
                  <c:v>1976</c:v>
                </c:pt>
                <c:pt idx="15">
                  <c:v>1977</c:v>
                </c:pt>
                <c:pt idx="16">
                  <c:v>1978</c:v>
                </c:pt>
                <c:pt idx="17">
                  <c:v>1979</c:v>
                </c:pt>
                <c:pt idx="18">
                  <c:v>1980</c:v>
                </c:pt>
                <c:pt idx="19">
                  <c:v>1981</c:v>
                </c:pt>
                <c:pt idx="20">
                  <c:v>1982</c:v>
                </c:pt>
                <c:pt idx="21">
                  <c:v>1983</c:v>
                </c:pt>
                <c:pt idx="22">
                  <c:v>1984</c:v>
                </c:pt>
                <c:pt idx="23">
                  <c:v>1985</c:v>
                </c:pt>
                <c:pt idx="24">
                  <c:v>1986</c:v>
                </c:pt>
                <c:pt idx="25">
                  <c:v>1987</c:v>
                </c:pt>
                <c:pt idx="26">
                  <c:v>1988</c:v>
                </c:pt>
                <c:pt idx="27">
                  <c:v>1989</c:v>
                </c:pt>
                <c:pt idx="28">
                  <c:v>1990</c:v>
                </c:pt>
                <c:pt idx="29">
                  <c:v>1991</c:v>
                </c:pt>
                <c:pt idx="30">
                  <c:v>1992</c:v>
                </c:pt>
                <c:pt idx="31">
                  <c:v>1993</c:v>
                </c:pt>
                <c:pt idx="32">
                  <c:v>1994</c:v>
                </c:pt>
                <c:pt idx="33">
                  <c:v>1995</c:v>
                </c:pt>
                <c:pt idx="34">
                  <c:v>1996</c:v>
                </c:pt>
                <c:pt idx="35">
                  <c:v>1997</c:v>
                </c:pt>
                <c:pt idx="36">
                  <c:v>1998</c:v>
                </c:pt>
                <c:pt idx="37">
                  <c:v>1999</c:v>
                </c:pt>
                <c:pt idx="38">
                  <c:v>2000</c:v>
                </c:pt>
                <c:pt idx="39">
                  <c:v>2001</c:v>
                </c:pt>
                <c:pt idx="40">
                  <c:v>2002</c:v>
                </c:pt>
                <c:pt idx="41">
                  <c:v>2003</c:v>
                </c:pt>
                <c:pt idx="42">
                  <c:v>2004</c:v>
                </c:pt>
                <c:pt idx="43">
                  <c:v>2005</c:v>
                </c:pt>
                <c:pt idx="44">
                  <c:v>2006</c:v>
                </c:pt>
                <c:pt idx="45">
                  <c:v>2007</c:v>
                </c:pt>
                <c:pt idx="46">
                  <c:v>2008</c:v>
                </c:pt>
                <c:pt idx="47">
                  <c:v>2009</c:v>
                </c:pt>
                <c:pt idx="48">
                  <c:v>2010</c:v>
                </c:pt>
                <c:pt idx="49">
                  <c:v>2011</c:v>
                </c:pt>
                <c:pt idx="50">
                  <c:v>2012</c:v>
                </c:pt>
                <c:pt idx="51">
                  <c:v>2013</c:v>
                </c:pt>
                <c:pt idx="52">
                  <c:v>2014</c:v>
                </c:pt>
                <c:pt idx="53">
                  <c:v>2015</c:v>
                </c:pt>
                <c:pt idx="54">
                  <c:v>2016</c:v>
                </c:pt>
                <c:pt idx="55">
                  <c:v>2017</c:v>
                </c:pt>
                <c:pt idx="56">
                  <c:v>2018</c:v>
                </c:pt>
                <c:pt idx="57">
                  <c:v>2019</c:v>
                </c:pt>
                <c:pt idx="58">
                  <c:v>2020</c:v>
                </c:pt>
                <c:pt idx="59">
                  <c:v>2021</c:v>
                </c:pt>
              </c:numCache>
            </c:numRef>
          </c:cat>
          <c:val>
            <c:numRef>
              <c:f>Inflation!$H$4:$H$63</c:f>
              <c:numCache>
                <c:formatCode>0.00%</c:formatCode>
                <c:ptCount val="60"/>
                <c:pt idx="0">
                  <c:v>3.5099999999999999E-2</c:v>
                </c:pt>
                <c:pt idx="1">
                  <c:v>3.7999999999999999E-2</c:v>
                </c:pt>
                <c:pt idx="2">
                  <c:v>4.3499999999999997E-2</c:v>
                </c:pt>
                <c:pt idx="3">
                  <c:v>4.6800000000000001E-2</c:v>
                </c:pt>
                <c:pt idx="4">
                  <c:v>5.8700000000000002E-2</c:v>
                </c:pt>
                <c:pt idx="5">
                  <c:v>5.5E-2</c:v>
                </c:pt>
                <c:pt idx="6">
                  <c:v>6.4100000000000004E-2</c:v>
                </c:pt>
                <c:pt idx="7">
                  <c:v>8.0199999999999994E-2</c:v>
                </c:pt>
                <c:pt idx="8">
                  <c:v>7.7700000000000005E-2</c:v>
                </c:pt>
                <c:pt idx="9">
                  <c:v>5.5199999999999999E-2</c:v>
                </c:pt>
                <c:pt idx="10">
                  <c:v>5.5899999999999998E-2</c:v>
                </c:pt>
                <c:pt idx="11">
                  <c:v>8.2400000000000001E-2</c:v>
                </c:pt>
                <c:pt idx="12">
                  <c:v>9.2299999999999993E-2</c:v>
                </c:pt>
                <c:pt idx="13">
                  <c:v>7.6300000000000007E-2</c:v>
                </c:pt>
                <c:pt idx="14">
                  <c:v>6.6299999999999998E-2</c:v>
                </c:pt>
                <c:pt idx="15">
                  <c:v>6.8500000000000005E-2</c:v>
                </c:pt>
                <c:pt idx="16">
                  <c:v>9.3799999999999994E-2</c:v>
                </c:pt>
                <c:pt idx="17">
                  <c:v>0.1197</c:v>
                </c:pt>
                <c:pt idx="18">
                  <c:v>0.1348</c:v>
                </c:pt>
                <c:pt idx="19">
                  <c:v>0.1661</c:v>
                </c:pt>
                <c:pt idx="20">
                  <c:v>0.13789999999999999</c:v>
                </c:pt>
                <c:pt idx="21">
                  <c:v>0.1077</c:v>
                </c:pt>
                <c:pt idx="22">
                  <c:v>0.1226</c:v>
                </c:pt>
                <c:pt idx="23">
                  <c:v>9.4700000000000006E-2</c:v>
                </c:pt>
                <c:pt idx="24">
                  <c:v>7.2700000000000001E-2</c:v>
                </c:pt>
                <c:pt idx="25">
                  <c:v>7.6200000000000004E-2</c:v>
                </c:pt>
                <c:pt idx="26">
                  <c:v>8.6099999999999996E-2</c:v>
                </c:pt>
                <c:pt idx="27">
                  <c:v>9.6000000000000002E-2</c:v>
                </c:pt>
                <c:pt idx="28">
                  <c:v>8.8700000000000001E-2</c:v>
                </c:pt>
                <c:pt idx="29">
                  <c:v>6.6000000000000003E-2</c:v>
                </c:pt>
                <c:pt idx="30">
                  <c:v>4.3999999999999997E-2</c:v>
                </c:pt>
                <c:pt idx="31">
                  <c:v>3.8899999999999997E-2</c:v>
                </c:pt>
                <c:pt idx="32">
                  <c:v>0.06</c:v>
                </c:pt>
                <c:pt idx="33">
                  <c:v>6.7000000000000004E-2</c:v>
                </c:pt>
                <c:pt idx="34">
                  <c:v>6.2199999999999998E-2</c:v>
                </c:pt>
                <c:pt idx="35">
                  <c:v>6.3500000000000001E-2</c:v>
                </c:pt>
                <c:pt idx="36">
                  <c:v>5.7000000000000002E-2</c:v>
                </c:pt>
                <c:pt idx="37">
                  <c:v>5.7299999999999997E-2</c:v>
                </c:pt>
                <c:pt idx="38">
                  <c:v>6.8900000000000003E-2</c:v>
                </c:pt>
                <c:pt idx="39">
                  <c:v>3.95E-2</c:v>
                </c:pt>
                <c:pt idx="40">
                  <c:v>2.2800000000000001E-2</c:v>
                </c:pt>
                <c:pt idx="41">
                  <c:v>1.43E-2</c:v>
                </c:pt>
                <c:pt idx="42">
                  <c:v>2.1499999999999998E-2</c:v>
                </c:pt>
                <c:pt idx="43">
                  <c:v>4.1000000000000002E-2</c:v>
                </c:pt>
                <c:pt idx="44">
                  <c:v>5.57E-2</c:v>
                </c:pt>
                <c:pt idx="45">
                  <c:v>5.11E-2</c:v>
                </c:pt>
                <c:pt idx="46">
                  <c:v>2.0899999999999998E-2</c:v>
                </c:pt>
                <c:pt idx="47">
                  <c:v>5.7000000000000002E-3</c:v>
                </c:pt>
                <c:pt idx="48">
                  <c:v>4.0000000000000001E-3</c:v>
                </c:pt>
                <c:pt idx="49">
                  <c:v>2.3999999999999998E-3</c:v>
                </c:pt>
                <c:pt idx="50">
                  <c:v>2.3999999999999998E-3</c:v>
                </c:pt>
                <c:pt idx="51">
                  <c:v>1.9E-3</c:v>
                </c:pt>
                <c:pt idx="52">
                  <c:v>1.8E-3</c:v>
                </c:pt>
                <c:pt idx="53">
                  <c:v>4.0000000000000001E-3</c:v>
                </c:pt>
                <c:pt idx="54">
                  <c:v>7.1999999999999998E-3</c:v>
                </c:pt>
                <c:pt idx="55">
                  <c:v>1.37E-2</c:v>
                </c:pt>
                <c:pt idx="56">
                  <c:v>1.8550000000000001E-2</c:v>
                </c:pt>
                <c:pt idx="57">
                  <c:v>2.3400000000000001E-2</c:v>
                </c:pt>
                <c:pt idx="58">
                  <c:v>4.4999999999999997E-3</c:v>
                </c:pt>
                <c:pt idx="59">
                  <c:v>1.6000000000000001E-3</c:v>
                </c:pt>
              </c:numCache>
            </c:numRef>
          </c:val>
          <c:smooth val="0"/>
          <c:extLst>
            <c:ext xmlns:c16="http://schemas.microsoft.com/office/drawing/2014/chart" uri="{C3380CC4-5D6E-409C-BE32-E72D297353CC}">
              <c16:uniqueId val="{00000003-8BB7-8C45-9C17-577E458C57CE}"/>
            </c:ext>
          </c:extLst>
        </c:ser>
        <c:ser>
          <c:idx val="0"/>
          <c:order val="1"/>
          <c:tx>
            <c:strRef>
              <c:f>Inflation!$D$1</c:f>
              <c:strCache>
                <c:ptCount val="1"/>
                <c:pt idx="0">
                  <c:v>1-yr risk free rate</c:v>
                </c:pt>
              </c:strCache>
            </c:strRef>
          </c:tx>
          <c:spPr>
            <a:ln w="28575" cap="rnd">
              <a:solidFill>
                <a:srgbClr val="7030A0"/>
              </a:solidFill>
              <a:prstDash val="sysDot"/>
              <a:round/>
            </a:ln>
            <a:effectLst/>
          </c:spPr>
          <c:marker>
            <c:symbol val="none"/>
          </c:marker>
          <c:cat>
            <c:numRef>
              <c:f>Inflation!$A$4:$A$63</c:f>
              <c:numCache>
                <c:formatCode>General</c:formatCode>
                <c:ptCount val="60"/>
                <c:pt idx="0">
                  <c:v>1962</c:v>
                </c:pt>
                <c:pt idx="1">
                  <c:v>1963</c:v>
                </c:pt>
                <c:pt idx="2">
                  <c:v>1964</c:v>
                </c:pt>
                <c:pt idx="3">
                  <c:v>1965</c:v>
                </c:pt>
                <c:pt idx="4">
                  <c:v>1966</c:v>
                </c:pt>
                <c:pt idx="5">
                  <c:v>1967</c:v>
                </c:pt>
                <c:pt idx="6">
                  <c:v>1968</c:v>
                </c:pt>
                <c:pt idx="7">
                  <c:v>1969</c:v>
                </c:pt>
                <c:pt idx="8">
                  <c:v>1970</c:v>
                </c:pt>
                <c:pt idx="9">
                  <c:v>1971</c:v>
                </c:pt>
                <c:pt idx="10">
                  <c:v>1972</c:v>
                </c:pt>
                <c:pt idx="11">
                  <c:v>1973</c:v>
                </c:pt>
                <c:pt idx="12">
                  <c:v>1974</c:v>
                </c:pt>
                <c:pt idx="13">
                  <c:v>1975</c:v>
                </c:pt>
                <c:pt idx="14">
                  <c:v>1976</c:v>
                </c:pt>
                <c:pt idx="15">
                  <c:v>1977</c:v>
                </c:pt>
                <c:pt idx="16">
                  <c:v>1978</c:v>
                </c:pt>
                <c:pt idx="17">
                  <c:v>1979</c:v>
                </c:pt>
                <c:pt idx="18">
                  <c:v>1980</c:v>
                </c:pt>
                <c:pt idx="19">
                  <c:v>1981</c:v>
                </c:pt>
                <c:pt idx="20">
                  <c:v>1982</c:v>
                </c:pt>
                <c:pt idx="21">
                  <c:v>1983</c:v>
                </c:pt>
                <c:pt idx="22">
                  <c:v>1984</c:v>
                </c:pt>
                <c:pt idx="23">
                  <c:v>1985</c:v>
                </c:pt>
                <c:pt idx="24">
                  <c:v>1986</c:v>
                </c:pt>
                <c:pt idx="25">
                  <c:v>1987</c:v>
                </c:pt>
                <c:pt idx="26">
                  <c:v>1988</c:v>
                </c:pt>
                <c:pt idx="27">
                  <c:v>1989</c:v>
                </c:pt>
                <c:pt idx="28">
                  <c:v>1990</c:v>
                </c:pt>
                <c:pt idx="29">
                  <c:v>1991</c:v>
                </c:pt>
                <c:pt idx="30">
                  <c:v>1992</c:v>
                </c:pt>
                <c:pt idx="31">
                  <c:v>1993</c:v>
                </c:pt>
                <c:pt idx="32">
                  <c:v>1994</c:v>
                </c:pt>
                <c:pt idx="33">
                  <c:v>1995</c:v>
                </c:pt>
                <c:pt idx="34">
                  <c:v>1996</c:v>
                </c:pt>
                <c:pt idx="35">
                  <c:v>1997</c:v>
                </c:pt>
                <c:pt idx="36">
                  <c:v>1998</c:v>
                </c:pt>
                <c:pt idx="37">
                  <c:v>1999</c:v>
                </c:pt>
                <c:pt idx="38">
                  <c:v>2000</c:v>
                </c:pt>
                <c:pt idx="39">
                  <c:v>2001</c:v>
                </c:pt>
                <c:pt idx="40">
                  <c:v>2002</c:v>
                </c:pt>
                <c:pt idx="41">
                  <c:v>2003</c:v>
                </c:pt>
                <c:pt idx="42">
                  <c:v>2004</c:v>
                </c:pt>
                <c:pt idx="43">
                  <c:v>2005</c:v>
                </c:pt>
                <c:pt idx="44">
                  <c:v>2006</c:v>
                </c:pt>
                <c:pt idx="45">
                  <c:v>2007</c:v>
                </c:pt>
                <c:pt idx="46">
                  <c:v>2008</c:v>
                </c:pt>
                <c:pt idx="47">
                  <c:v>2009</c:v>
                </c:pt>
                <c:pt idx="48">
                  <c:v>2010</c:v>
                </c:pt>
                <c:pt idx="49">
                  <c:v>2011</c:v>
                </c:pt>
                <c:pt idx="50">
                  <c:v>2012</c:v>
                </c:pt>
                <c:pt idx="51">
                  <c:v>2013</c:v>
                </c:pt>
                <c:pt idx="52">
                  <c:v>2014</c:v>
                </c:pt>
                <c:pt idx="53">
                  <c:v>2015</c:v>
                </c:pt>
                <c:pt idx="54">
                  <c:v>2016</c:v>
                </c:pt>
                <c:pt idx="55">
                  <c:v>2017</c:v>
                </c:pt>
                <c:pt idx="56">
                  <c:v>2018</c:v>
                </c:pt>
                <c:pt idx="57">
                  <c:v>2019</c:v>
                </c:pt>
                <c:pt idx="58">
                  <c:v>2020</c:v>
                </c:pt>
                <c:pt idx="59">
                  <c:v>2021</c:v>
                </c:pt>
              </c:numCache>
            </c:numRef>
          </c:cat>
          <c:val>
            <c:numRef>
              <c:f>Inflation!$D$4:$D$63</c:f>
              <c:numCache>
                <c:formatCode>0.00%</c:formatCode>
                <c:ptCount val="60"/>
                <c:pt idx="0">
                  <c:v>3.5099999999999999E-2</c:v>
                </c:pt>
                <c:pt idx="1">
                  <c:v>3.7999999999999999E-2</c:v>
                </c:pt>
                <c:pt idx="2">
                  <c:v>4.3499999999999997E-2</c:v>
                </c:pt>
                <c:pt idx="3">
                  <c:v>4.6800000000000001E-2</c:v>
                </c:pt>
                <c:pt idx="4">
                  <c:v>5.8700000000000002E-2</c:v>
                </c:pt>
                <c:pt idx="5">
                  <c:v>5.5E-2</c:v>
                </c:pt>
                <c:pt idx="6">
                  <c:v>6.4100000000000004E-2</c:v>
                </c:pt>
                <c:pt idx="7">
                  <c:v>8.0199999999999994E-2</c:v>
                </c:pt>
                <c:pt idx="8">
                  <c:v>7.7700000000000005E-2</c:v>
                </c:pt>
                <c:pt idx="9">
                  <c:v>5.5199999999999999E-2</c:v>
                </c:pt>
                <c:pt idx="10">
                  <c:v>5.5899999999999998E-2</c:v>
                </c:pt>
                <c:pt idx="11">
                  <c:v>8.2400000000000001E-2</c:v>
                </c:pt>
                <c:pt idx="12">
                  <c:v>9.2299999999999993E-2</c:v>
                </c:pt>
                <c:pt idx="13">
                  <c:v>7.6300000000000007E-2</c:v>
                </c:pt>
                <c:pt idx="14">
                  <c:v>6.6299999999999998E-2</c:v>
                </c:pt>
                <c:pt idx="15">
                  <c:v>6.8500000000000005E-2</c:v>
                </c:pt>
                <c:pt idx="16">
                  <c:v>9.3799999999999994E-2</c:v>
                </c:pt>
                <c:pt idx="17">
                  <c:v>0.1197</c:v>
                </c:pt>
                <c:pt idx="18">
                  <c:v>0.1348</c:v>
                </c:pt>
                <c:pt idx="19">
                  <c:v>0.1661</c:v>
                </c:pt>
                <c:pt idx="20">
                  <c:v>0.13789999999999999</c:v>
                </c:pt>
                <c:pt idx="21">
                  <c:v>0.1077</c:v>
                </c:pt>
                <c:pt idx="22">
                  <c:v>0.1226</c:v>
                </c:pt>
                <c:pt idx="23">
                  <c:v>9.4700000000000006E-2</c:v>
                </c:pt>
                <c:pt idx="24">
                  <c:v>7.2700000000000001E-2</c:v>
                </c:pt>
                <c:pt idx="25">
                  <c:v>7.6200000000000004E-2</c:v>
                </c:pt>
                <c:pt idx="26">
                  <c:v>8.6099999999999996E-2</c:v>
                </c:pt>
                <c:pt idx="27">
                  <c:v>9.6000000000000002E-2</c:v>
                </c:pt>
                <c:pt idx="28">
                  <c:v>8.8700000000000001E-2</c:v>
                </c:pt>
                <c:pt idx="29">
                  <c:v>6.6000000000000003E-2</c:v>
                </c:pt>
                <c:pt idx="30">
                  <c:v>4.3999999999999997E-2</c:v>
                </c:pt>
                <c:pt idx="31">
                  <c:v>3.8899999999999997E-2</c:v>
                </c:pt>
                <c:pt idx="32">
                  <c:v>0.06</c:v>
                </c:pt>
                <c:pt idx="33">
                  <c:v>6.7000000000000004E-2</c:v>
                </c:pt>
                <c:pt idx="34">
                  <c:v>6.2199999999999998E-2</c:v>
                </c:pt>
                <c:pt idx="35">
                  <c:v>6.3500000000000001E-2</c:v>
                </c:pt>
                <c:pt idx="36">
                  <c:v>5.7000000000000002E-2</c:v>
                </c:pt>
                <c:pt idx="37">
                  <c:v>5.7299999999999997E-2</c:v>
                </c:pt>
                <c:pt idx="38">
                  <c:v>6.8900000000000003E-2</c:v>
                </c:pt>
                <c:pt idx="39">
                  <c:v>3.95E-2</c:v>
                </c:pt>
                <c:pt idx="40">
                  <c:v>2.2800000000000001E-2</c:v>
                </c:pt>
                <c:pt idx="41">
                  <c:v>1.43E-2</c:v>
                </c:pt>
                <c:pt idx="42">
                  <c:v>2.1499999999999998E-2</c:v>
                </c:pt>
                <c:pt idx="43">
                  <c:v>4.1000000000000002E-2</c:v>
                </c:pt>
                <c:pt idx="44">
                  <c:v>5.57E-2</c:v>
                </c:pt>
                <c:pt idx="45">
                  <c:v>5.11E-2</c:v>
                </c:pt>
                <c:pt idx="46">
                  <c:v>2.0899999999999998E-2</c:v>
                </c:pt>
                <c:pt idx="47">
                  <c:v>5.7000000000000002E-3</c:v>
                </c:pt>
                <c:pt idx="48">
                  <c:v>4.0000000000000001E-3</c:v>
                </c:pt>
                <c:pt idx="49">
                  <c:v>2.3999999999999998E-3</c:v>
                </c:pt>
                <c:pt idx="50">
                  <c:v>2.3999999999999998E-3</c:v>
                </c:pt>
                <c:pt idx="51">
                  <c:v>1.9E-3</c:v>
                </c:pt>
                <c:pt idx="52">
                  <c:v>1.8E-3</c:v>
                </c:pt>
                <c:pt idx="53">
                  <c:v>4.0000000000000001E-3</c:v>
                </c:pt>
                <c:pt idx="54">
                  <c:v>7.1999999999999998E-3</c:v>
                </c:pt>
                <c:pt idx="55">
                  <c:v>1.37E-2</c:v>
                </c:pt>
                <c:pt idx="56">
                  <c:v>#N/A</c:v>
                </c:pt>
                <c:pt idx="57">
                  <c:v>2.3400000000000001E-2</c:v>
                </c:pt>
                <c:pt idx="58">
                  <c:v>4.4999999999999997E-3</c:v>
                </c:pt>
                <c:pt idx="59">
                  <c:v>1.6000000000000001E-3</c:v>
                </c:pt>
              </c:numCache>
            </c:numRef>
          </c:val>
          <c:smooth val="0"/>
          <c:extLst>
            <c:ext xmlns:c16="http://schemas.microsoft.com/office/drawing/2014/chart" uri="{C3380CC4-5D6E-409C-BE32-E72D297353CC}">
              <c16:uniqueId val="{00000002-8BB7-8C45-9C17-577E458C57CE}"/>
            </c:ext>
          </c:extLst>
        </c:ser>
        <c:dLbls>
          <c:showLegendKey val="0"/>
          <c:showVal val="0"/>
          <c:showCatName val="0"/>
          <c:showSerName val="0"/>
          <c:showPercent val="0"/>
          <c:showBubbleSize val="0"/>
        </c:dLbls>
        <c:smooth val="0"/>
        <c:axId val="776430768"/>
        <c:axId val="358967280"/>
      </c:lineChart>
      <c:catAx>
        <c:axId val="77643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967280"/>
        <c:crosses val="autoZero"/>
        <c:auto val="1"/>
        <c:lblAlgn val="ctr"/>
        <c:lblOffset val="100"/>
        <c:noMultiLvlLbl val="0"/>
      </c:catAx>
      <c:valAx>
        <c:axId val="3589672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430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Actual 10-yr Risk</a:t>
            </a:r>
            <a:r>
              <a:rPr lang="en-GB" baseline="0"/>
              <a:t> Free Rate vs Smoothed </a:t>
            </a:r>
            <a:r>
              <a:rPr lang="en-GB" sz="1400" b="0" i="0" u="none" strike="noStrike" baseline="0">
                <a:effectLst/>
              </a:rPr>
              <a:t>10-yr Risk Free Rate</a:t>
            </a:r>
            <a:r>
              <a:rPr lang="en-GB" sz="1400" b="0" i="0" u="none" strike="noStrike" baseline="0"/>
              <a: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Inflation!$I$1</c:f>
              <c:strCache>
                <c:ptCount val="1"/>
                <c:pt idx="0">
                  <c:v>Smoothed10-yr risk free rate</c:v>
                </c:pt>
              </c:strCache>
            </c:strRef>
          </c:tx>
          <c:spPr>
            <a:ln w="28575" cap="rnd">
              <a:solidFill>
                <a:schemeClr val="accent2"/>
              </a:solidFill>
              <a:round/>
            </a:ln>
            <a:effectLst/>
          </c:spPr>
          <c:marker>
            <c:symbol val="none"/>
          </c:marker>
          <c:cat>
            <c:numRef>
              <c:f>Inflation!$A$4:$A$63</c:f>
              <c:numCache>
                <c:formatCode>General</c:formatCode>
                <c:ptCount val="60"/>
                <c:pt idx="0">
                  <c:v>1962</c:v>
                </c:pt>
                <c:pt idx="1">
                  <c:v>1963</c:v>
                </c:pt>
                <c:pt idx="2">
                  <c:v>1964</c:v>
                </c:pt>
                <c:pt idx="3">
                  <c:v>1965</c:v>
                </c:pt>
                <c:pt idx="4">
                  <c:v>1966</c:v>
                </c:pt>
                <c:pt idx="5">
                  <c:v>1967</c:v>
                </c:pt>
                <c:pt idx="6">
                  <c:v>1968</c:v>
                </c:pt>
                <c:pt idx="7">
                  <c:v>1969</c:v>
                </c:pt>
                <c:pt idx="8">
                  <c:v>1970</c:v>
                </c:pt>
                <c:pt idx="9">
                  <c:v>1971</c:v>
                </c:pt>
                <c:pt idx="10">
                  <c:v>1972</c:v>
                </c:pt>
                <c:pt idx="11">
                  <c:v>1973</c:v>
                </c:pt>
                <c:pt idx="12">
                  <c:v>1974</c:v>
                </c:pt>
                <c:pt idx="13">
                  <c:v>1975</c:v>
                </c:pt>
                <c:pt idx="14">
                  <c:v>1976</c:v>
                </c:pt>
                <c:pt idx="15">
                  <c:v>1977</c:v>
                </c:pt>
                <c:pt idx="16">
                  <c:v>1978</c:v>
                </c:pt>
                <c:pt idx="17">
                  <c:v>1979</c:v>
                </c:pt>
                <c:pt idx="18">
                  <c:v>1980</c:v>
                </c:pt>
                <c:pt idx="19">
                  <c:v>1981</c:v>
                </c:pt>
                <c:pt idx="20">
                  <c:v>1982</c:v>
                </c:pt>
                <c:pt idx="21">
                  <c:v>1983</c:v>
                </c:pt>
                <c:pt idx="22">
                  <c:v>1984</c:v>
                </c:pt>
                <c:pt idx="23">
                  <c:v>1985</c:v>
                </c:pt>
                <c:pt idx="24">
                  <c:v>1986</c:v>
                </c:pt>
                <c:pt idx="25">
                  <c:v>1987</c:v>
                </c:pt>
                <c:pt idx="26">
                  <c:v>1988</c:v>
                </c:pt>
                <c:pt idx="27">
                  <c:v>1989</c:v>
                </c:pt>
                <c:pt idx="28">
                  <c:v>1990</c:v>
                </c:pt>
                <c:pt idx="29">
                  <c:v>1991</c:v>
                </c:pt>
                <c:pt idx="30">
                  <c:v>1992</c:v>
                </c:pt>
                <c:pt idx="31">
                  <c:v>1993</c:v>
                </c:pt>
                <c:pt idx="32">
                  <c:v>1994</c:v>
                </c:pt>
                <c:pt idx="33">
                  <c:v>1995</c:v>
                </c:pt>
                <c:pt idx="34">
                  <c:v>1996</c:v>
                </c:pt>
                <c:pt idx="35">
                  <c:v>1997</c:v>
                </c:pt>
                <c:pt idx="36">
                  <c:v>1998</c:v>
                </c:pt>
                <c:pt idx="37">
                  <c:v>1999</c:v>
                </c:pt>
                <c:pt idx="38">
                  <c:v>2000</c:v>
                </c:pt>
                <c:pt idx="39">
                  <c:v>2001</c:v>
                </c:pt>
                <c:pt idx="40">
                  <c:v>2002</c:v>
                </c:pt>
                <c:pt idx="41">
                  <c:v>2003</c:v>
                </c:pt>
                <c:pt idx="42">
                  <c:v>2004</c:v>
                </c:pt>
                <c:pt idx="43">
                  <c:v>2005</c:v>
                </c:pt>
                <c:pt idx="44">
                  <c:v>2006</c:v>
                </c:pt>
                <c:pt idx="45">
                  <c:v>2007</c:v>
                </c:pt>
                <c:pt idx="46">
                  <c:v>2008</c:v>
                </c:pt>
                <c:pt idx="47">
                  <c:v>2009</c:v>
                </c:pt>
                <c:pt idx="48">
                  <c:v>2010</c:v>
                </c:pt>
                <c:pt idx="49">
                  <c:v>2011</c:v>
                </c:pt>
                <c:pt idx="50">
                  <c:v>2012</c:v>
                </c:pt>
                <c:pt idx="51">
                  <c:v>2013</c:v>
                </c:pt>
                <c:pt idx="52">
                  <c:v>2014</c:v>
                </c:pt>
                <c:pt idx="53">
                  <c:v>2015</c:v>
                </c:pt>
                <c:pt idx="54">
                  <c:v>2016</c:v>
                </c:pt>
                <c:pt idx="55">
                  <c:v>2017</c:v>
                </c:pt>
                <c:pt idx="56">
                  <c:v>2018</c:v>
                </c:pt>
                <c:pt idx="57">
                  <c:v>2019</c:v>
                </c:pt>
                <c:pt idx="58">
                  <c:v>2020</c:v>
                </c:pt>
                <c:pt idx="59">
                  <c:v>2021</c:v>
                </c:pt>
              </c:numCache>
            </c:numRef>
          </c:cat>
          <c:val>
            <c:numRef>
              <c:f>Inflation!$I$4:$I$63</c:f>
              <c:numCache>
                <c:formatCode>0.00%</c:formatCode>
                <c:ptCount val="60"/>
                <c:pt idx="0">
                  <c:v>4.4600000000000001E-2</c:v>
                </c:pt>
                <c:pt idx="1">
                  <c:v>4.5199999999999997E-2</c:v>
                </c:pt>
                <c:pt idx="2">
                  <c:v>4.7300000000000002E-2</c:v>
                </c:pt>
                <c:pt idx="3">
                  <c:v>4.8399999999999999E-2</c:v>
                </c:pt>
                <c:pt idx="4">
                  <c:v>5.5599999999999997E-2</c:v>
                </c:pt>
                <c:pt idx="5">
                  <c:v>5.7200000000000001E-2</c:v>
                </c:pt>
                <c:pt idx="6">
                  <c:v>6.3600000000000004E-2</c:v>
                </c:pt>
                <c:pt idx="7">
                  <c:v>7.51E-2</c:v>
                </c:pt>
                <c:pt idx="8">
                  <c:v>8.2799999999999999E-2</c:v>
                </c:pt>
                <c:pt idx="9">
                  <c:v>6.9400000000000003E-2</c:v>
                </c:pt>
                <c:pt idx="10">
                  <c:v>6.9900000000000004E-2</c:v>
                </c:pt>
                <c:pt idx="11">
                  <c:v>7.7100000000000002E-2</c:v>
                </c:pt>
                <c:pt idx="12">
                  <c:v>8.5099999999999995E-2</c:v>
                </c:pt>
                <c:pt idx="13">
                  <c:v>8.9899999999999994E-2</c:v>
                </c:pt>
                <c:pt idx="14">
                  <c:v>8.5699999999999998E-2</c:v>
                </c:pt>
                <c:pt idx="15">
                  <c:v>8.3500000000000005E-2</c:v>
                </c:pt>
                <c:pt idx="16">
                  <c:v>9.4600000000000004E-2</c:v>
                </c:pt>
                <c:pt idx="17">
                  <c:v>0.106</c:v>
                </c:pt>
                <c:pt idx="18">
                  <c:v>0.1285</c:v>
                </c:pt>
                <c:pt idx="19">
                  <c:v>0.15629999999999999</c:v>
                </c:pt>
                <c:pt idx="20">
                  <c:v>0.14610000000000001</c:v>
                </c:pt>
                <c:pt idx="21">
                  <c:v>0.12479999999999999</c:v>
                </c:pt>
                <c:pt idx="22">
                  <c:v>0.1399</c:v>
                </c:pt>
                <c:pt idx="23">
                  <c:v>0.1193</c:v>
                </c:pt>
                <c:pt idx="24">
                  <c:v>8.6300000000000002E-2</c:v>
                </c:pt>
                <c:pt idx="25">
                  <c:v>9.4399999999999998E-2</c:v>
                </c:pt>
                <c:pt idx="26">
                  <c:v>9.9500000000000005E-2</c:v>
                </c:pt>
                <c:pt idx="27">
                  <c:v>9.5500000000000002E-2</c:v>
                </c:pt>
                <c:pt idx="28">
                  <c:v>9.6199999999999994E-2</c:v>
                </c:pt>
                <c:pt idx="29">
                  <c:v>8.8499999999999995E-2</c:v>
                </c:pt>
                <c:pt idx="30">
                  <c:v>7.8899999999999998E-2</c:v>
                </c:pt>
                <c:pt idx="31">
                  <c:v>6.6100000000000006E-2</c:v>
                </c:pt>
                <c:pt idx="32">
                  <c:v>7.9799999999999996E-2</c:v>
                </c:pt>
                <c:pt idx="33">
                  <c:v>7.3999999999999996E-2</c:v>
                </c:pt>
                <c:pt idx="34">
                  <c:v>7.2599999999999998E-2</c:v>
                </c:pt>
                <c:pt idx="35">
                  <c:v>7.1599999999999997E-2</c:v>
                </c:pt>
                <c:pt idx="36">
                  <c:v>5.9299999999999999E-2</c:v>
                </c:pt>
                <c:pt idx="37">
                  <c:v>6.3600000000000004E-2</c:v>
                </c:pt>
                <c:pt idx="38">
                  <c:v>6.7900000000000002E-2</c:v>
                </c:pt>
                <c:pt idx="39">
                  <c:v>5.6599999999999998E-2</c:v>
                </c:pt>
                <c:pt idx="40">
                  <c:v>5.21E-2</c:v>
                </c:pt>
                <c:pt idx="41">
                  <c:v>4.5400000000000003E-2</c:v>
                </c:pt>
                <c:pt idx="42">
                  <c:v>4.82E-2</c:v>
                </c:pt>
                <c:pt idx="43">
                  <c:v>4.8399999999999999E-2</c:v>
                </c:pt>
                <c:pt idx="44">
                  <c:v>5.4100000000000002E-2</c:v>
                </c:pt>
                <c:pt idx="45">
                  <c:v>5.2299999999999999E-2</c:v>
                </c:pt>
                <c:pt idx="46">
                  <c:v>4.1399999999999999E-2</c:v>
                </c:pt>
                <c:pt idx="47">
                  <c:v>3.6999999999999998E-2</c:v>
                </c:pt>
                <c:pt idx="48">
                  <c:v>3.6400000000000002E-2</c:v>
                </c:pt>
                <c:pt idx="49">
                  <c:v>3.1600000000000003E-2</c:v>
                </c:pt>
                <c:pt idx="50">
                  <c:v>2.06E-2</c:v>
                </c:pt>
                <c:pt idx="51">
                  <c:v>2.6700000000000002E-2</c:v>
                </c:pt>
                <c:pt idx="52">
                  <c:v>2.8799999999999999E-2</c:v>
                </c:pt>
                <c:pt idx="53">
                  <c:v>2.4299999999999999E-2</c:v>
                </c:pt>
                <c:pt idx="54">
                  <c:v>2.1000000000000001E-2</c:v>
                </c:pt>
                <c:pt idx="55">
                  <c:v>2.6499999999999999E-2</c:v>
                </c:pt>
                <c:pt idx="56">
                  <c:v>3.3000000000000002E-2</c:v>
                </c:pt>
                <c:pt idx="57">
                  <c:v>2.4400000000000002E-2</c:v>
                </c:pt>
                <c:pt idx="58">
                  <c:v>1.04E-2</c:v>
                </c:pt>
                <c:pt idx="59">
                  <c:v>1.66E-2</c:v>
                </c:pt>
              </c:numCache>
            </c:numRef>
          </c:val>
          <c:smooth val="0"/>
          <c:extLst>
            <c:ext xmlns:c16="http://schemas.microsoft.com/office/drawing/2014/chart" uri="{C3380CC4-5D6E-409C-BE32-E72D297353CC}">
              <c16:uniqueId val="{00000000-60D6-674E-B400-AAF01A2CFD9A}"/>
            </c:ext>
          </c:extLst>
        </c:ser>
        <c:ser>
          <c:idx val="0"/>
          <c:order val="1"/>
          <c:tx>
            <c:strRef>
              <c:f>Inflation!$E$1</c:f>
              <c:strCache>
                <c:ptCount val="1"/>
                <c:pt idx="0">
                  <c:v>10-yr risk free rate</c:v>
                </c:pt>
              </c:strCache>
            </c:strRef>
          </c:tx>
          <c:spPr>
            <a:ln w="28575" cap="rnd">
              <a:solidFill>
                <a:srgbClr val="7030A0"/>
              </a:solidFill>
              <a:prstDash val="sysDot"/>
              <a:round/>
            </a:ln>
            <a:effectLst/>
          </c:spPr>
          <c:marker>
            <c:symbol val="none"/>
          </c:marker>
          <c:cat>
            <c:numRef>
              <c:f>Inflation!$A$4:$A$63</c:f>
              <c:numCache>
                <c:formatCode>General</c:formatCode>
                <c:ptCount val="60"/>
                <c:pt idx="0">
                  <c:v>1962</c:v>
                </c:pt>
                <c:pt idx="1">
                  <c:v>1963</c:v>
                </c:pt>
                <c:pt idx="2">
                  <c:v>1964</c:v>
                </c:pt>
                <c:pt idx="3">
                  <c:v>1965</c:v>
                </c:pt>
                <c:pt idx="4">
                  <c:v>1966</c:v>
                </c:pt>
                <c:pt idx="5">
                  <c:v>1967</c:v>
                </c:pt>
                <c:pt idx="6">
                  <c:v>1968</c:v>
                </c:pt>
                <c:pt idx="7">
                  <c:v>1969</c:v>
                </c:pt>
                <c:pt idx="8">
                  <c:v>1970</c:v>
                </c:pt>
                <c:pt idx="9">
                  <c:v>1971</c:v>
                </c:pt>
                <c:pt idx="10">
                  <c:v>1972</c:v>
                </c:pt>
                <c:pt idx="11">
                  <c:v>1973</c:v>
                </c:pt>
                <c:pt idx="12">
                  <c:v>1974</c:v>
                </c:pt>
                <c:pt idx="13">
                  <c:v>1975</c:v>
                </c:pt>
                <c:pt idx="14">
                  <c:v>1976</c:v>
                </c:pt>
                <c:pt idx="15">
                  <c:v>1977</c:v>
                </c:pt>
                <c:pt idx="16">
                  <c:v>1978</c:v>
                </c:pt>
                <c:pt idx="17">
                  <c:v>1979</c:v>
                </c:pt>
                <c:pt idx="18">
                  <c:v>1980</c:v>
                </c:pt>
                <c:pt idx="19">
                  <c:v>1981</c:v>
                </c:pt>
                <c:pt idx="20">
                  <c:v>1982</c:v>
                </c:pt>
                <c:pt idx="21">
                  <c:v>1983</c:v>
                </c:pt>
                <c:pt idx="22">
                  <c:v>1984</c:v>
                </c:pt>
                <c:pt idx="23">
                  <c:v>1985</c:v>
                </c:pt>
                <c:pt idx="24">
                  <c:v>1986</c:v>
                </c:pt>
                <c:pt idx="25">
                  <c:v>1987</c:v>
                </c:pt>
                <c:pt idx="26">
                  <c:v>1988</c:v>
                </c:pt>
                <c:pt idx="27">
                  <c:v>1989</c:v>
                </c:pt>
                <c:pt idx="28">
                  <c:v>1990</c:v>
                </c:pt>
                <c:pt idx="29">
                  <c:v>1991</c:v>
                </c:pt>
                <c:pt idx="30">
                  <c:v>1992</c:v>
                </c:pt>
                <c:pt idx="31">
                  <c:v>1993</c:v>
                </c:pt>
                <c:pt idx="32">
                  <c:v>1994</c:v>
                </c:pt>
                <c:pt idx="33">
                  <c:v>1995</c:v>
                </c:pt>
                <c:pt idx="34">
                  <c:v>1996</c:v>
                </c:pt>
                <c:pt idx="35">
                  <c:v>1997</c:v>
                </c:pt>
                <c:pt idx="36">
                  <c:v>1998</c:v>
                </c:pt>
                <c:pt idx="37">
                  <c:v>1999</c:v>
                </c:pt>
                <c:pt idx="38">
                  <c:v>2000</c:v>
                </c:pt>
                <c:pt idx="39">
                  <c:v>2001</c:v>
                </c:pt>
                <c:pt idx="40">
                  <c:v>2002</c:v>
                </c:pt>
                <c:pt idx="41">
                  <c:v>2003</c:v>
                </c:pt>
                <c:pt idx="42">
                  <c:v>2004</c:v>
                </c:pt>
                <c:pt idx="43">
                  <c:v>2005</c:v>
                </c:pt>
                <c:pt idx="44">
                  <c:v>2006</c:v>
                </c:pt>
                <c:pt idx="45">
                  <c:v>2007</c:v>
                </c:pt>
                <c:pt idx="46">
                  <c:v>2008</c:v>
                </c:pt>
                <c:pt idx="47">
                  <c:v>2009</c:v>
                </c:pt>
                <c:pt idx="48">
                  <c:v>2010</c:v>
                </c:pt>
                <c:pt idx="49">
                  <c:v>2011</c:v>
                </c:pt>
                <c:pt idx="50">
                  <c:v>2012</c:v>
                </c:pt>
                <c:pt idx="51">
                  <c:v>2013</c:v>
                </c:pt>
                <c:pt idx="52">
                  <c:v>2014</c:v>
                </c:pt>
                <c:pt idx="53">
                  <c:v>2015</c:v>
                </c:pt>
                <c:pt idx="54">
                  <c:v>2016</c:v>
                </c:pt>
                <c:pt idx="55">
                  <c:v>2017</c:v>
                </c:pt>
                <c:pt idx="56">
                  <c:v>2018</c:v>
                </c:pt>
                <c:pt idx="57">
                  <c:v>2019</c:v>
                </c:pt>
                <c:pt idx="58">
                  <c:v>2020</c:v>
                </c:pt>
                <c:pt idx="59">
                  <c:v>2021</c:v>
                </c:pt>
              </c:numCache>
            </c:numRef>
          </c:cat>
          <c:val>
            <c:numRef>
              <c:f>Inflation!$E$4:$E$63</c:f>
              <c:numCache>
                <c:formatCode>0.00%</c:formatCode>
                <c:ptCount val="60"/>
                <c:pt idx="0">
                  <c:v>4.4600000000000001E-2</c:v>
                </c:pt>
                <c:pt idx="1">
                  <c:v>4.5199999999999997E-2</c:v>
                </c:pt>
                <c:pt idx="2">
                  <c:v>4.7300000000000002E-2</c:v>
                </c:pt>
                <c:pt idx="3">
                  <c:v>4.8399999999999999E-2</c:v>
                </c:pt>
                <c:pt idx="4">
                  <c:v>5.5599999999999997E-2</c:v>
                </c:pt>
                <c:pt idx="5">
                  <c:v>5.7200000000000001E-2</c:v>
                </c:pt>
                <c:pt idx="6">
                  <c:v>6.3600000000000004E-2</c:v>
                </c:pt>
                <c:pt idx="7">
                  <c:v>7.51E-2</c:v>
                </c:pt>
                <c:pt idx="8">
                  <c:v>8.2799999999999999E-2</c:v>
                </c:pt>
                <c:pt idx="9">
                  <c:v>6.9400000000000003E-2</c:v>
                </c:pt>
                <c:pt idx="10">
                  <c:v>6.9900000000000004E-2</c:v>
                </c:pt>
                <c:pt idx="11">
                  <c:v>7.7100000000000002E-2</c:v>
                </c:pt>
                <c:pt idx="12">
                  <c:v>8.5099999999999995E-2</c:v>
                </c:pt>
                <c:pt idx="13">
                  <c:v>8.9899999999999994E-2</c:v>
                </c:pt>
                <c:pt idx="14">
                  <c:v>8.5699999999999998E-2</c:v>
                </c:pt>
                <c:pt idx="15">
                  <c:v>8.3500000000000005E-2</c:v>
                </c:pt>
                <c:pt idx="16">
                  <c:v>9.4600000000000004E-2</c:v>
                </c:pt>
                <c:pt idx="17">
                  <c:v>0.106</c:v>
                </c:pt>
                <c:pt idx="18">
                  <c:v>0.1285</c:v>
                </c:pt>
                <c:pt idx="19">
                  <c:v>0.15629999999999999</c:v>
                </c:pt>
                <c:pt idx="20">
                  <c:v>0.14610000000000001</c:v>
                </c:pt>
                <c:pt idx="21">
                  <c:v>0.12479999999999999</c:v>
                </c:pt>
                <c:pt idx="22">
                  <c:v>0.1399</c:v>
                </c:pt>
                <c:pt idx="23">
                  <c:v>0.1193</c:v>
                </c:pt>
                <c:pt idx="24">
                  <c:v>8.6300000000000002E-2</c:v>
                </c:pt>
                <c:pt idx="25">
                  <c:v>9.4399999999999998E-2</c:v>
                </c:pt>
                <c:pt idx="26">
                  <c:v>9.9500000000000005E-2</c:v>
                </c:pt>
                <c:pt idx="27">
                  <c:v>9.5500000000000002E-2</c:v>
                </c:pt>
                <c:pt idx="28">
                  <c:v>9.6199999999999994E-2</c:v>
                </c:pt>
                <c:pt idx="29">
                  <c:v>8.8499999999999995E-2</c:v>
                </c:pt>
                <c:pt idx="30">
                  <c:v>7.8899999999999998E-2</c:v>
                </c:pt>
                <c:pt idx="31">
                  <c:v>6.6100000000000006E-2</c:v>
                </c:pt>
                <c:pt idx="32">
                  <c:v>7.9799999999999996E-2</c:v>
                </c:pt>
                <c:pt idx="33">
                  <c:v>7.3999999999999996E-2</c:v>
                </c:pt>
                <c:pt idx="34">
                  <c:v>7.2599999999999998E-2</c:v>
                </c:pt>
                <c:pt idx="35">
                  <c:v>7.1599999999999997E-2</c:v>
                </c:pt>
                <c:pt idx="36">
                  <c:v>5.9299999999999999E-2</c:v>
                </c:pt>
                <c:pt idx="37">
                  <c:v>6.3600000000000004E-2</c:v>
                </c:pt>
                <c:pt idx="38">
                  <c:v>6.7900000000000002E-2</c:v>
                </c:pt>
                <c:pt idx="39">
                  <c:v>5.6599999999999998E-2</c:v>
                </c:pt>
                <c:pt idx="40">
                  <c:v>5.21E-2</c:v>
                </c:pt>
                <c:pt idx="41">
                  <c:v>4.5400000000000003E-2</c:v>
                </c:pt>
                <c:pt idx="42">
                  <c:v>4.82E-2</c:v>
                </c:pt>
                <c:pt idx="43">
                  <c:v>4.8399999999999999E-2</c:v>
                </c:pt>
                <c:pt idx="44">
                  <c:v>5.4100000000000002E-2</c:v>
                </c:pt>
                <c:pt idx="45">
                  <c:v>5.2299999999999999E-2</c:v>
                </c:pt>
                <c:pt idx="46">
                  <c:v>4.1399999999999999E-2</c:v>
                </c:pt>
                <c:pt idx="47">
                  <c:v>3.6999999999999998E-2</c:v>
                </c:pt>
                <c:pt idx="48">
                  <c:v>3.6400000000000002E-2</c:v>
                </c:pt>
                <c:pt idx="49">
                  <c:v>3.1600000000000003E-2</c:v>
                </c:pt>
                <c:pt idx="50">
                  <c:v>2.06E-2</c:v>
                </c:pt>
                <c:pt idx="51">
                  <c:v>2.6700000000000002E-2</c:v>
                </c:pt>
                <c:pt idx="52">
                  <c:v>2.8799999999999999E-2</c:v>
                </c:pt>
                <c:pt idx="53">
                  <c:v>2.4299999999999999E-2</c:v>
                </c:pt>
                <c:pt idx="54">
                  <c:v>2.1000000000000001E-2</c:v>
                </c:pt>
                <c:pt idx="55">
                  <c:v>2.6499999999999999E-2</c:v>
                </c:pt>
                <c:pt idx="56">
                  <c:v>3.3000000000000002E-2</c:v>
                </c:pt>
                <c:pt idx="57">
                  <c:v>2.4400000000000002E-2</c:v>
                </c:pt>
                <c:pt idx="58">
                  <c:v>1.04E-2</c:v>
                </c:pt>
                <c:pt idx="59">
                  <c:v>1.66E-2</c:v>
                </c:pt>
              </c:numCache>
            </c:numRef>
          </c:val>
          <c:smooth val="0"/>
          <c:extLst>
            <c:ext xmlns:c16="http://schemas.microsoft.com/office/drawing/2014/chart" uri="{C3380CC4-5D6E-409C-BE32-E72D297353CC}">
              <c16:uniqueId val="{00000001-60D6-674E-B400-AAF01A2CFD9A}"/>
            </c:ext>
          </c:extLst>
        </c:ser>
        <c:dLbls>
          <c:showLegendKey val="0"/>
          <c:showVal val="0"/>
          <c:showCatName val="0"/>
          <c:showSerName val="0"/>
          <c:showPercent val="0"/>
          <c:showBubbleSize val="0"/>
        </c:dLbls>
        <c:smooth val="0"/>
        <c:axId val="776430768"/>
        <c:axId val="358967280"/>
      </c:lineChart>
      <c:catAx>
        <c:axId val="77643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967280"/>
        <c:crosses val="autoZero"/>
        <c:auto val="1"/>
        <c:lblAlgn val="ctr"/>
        <c:lblOffset val="100"/>
        <c:noMultiLvlLbl val="0"/>
      </c:catAx>
      <c:valAx>
        <c:axId val="3589672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430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Demographic!$B$1</c:f>
              <c:strCache>
                <c:ptCount val="1"/>
                <c:pt idx="0">
                  <c:v>Region 1 </c:v>
                </c:pt>
              </c:strCache>
            </c:strRef>
          </c:tx>
          <c:spPr>
            <a:ln w="28575" cap="rnd">
              <a:solidFill>
                <a:schemeClr val="accent1"/>
              </a:solidFill>
              <a:round/>
            </a:ln>
            <a:effectLst/>
          </c:spPr>
          <c:marker>
            <c:symbol val="none"/>
          </c:marker>
          <c:cat>
            <c:strRef>
              <c:f>Demographic!$A$32:$A$44</c:f>
              <c:strCache>
                <c:ptCount val="13"/>
                <c:pt idx="0">
                  <c:v>Property Value distribution &lt;Ꝕ50K</c:v>
                </c:pt>
                <c:pt idx="1">
                  <c:v>Property Value distribution Ꝕ50K-Ꝕ99K</c:v>
                </c:pt>
                <c:pt idx="2">
                  <c:v>Property Value distribution Ꝕ100K-Ꝕ149K</c:v>
                </c:pt>
                <c:pt idx="3">
                  <c:v>Property Value distribution Ꝕ150K-Ꝕ199K</c:v>
                </c:pt>
                <c:pt idx="4">
                  <c:v>Property Value distribution Ꝕ200K-Ꝕ249K</c:v>
                </c:pt>
                <c:pt idx="5">
                  <c:v>Property Value distribution Ꝕ250K-Ꝕ299K</c:v>
                </c:pt>
                <c:pt idx="6">
                  <c:v>Property Value distribution Ꝕ300K-Ꝕ399K</c:v>
                </c:pt>
                <c:pt idx="7">
                  <c:v>Property Value distribution Ꝕ400K-Ꝕ499K</c:v>
                </c:pt>
                <c:pt idx="8">
                  <c:v>Property Value distribution Ꝕ500K-Ꝕ749K</c:v>
                </c:pt>
                <c:pt idx="9">
                  <c:v>Property Value distribution Ꝕ750K-Ꝕ999K</c:v>
                </c:pt>
                <c:pt idx="10">
                  <c:v>Property Value distribution Ꝕ1M-Ꝕ1.499K</c:v>
                </c:pt>
                <c:pt idx="11">
                  <c:v>Property Value distribution Ꝕ1.5M-Ꝕ1.99M</c:v>
                </c:pt>
                <c:pt idx="12">
                  <c:v>Property Value distribution &gt;=Ꝕ2M</c:v>
                </c:pt>
              </c:strCache>
            </c:strRef>
          </c:cat>
          <c:val>
            <c:numRef>
              <c:f>Demographic!$B$32:$B$44</c:f>
              <c:numCache>
                <c:formatCode>0.00%</c:formatCode>
                <c:ptCount val="13"/>
                <c:pt idx="0">
                  <c:v>4.2999999999999997E-2</c:v>
                </c:pt>
                <c:pt idx="1">
                  <c:v>4.5900000000000003E-2</c:v>
                </c:pt>
                <c:pt idx="2">
                  <c:v>6.9500000000000006E-2</c:v>
                </c:pt>
                <c:pt idx="3">
                  <c:v>0.16039999999999999</c:v>
                </c:pt>
                <c:pt idx="4">
                  <c:v>0.10780000000000001</c:v>
                </c:pt>
                <c:pt idx="5">
                  <c:v>8.1799999999999998E-2</c:v>
                </c:pt>
                <c:pt idx="6">
                  <c:v>0.22919999999999999</c:v>
                </c:pt>
                <c:pt idx="7">
                  <c:v>0.11509999999999999</c:v>
                </c:pt>
                <c:pt idx="8">
                  <c:v>5.28E-2</c:v>
                </c:pt>
                <c:pt idx="9">
                  <c:v>5.7299999999999997E-2</c:v>
                </c:pt>
                <c:pt idx="10">
                  <c:v>1.9900000000000001E-2</c:v>
                </c:pt>
                <c:pt idx="11">
                  <c:v>1.1299999999999999E-2</c:v>
                </c:pt>
                <c:pt idx="12">
                  <c:v>6.0000000000000001E-3</c:v>
                </c:pt>
              </c:numCache>
            </c:numRef>
          </c:val>
          <c:smooth val="0"/>
          <c:extLst>
            <c:ext xmlns:c16="http://schemas.microsoft.com/office/drawing/2014/chart" uri="{C3380CC4-5D6E-409C-BE32-E72D297353CC}">
              <c16:uniqueId val="{00000000-A8C1-CF49-9961-D5A0BDD6F7A0}"/>
            </c:ext>
          </c:extLst>
        </c:ser>
        <c:ser>
          <c:idx val="1"/>
          <c:order val="1"/>
          <c:tx>
            <c:strRef>
              <c:f>Demographic!$C$1</c:f>
              <c:strCache>
                <c:ptCount val="1"/>
                <c:pt idx="0">
                  <c:v>Region 2</c:v>
                </c:pt>
              </c:strCache>
            </c:strRef>
          </c:tx>
          <c:spPr>
            <a:ln w="28575" cap="rnd">
              <a:solidFill>
                <a:schemeClr val="accent2"/>
              </a:solidFill>
              <a:round/>
            </a:ln>
            <a:effectLst/>
          </c:spPr>
          <c:marker>
            <c:symbol val="none"/>
          </c:marker>
          <c:cat>
            <c:strRef>
              <c:f>Demographic!$A$32:$A$44</c:f>
              <c:strCache>
                <c:ptCount val="13"/>
                <c:pt idx="0">
                  <c:v>Property Value distribution &lt;Ꝕ50K</c:v>
                </c:pt>
                <c:pt idx="1">
                  <c:v>Property Value distribution Ꝕ50K-Ꝕ99K</c:v>
                </c:pt>
                <c:pt idx="2">
                  <c:v>Property Value distribution Ꝕ100K-Ꝕ149K</c:v>
                </c:pt>
                <c:pt idx="3">
                  <c:v>Property Value distribution Ꝕ150K-Ꝕ199K</c:v>
                </c:pt>
                <c:pt idx="4">
                  <c:v>Property Value distribution Ꝕ200K-Ꝕ249K</c:v>
                </c:pt>
                <c:pt idx="5">
                  <c:v>Property Value distribution Ꝕ250K-Ꝕ299K</c:v>
                </c:pt>
                <c:pt idx="6">
                  <c:v>Property Value distribution Ꝕ300K-Ꝕ399K</c:v>
                </c:pt>
                <c:pt idx="7">
                  <c:v>Property Value distribution Ꝕ400K-Ꝕ499K</c:v>
                </c:pt>
                <c:pt idx="8">
                  <c:v>Property Value distribution Ꝕ500K-Ꝕ749K</c:v>
                </c:pt>
                <c:pt idx="9">
                  <c:v>Property Value distribution Ꝕ750K-Ꝕ999K</c:v>
                </c:pt>
                <c:pt idx="10">
                  <c:v>Property Value distribution Ꝕ1M-Ꝕ1.499K</c:v>
                </c:pt>
                <c:pt idx="11">
                  <c:v>Property Value distribution Ꝕ1.5M-Ꝕ1.99M</c:v>
                </c:pt>
                <c:pt idx="12">
                  <c:v>Property Value distribution &gt;=Ꝕ2M</c:v>
                </c:pt>
              </c:strCache>
            </c:strRef>
          </c:cat>
          <c:val>
            <c:numRef>
              <c:f>Demographic!$C$32:$C$44</c:f>
              <c:numCache>
                <c:formatCode>0.00%</c:formatCode>
                <c:ptCount val="13"/>
                <c:pt idx="0">
                  <c:v>6.3299999999999995E-2</c:v>
                </c:pt>
                <c:pt idx="1">
                  <c:v>5.3699999999999998E-2</c:v>
                </c:pt>
                <c:pt idx="2">
                  <c:v>6.93E-2</c:v>
                </c:pt>
                <c:pt idx="3">
                  <c:v>0.15310000000000001</c:v>
                </c:pt>
                <c:pt idx="4">
                  <c:v>0.112</c:v>
                </c:pt>
                <c:pt idx="5">
                  <c:v>9.4700000000000006E-2</c:v>
                </c:pt>
                <c:pt idx="6">
                  <c:v>0.24440000000000001</c:v>
                </c:pt>
                <c:pt idx="7">
                  <c:v>0.11260000000000001</c:v>
                </c:pt>
                <c:pt idx="8">
                  <c:v>4.8599999999999997E-2</c:v>
                </c:pt>
                <c:pt idx="9">
                  <c:v>3.1E-2</c:v>
                </c:pt>
                <c:pt idx="10">
                  <c:v>8.0000000000000002E-3</c:v>
                </c:pt>
                <c:pt idx="11">
                  <c:v>5.5999999999999999E-3</c:v>
                </c:pt>
                <c:pt idx="12">
                  <c:v>3.7000000000000002E-3</c:v>
                </c:pt>
              </c:numCache>
            </c:numRef>
          </c:val>
          <c:smooth val="0"/>
          <c:extLst>
            <c:ext xmlns:c16="http://schemas.microsoft.com/office/drawing/2014/chart" uri="{C3380CC4-5D6E-409C-BE32-E72D297353CC}">
              <c16:uniqueId val="{00000001-A8C1-CF49-9961-D5A0BDD6F7A0}"/>
            </c:ext>
          </c:extLst>
        </c:ser>
        <c:ser>
          <c:idx val="2"/>
          <c:order val="2"/>
          <c:tx>
            <c:strRef>
              <c:f>Demographic!$D$1</c:f>
              <c:strCache>
                <c:ptCount val="1"/>
                <c:pt idx="0">
                  <c:v>Region 3 </c:v>
                </c:pt>
              </c:strCache>
            </c:strRef>
          </c:tx>
          <c:spPr>
            <a:ln w="28575" cap="rnd">
              <a:solidFill>
                <a:schemeClr val="accent3"/>
              </a:solidFill>
              <a:round/>
            </a:ln>
            <a:effectLst/>
          </c:spPr>
          <c:marker>
            <c:symbol val="none"/>
          </c:marker>
          <c:cat>
            <c:strRef>
              <c:f>Demographic!$A$32:$A$44</c:f>
              <c:strCache>
                <c:ptCount val="13"/>
                <c:pt idx="0">
                  <c:v>Property Value distribution &lt;Ꝕ50K</c:v>
                </c:pt>
                <c:pt idx="1">
                  <c:v>Property Value distribution Ꝕ50K-Ꝕ99K</c:v>
                </c:pt>
                <c:pt idx="2">
                  <c:v>Property Value distribution Ꝕ100K-Ꝕ149K</c:v>
                </c:pt>
                <c:pt idx="3">
                  <c:v>Property Value distribution Ꝕ150K-Ꝕ199K</c:v>
                </c:pt>
                <c:pt idx="4">
                  <c:v>Property Value distribution Ꝕ200K-Ꝕ249K</c:v>
                </c:pt>
                <c:pt idx="5">
                  <c:v>Property Value distribution Ꝕ250K-Ꝕ299K</c:v>
                </c:pt>
                <c:pt idx="6">
                  <c:v>Property Value distribution Ꝕ300K-Ꝕ399K</c:v>
                </c:pt>
                <c:pt idx="7">
                  <c:v>Property Value distribution Ꝕ400K-Ꝕ499K</c:v>
                </c:pt>
                <c:pt idx="8">
                  <c:v>Property Value distribution Ꝕ500K-Ꝕ749K</c:v>
                </c:pt>
                <c:pt idx="9">
                  <c:v>Property Value distribution Ꝕ750K-Ꝕ999K</c:v>
                </c:pt>
                <c:pt idx="10">
                  <c:v>Property Value distribution Ꝕ1M-Ꝕ1.499K</c:v>
                </c:pt>
                <c:pt idx="11">
                  <c:v>Property Value distribution Ꝕ1.5M-Ꝕ1.99M</c:v>
                </c:pt>
                <c:pt idx="12">
                  <c:v>Property Value distribution &gt;=Ꝕ2M</c:v>
                </c:pt>
              </c:strCache>
            </c:strRef>
          </c:cat>
          <c:val>
            <c:numRef>
              <c:f>Demographic!$D$32:$D$44</c:f>
              <c:numCache>
                <c:formatCode>0.00%</c:formatCode>
                <c:ptCount val="13"/>
                <c:pt idx="0">
                  <c:v>3.56E-2</c:v>
                </c:pt>
                <c:pt idx="1">
                  <c:v>6.2300000000000001E-2</c:v>
                </c:pt>
                <c:pt idx="2">
                  <c:v>0.1123</c:v>
                </c:pt>
                <c:pt idx="3">
                  <c:v>0.21609999999999999</c:v>
                </c:pt>
                <c:pt idx="4">
                  <c:v>0.1053</c:v>
                </c:pt>
                <c:pt idx="5">
                  <c:v>7.6100000000000001E-2</c:v>
                </c:pt>
                <c:pt idx="6">
                  <c:v>0.18940000000000001</c:v>
                </c:pt>
                <c:pt idx="7">
                  <c:v>0.1008</c:v>
                </c:pt>
                <c:pt idx="8">
                  <c:v>4.3400000000000001E-2</c:v>
                </c:pt>
                <c:pt idx="9">
                  <c:v>4.2599999999999999E-2</c:v>
                </c:pt>
                <c:pt idx="10">
                  <c:v>8.6999999999999994E-3</c:v>
                </c:pt>
                <c:pt idx="11">
                  <c:v>3.5999999999999999E-3</c:v>
                </c:pt>
                <c:pt idx="12">
                  <c:v>3.8E-3</c:v>
                </c:pt>
              </c:numCache>
            </c:numRef>
          </c:val>
          <c:smooth val="0"/>
          <c:extLst>
            <c:ext xmlns:c16="http://schemas.microsoft.com/office/drawing/2014/chart" uri="{C3380CC4-5D6E-409C-BE32-E72D297353CC}">
              <c16:uniqueId val="{00000002-A8C1-CF49-9961-D5A0BDD6F7A0}"/>
            </c:ext>
          </c:extLst>
        </c:ser>
        <c:ser>
          <c:idx val="3"/>
          <c:order val="3"/>
          <c:tx>
            <c:strRef>
              <c:f>Demographic!$E$1</c:f>
              <c:strCache>
                <c:ptCount val="1"/>
                <c:pt idx="0">
                  <c:v>Region 4</c:v>
                </c:pt>
              </c:strCache>
            </c:strRef>
          </c:tx>
          <c:spPr>
            <a:ln w="28575" cap="rnd">
              <a:solidFill>
                <a:schemeClr val="accent4"/>
              </a:solidFill>
              <a:round/>
            </a:ln>
            <a:effectLst/>
          </c:spPr>
          <c:marker>
            <c:symbol val="none"/>
          </c:marker>
          <c:cat>
            <c:strRef>
              <c:f>Demographic!$A$32:$A$44</c:f>
              <c:strCache>
                <c:ptCount val="13"/>
                <c:pt idx="0">
                  <c:v>Property Value distribution &lt;Ꝕ50K</c:v>
                </c:pt>
                <c:pt idx="1">
                  <c:v>Property Value distribution Ꝕ50K-Ꝕ99K</c:v>
                </c:pt>
                <c:pt idx="2">
                  <c:v>Property Value distribution Ꝕ100K-Ꝕ149K</c:v>
                </c:pt>
                <c:pt idx="3">
                  <c:v>Property Value distribution Ꝕ150K-Ꝕ199K</c:v>
                </c:pt>
                <c:pt idx="4">
                  <c:v>Property Value distribution Ꝕ200K-Ꝕ249K</c:v>
                </c:pt>
                <c:pt idx="5">
                  <c:v>Property Value distribution Ꝕ250K-Ꝕ299K</c:v>
                </c:pt>
                <c:pt idx="6">
                  <c:v>Property Value distribution Ꝕ300K-Ꝕ399K</c:v>
                </c:pt>
                <c:pt idx="7">
                  <c:v>Property Value distribution Ꝕ400K-Ꝕ499K</c:v>
                </c:pt>
                <c:pt idx="8">
                  <c:v>Property Value distribution Ꝕ500K-Ꝕ749K</c:v>
                </c:pt>
                <c:pt idx="9">
                  <c:v>Property Value distribution Ꝕ750K-Ꝕ999K</c:v>
                </c:pt>
                <c:pt idx="10">
                  <c:v>Property Value distribution Ꝕ1M-Ꝕ1.499K</c:v>
                </c:pt>
                <c:pt idx="11">
                  <c:v>Property Value distribution Ꝕ1.5M-Ꝕ1.99M</c:v>
                </c:pt>
                <c:pt idx="12">
                  <c:v>Property Value distribution &gt;=Ꝕ2M</c:v>
                </c:pt>
              </c:strCache>
            </c:strRef>
          </c:cat>
          <c:val>
            <c:numRef>
              <c:f>Demographic!$E$32:$E$44</c:f>
              <c:numCache>
                <c:formatCode>0.00%</c:formatCode>
                <c:ptCount val="13"/>
                <c:pt idx="0">
                  <c:v>0.18820000000000001</c:v>
                </c:pt>
                <c:pt idx="1">
                  <c:v>0.1888</c:v>
                </c:pt>
                <c:pt idx="2">
                  <c:v>0.1578</c:v>
                </c:pt>
                <c:pt idx="3">
                  <c:v>0.1726</c:v>
                </c:pt>
                <c:pt idx="4">
                  <c:v>8.7599999999999997E-2</c:v>
                </c:pt>
                <c:pt idx="5">
                  <c:v>3.3700000000000001E-2</c:v>
                </c:pt>
                <c:pt idx="6">
                  <c:v>0.1013</c:v>
                </c:pt>
                <c:pt idx="7">
                  <c:v>2.9100000000000001E-2</c:v>
                </c:pt>
                <c:pt idx="8">
                  <c:v>1.83E-2</c:v>
                </c:pt>
                <c:pt idx="9">
                  <c:v>1.0800000000000001E-2</c:v>
                </c:pt>
                <c:pt idx="10">
                  <c:v>2.5999999999999999E-3</c:v>
                </c:pt>
                <c:pt idx="11">
                  <c:v>6.0000000000000001E-3</c:v>
                </c:pt>
                <c:pt idx="12">
                  <c:v>3.2000000000000002E-3</c:v>
                </c:pt>
              </c:numCache>
            </c:numRef>
          </c:val>
          <c:smooth val="0"/>
          <c:extLst>
            <c:ext xmlns:c16="http://schemas.microsoft.com/office/drawing/2014/chart" uri="{C3380CC4-5D6E-409C-BE32-E72D297353CC}">
              <c16:uniqueId val="{00000003-A8C1-CF49-9961-D5A0BDD6F7A0}"/>
            </c:ext>
          </c:extLst>
        </c:ser>
        <c:ser>
          <c:idx val="4"/>
          <c:order val="4"/>
          <c:tx>
            <c:strRef>
              <c:f>Demographic!$F$1</c:f>
              <c:strCache>
                <c:ptCount val="1"/>
                <c:pt idx="0">
                  <c:v>Region 5 </c:v>
                </c:pt>
              </c:strCache>
            </c:strRef>
          </c:tx>
          <c:spPr>
            <a:ln w="28575" cap="rnd">
              <a:solidFill>
                <a:schemeClr val="accent5"/>
              </a:solidFill>
              <a:round/>
            </a:ln>
            <a:effectLst/>
          </c:spPr>
          <c:marker>
            <c:symbol val="none"/>
          </c:marker>
          <c:cat>
            <c:strRef>
              <c:f>Demographic!$A$32:$A$44</c:f>
              <c:strCache>
                <c:ptCount val="13"/>
                <c:pt idx="0">
                  <c:v>Property Value distribution &lt;Ꝕ50K</c:v>
                </c:pt>
                <c:pt idx="1">
                  <c:v>Property Value distribution Ꝕ50K-Ꝕ99K</c:v>
                </c:pt>
                <c:pt idx="2">
                  <c:v>Property Value distribution Ꝕ100K-Ꝕ149K</c:v>
                </c:pt>
                <c:pt idx="3">
                  <c:v>Property Value distribution Ꝕ150K-Ꝕ199K</c:v>
                </c:pt>
                <c:pt idx="4">
                  <c:v>Property Value distribution Ꝕ200K-Ꝕ249K</c:v>
                </c:pt>
                <c:pt idx="5">
                  <c:v>Property Value distribution Ꝕ250K-Ꝕ299K</c:v>
                </c:pt>
                <c:pt idx="6">
                  <c:v>Property Value distribution Ꝕ300K-Ꝕ399K</c:v>
                </c:pt>
                <c:pt idx="7">
                  <c:v>Property Value distribution Ꝕ400K-Ꝕ499K</c:v>
                </c:pt>
                <c:pt idx="8">
                  <c:v>Property Value distribution Ꝕ500K-Ꝕ749K</c:v>
                </c:pt>
                <c:pt idx="9">
                  <c:v>Property Value distribution Ꝕ750K-Ꝕ999K</c:v>
                </c:pt>
                <c:pt idx="10">
                  <c:v>Property Value distribution Ꝕ1M-Ꝕ1.499K</c:v>
                </c:pt>
                <c:pt idx="11">
                  <c:v>Property Value distribution Ꝕ1.5M-Ꝕ1.99M</c:v>
                </c:pt>
                <c:pt idx="12">
                  <c:v>Property Value distribution &gt;=Ꝕ2M</c:v>
                </c:pt>
              </c:strCache>
            </c:strRef>
          </c:cat>
          <c:val>
            <c:numRef>
              <c:f>Demographic!$F$32:$F$44</c:f>
              <c:numCache>
                <c:formatCode>0.00%</c:formatCode>
                <c:ptCount val="13"/>
                <c:pt idx="0">
                  <c:v>9.9599999999999994E-2</c:v>
                </c:pt>
                <c:pt idx="1">
                  <c:v>0.13969999999999999</c:v>
                </c:pt>
                <c:pt idx="2">
                  <c:v>0.18909999999999999</c:v>
                </c:pt>
                <c:pt idx="3">
                  <c:v>0.1867</c:v>
                </c:pt>
                <c:pt idx="4">
                  <c:v>0.1192</c:v>
                </c:pt>
                <c:pt idx="5">
                  <c:v>6.7900000000000002E-2</c:v>
                </c:pt>
                <c:pt idx="6">
                  <c:v>0.126</c:v>
                </c:pt>
                <c:pt idx="7">
                  <c:v>4.19E-2</c:v>
                </c:pt>
                <c:pt idx="8">
                  <c:v>1.3899999999999999E-2</c:v>
                </c:pt>
                <c:pt idx="9">
                  <c:v>8.9999999999999993E-3</c:v>
                </c:pt>
                <c:pt idx="10">
                  <c:v>1.8E-3</c:v>
                </c:pt>
                <c:pt idx="11">
                  <c:v>2.9999999999999997E-4</c:v>
                </c:pt>
                <c:pt idx="12">
                  <c:v>4.8999999999999998E-3</c:v>
                </c:pt>
              </c:numCache>
            </c:numRef>
          </c:val>
          <c:smooth val="0"/>
          <c:extLst>
            <c:ext xmlns:c16="http://schemas.microsoft.com/office/drawing/2014/chart" uri="{C3380CC4-5D6E-409C-BE32-E72D297353CC}">
              <c16:uniqueId val="{00000004-A8C1-CF49-9961-D5A0BDD6F7A0}"/>
            </c:ext>
          </c:extLst>
        </c:ser>
        <c:ser>
          <c:idx val="5"/>
          <c:order val="5"/>
          <c:tx>
            <c:strRef>
              <c:f>Demographic!$G$1</c:f>
              <c:strCache>
                <c:ptCount val="1"/>
                <c:pt idx="0">
                  <c:v>Region 6 </c:v>
                </c:pt>
              </c:strCache>
            </c:strRef>
          </c:tx>
          <c:spPr>
            <a:ln w="28575" cap="rnd">
              <a:solidFill>
                <a:schemeClr val="accent6"/>
              </a:solidFill>
              <a:round/>
            </a:ln>
            <a:effectLst/>
          </c:spPr>
          <c:marker>
            <c:symbol val="none"/>
          </c:marker>
          <c:cat>
            <c:strRef>
              <c:f>Demographic!$A$32:$A$44</c:f>
              <c:strCache>
                <c:ptCount val="13"/>
                <c:pt idx="0">
                  <c:v>Property Value distribution &lt;Ꝕ50K</c:v>
                </c:pt>
                <c:pt idx="1">
                  <c:v>Property Value distribution Ꝕ50K-Ꝕ99K</c:v>
                </c:pt>
                <c:pt idx="2">
                  <c:v>Property Value distribution Ꝕ100K-Ꝕ149K</c:v>
                </c:pt>
                <c:pt idx="3">
                  <c:v>Property Value distribution Ꝕ150K-Ꝕ199K</c:v>
                </c:pt>
                <c:pt idx="4">
                  <c:v>Property Value distribution Ꝕ200K-Ꝕ249K</c:v>
                </c:pt>
                <c:pt idx="5">
                  <c:v>Property Value distribution Ꝕ250K-Ꝕ299K</c:v>
                </c:pt>
                <c:pt idx="6">
                  <c:v>Property Value distribution Ꝕ300K-Ꝕ399K</c:v>
                </c:pt>
                <c:pt idx="7">
                  <c:v>Property Value distribution Ꝕ400K-Ꝕ499K</c:v>
                </c:pt>
                <c:pt idx="8">
                  <c:v>Property Value distribution Ꝕ500K-Ꝕ749K</c:v>
                </c:pt>
                <c:pt idx="9">
                  <c:v>Property Value distribution Ꝕ750K-Ꝕ999K</c:v>
                </c:pt>
                <c:pt idx="10">
                  <c:v>Property Value distribution Ꝕ1M-Ꝕ1.499K</c:v>
                </c:pt>
                <c:pt idx="11">
                  <c:v>Property Value distribution Ꝕ1.5M-Ꝕ1.99M</c:v>
                </c:pt>
                <c:pt idx="12">
                  <c:v>Property Value distribution &gt;=Ꝕ2M</c:v>
                </c:pt>
              </c:strCache>
            </c:strRef>
          </c:cat>
          <c:val>
            <c:numRef>
              <c:f>Demographic!$G$32:$G$44</c:f>
              <c:numCache>
                <c:formatCode>0.00%</c:formatCode>
                <c:ptCount val="13"/>
                <c:pt idx="0">
                  <c:v>7.5899999999999995E-2</c:v>
                </c:pt>
                <c:pt idx="1">
                  <c:v>0.15790000000000001</c:v>
                </c:pt>
                <c:pt idx="2">
                  <c:v>0.1336</c:v>
                </c:pt>
                <c:pt idx="3">
                  <c:v>0.1605</c:v>
                </c:pt>
                <c:pt idx="4">
                  <c:v>0.10249999999999999</c:v>
                </c:pt>
                <c:pt idx="5">
                  <c:v>5.8200000000000002E-2</c:v>
                </c:pt>
                <c:pt idx="6">
                  <c:v>0.17019999999999999</c:v>
                </c:pt>
                <c:pt idx="7">
                  <c:v>8.0100000000000005E-2</c:v>
                </c:pt>
                <c:pt idx="8">
                  <c:v>3.0499999999999999E-2</c:v>
                </c:pt>
                <c:pt idx="9">
                  <c:v>1.5800000000000002E-2</c:v>
                </c:pt>
                <c:pt idx="10">
                  <c:v>1.0800000000000001E-2</c:v>
                </c:pt>
                <c:pt idx="11">
                  <c:v>0</c:v>
                </c:pt>
                <c:pt idx="12">
                  <c:v>4.0000000000000001E-3</c:v>
                </c:pt>
              </c:numCache>
            </c:numRef>
          </c:val>
          <c:smooth val="0"/>
          <c:extLst>
            <c:ext xmlns:c16="http://schemas.microsoft.com/office/drawing/2014/chart" uri="{C3380CC4-5D6E-409C-BE32-E72D297353CC}">
              <c16:uniqueId val="{00000005-A8C1-CF49-9961-D5A0BDD6F7A0}"/>
            </c:ext>
          </c:extLst>
        </c:ser>
        <c:dLbls>
          <c:showLegendKey val="0"/>
          <c:showVal val="0"/>
          <c:showCatName val="0"/>
          <c:showSerName val="0"/>
          <c:showPercent val="0"/>
          <c:showBubbleSize val="0"/>
        </c:dLbls>
        <c:smooth val="0"/>
        <c:axId val="797058752"/>
        <c:axId val="797274960"/>
      </c:lineChart>
      <c:catAx>
        <c:axId val="79705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274960"/>
        <c:crosses val="autoZero"/>
        <c:auto val="1"/>
        <c:lblAlgn val="ctr"/>
        <c:lblOffset val="100"/>
        <c:noMultiLvlLbl val="0"/>
      </c:catAx>
      <c:valAx>
        <c:axId val="79727496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058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Demographic!$B$1</c:f>
              <c:strCache>
                <c:ptCount val="1"/>
                <c:pt idx="0">
                  <c:v>Region 1 </c:v>
                </c:pt>
              </c:strCache>
            </c:strRef>
          </c:tx>
          <c:spPr>
            <a:ln w="28575" cap="rnd">
              <a:solidFill>
                <a:schemeClr val="accent1"/>
              </a:solidFill>
              <a:round/>
            </a:ln>
            <a:effectLst/>
          </c:spPr>
          <c:marker>
            <c:symbol val="none"/>
          </c:marker>
          <c:cat>
            <c:strRef>
              <c:f>Demographic!$A$45:$A$57</c:f>
              <c:strCache>
                <c:ptCount val="13"/>
                <c:pt idx="0">
                  <c:v>Property Value distribution &lt;Ꝕ50K</c:v>
                </c:pt>
                <c:pt idx="1">
                  <c:v>Property Value distribution &lt;Ꝕ99K</c:v>
                </c:pt>
                <c:pt idx="2">
                  <c:v>Property Value distribution &lt;Ꝕ149K</c:v>
                </c:pt>
                <c:pt idx="3">
                  <c:v>Property Value distribution&lt;Ꝕ199K</c:v>
                </c:pt>
                <c:pt idx="4">
                  <c:v>Property Value distribution&lt;Ꝕ249K</c:v>
                </c:pt>
                <c:pt idx="5">
                  <c:v>Property Value distribution&lt;Ꝕ299K</c:v>
                </c:pt>
                <c:pt idx="6">
                  <c:v>Property Value distribution&lt;Ꝕ399K</c:v>
                </c:pt>
                <c:pt idx="7">
                  <c:v>Property Value distribution&lt;Ꝕ499K</c:v>
                </c:pt>
                <c:pt idx="8">
                  <c:v>Property Value distribution&lt;Ꝕ749K</c:v>
                </c:pt>
                <c:pt idx="9">
                  <c:v>Property Value distribution&lt;Ꝕ999K</c:v>
                </c:pt>
                <c:pt idx="10">
                  <c:v>Property Value distribution&lt;Ꝕ1.499K</c:v>
                </c:pt>
                <c:pt idx="11">
                  <c:v>Property Value distribution&lt;Ꝕ1.99M</c:v>
                </c:pt>
                <c:pt idx="12">
                  <c:v>Property Value distribution&lt;Ꝕ2M</c:v>
                </c:pt>
              </c:strCache>
            </c:strRef>
          </c:cat>
          <c:val>
            <c:numRef>
              <c:f>Demographic!$B$45:$B$57</c:f>
              <c:numCache>
                <c:formatCode>0.00%</c:formatCode>
                <c:ptCount val="13"/>
                <c:pt idx="0">
                  <c:v>4.2999999999999997E-2</c:v>
                </c:pt>
                <c:pt idx="1">
                  <c:v>8.8900000000000007E-2</c:v>
                </c:pt>
                <c:pt idx="2">
                  <c:v>0.15840000000000001</c:v>
                </c:pt>
                <c:pt idx="3">
                  <c:v>0.31879999999999997</c:v>
                </c:pt>
                <c:pt idx="4">
                  <c:v>0.42659999999999998</c:v>
                </c:pt>
                <c:pt idx="5">
                  <c:v>0.50839999999999996</c:v>
                </c:pt>
                <c:pt idx="6">
                  <c:v>0.73759999999999992</c:v>
                </c:pt>
                <c:pt idx="7">
                  <c:v>0.8526999999999999</c:v>
                </c:pt>
                <c:pt idx="8">
                  <c:v>0.90549999999999986</c:v>
                </c:pt>
                <c:pt idx="9">
                  <c:v>0.96279999999999988</c:v>
                </c:pt>
                <c:pt idx="10">
                  <c:v>0.98269999999999991</c:v>
                </c:pt>
                <c:pt idx="11">
                  <c:v>0.99399999999999988</c:v>
                </c:pt>
                <c:pt idx="12">
                  <c:v>0.99999999999999989</c:v>
                </c:pt>
              </c:numCache>
            </c:numRef>
          </c:val>
          <c:smooth val="0"/>
          <c:extLst>
            <c:ext xmlns:c16="http://schemas.microsoft.com/office/drawing/2014/chart" uri="{C3380CC4-5D6E-409C-BE32-E72D297353CC}">
              <c16:uniqueId val="{00000000-0912-904A-AB88-3B5FCB47AA20}"/>
            </c:ext>
          </c:extLst>
        </c:ser>
        <c:ser>
          <c:idx val="1"/>
          <c:order val="1"/>
          <c:tx>
            <c:strRef>
              <c:f>Demographic!$C$1</c:f>
              <c:strCache>
                <c:ptCount val="1"/>
                <c:pt idx="0">
                  <c:v>Region 2</c:v>
                </c:pt>
              </c:strCache>
            </c:strRef>
          </c:tx>
          <c:spPr>
            <a:ln w="28575" cap="rnd">
              <a:solidFill>
                <a:schemeClr val="accent2"/>
              </a:solidFill>
              <a:round/>
            </a:ln>
            <a:effectLst/>
          </c:spPr>
          <c:marker>
            <c:symbol val="none"/>
          </c:marker>
          <c:cat>
            <c:strRef>
              <c:f>Demographic!$A$45:$A$57</c:f>
              <c:strCache>
                <c:ptCount val="13"/>
                <c:pt idx="0">
                  <c:v>Property Value distribution &lt;Ꝕ50K</c:v>
                </c:pt>
                <c:pt idx="1">
                  <c:v>Property Value distribution &lt;Ꝕ99K</c:v>
                </c:pt>
                <c:pt idx="2">
                  <c:v>Property Value distribution &lt;Ꝕ149K</c:v>
                </c:pt>
                <c:pt idx="3">
                  <c:v>Property Value distribution&lt;Ꝕ199K</c:v>
                </c:pt>
                <c:pt idx="4">
                  <c:v>Property Value distribution&lt;Ꝕ249K</c:v>
                </c:pt>
                <c:pt idx="5">
                  <c:v>Property Value distribution&lt;Ꝕ299K</c:v>
                </c:pt>
                <c:pt idx="6">
                  <c:v>Property Value distribution&lt;Ꝕ399K</c:v>
                </c:pt>
                <c:pt idx="7">
                  <c:v>Property Value distribution&lt;Ꝕ499K</c:v>
                </c:pt>
                <c:pt idx="8">
                  <c:v>Property Value distribution&lt;Ꝕ749K</c:v>
                </c:pt>
                <c:pt idx="9">
                  <c:v>Property Value distribution&lt;Ꝕ999K</c:v>
                </c:pt>
                <c:pt idx="10">
                  <c:v>Property Value distribution&lt;Ꝕ1.499K</c:v>
                </c:pt>
                <c:pt idx="11">
                  <c:v>Property Value distribution&lt;Ꝕ1.99M</c:v>
                </c:pt>
                <c:pt idx="12">
                  <c:v>Property Value distribution&lt;Ꝕ2M</c:v>
                </c:pt>
              </c:strCache>
            </c:strRef>
          </c:cat>
          <c:val>
            <c:numRef>
              <c:f>Demographic!$C$45:$C$57</c:f>
              <c:numCache>
                <c:formatCode>0.00%</c:formatCode>
                <c:ptCount val="13"/>
                <c:pt idx="0">
                  <c:v>6.3299999999999995E-2</c:v>
                </c:pt>
                <c:pt idx="1">
                  <c:v>0.11699999999999999</c:v>
                </c:pt>
                <c:pt idx="2">
                  <c:v>0.18629999999999999</c:v>
                </c:pt>
                <c:pt idx="3">
                  <c:v>0.33940000000000003</c:v>
                </c:pt>
                <c:pt idx="4">
                  <c:v>0.45140000000000002</c:v>
                </c:pt>
                <c:pt idx="5">
                  <c:v>0.54610000000000003</c:v>
                </c:pt>
                <c:pt idx="6">
                  <c:v>0.79049999999999998</c:v>
                </c:pt>
                <c:pt idx="7">
                  <c:v>0.90310000000000001</c:v>
                </c:pt>
                <c:pt idx="8">
                  <c:v>0.95169999999999999</c:v>
                </c:pt>
                <c:pt idx="9">
                  <c:v>0.98270000000000002</c:v>
                </c:pt>
                <c:pt idx="10">
                  <c:v>0.99070000000000003</c:v>
                </c:pt>
                <c:pt idx="11">
                  <c:v>0.99630000000000007</c:v>
                </c:pt>
                <c:pt idx="12">
                  <c:v>1</c:v>
                </c:pt>
              </c:numCache>
            </c:numRef>
          </c:val>
          <c:smooth val="0"/>
          <c:extLst>
            <c:ext xmlns:c16="http://schemas.microsoft.com/office/drawing/2014/chart" uri="{C3380CC4-5D6E-409C-BE32-E72D297353CC}">
              <c16:uniqueId val="{00000001-0912-904A-AB88-3B5FCB47AA20}"/>
            </c:ext>
          </c:extLst>
        </c:ser>
        <c:ser>
          <c:idx val="2"/>
          <c:order val="2"/>
          <c:tx>
            <c:strRef>
              <c:f>Demographic!$D$1</c:f>
              <c:strCache>
                <c:ptCount val="1"/>
                <c:pt idx="0">
                  <c:v>Region 3 </c:v>
                </c:pt>
              </c:strCache>
            </c:strRef>
          </c:tx>
          <c:spPr>
            <a:ln w="28575" cap="rnd">
              <a:solidFill>
                <a:schemeClr val="accent3"/>
              </a:solidFill>
              <a:round/>
            </a:ln>
            <a:effectLst/>
          </c:spPr>
          <c:marker>
            <c:symbol val="none"/>
          </c:marker>
          <c:cat>
            <c:strRef>
              <c:f>Demographic!$A$45:$A$57</c:f>
              <c:strCache>
                <c:ptCount val="13"/>
                <c:pt idx="0">
                  <c:v>Property Value distribution &lt;Ꝕ50K</c:v>
                </c:pt>
                <c:pt idx="1">
                  <c:v>Property Value distribution &lt;Ꝕ99K</c:v>
                </c:pt>
                <c:pt idx="2">
                  <c:v>Property Value distribution &lt;Ꝕ149K</c:v>
                </c:pt>
                <c:pt idx="3">
                  <c:v>Property Value distribution&lt;Ꝕ199K</c:v>
                </c:pt>
                <c:pt idx="4">
                  <c:v>Property Value distribution&lt;Ꝕ249K</c:v>
                </c:pt>
                <c:pt idx="5">
                  <c:v>Property Value distribution&lt;Ꝕ299K</c:v>
                </c:pt>
                <c:pt idx="6">
                  <c:v>Property Value distribution&lt;Ꝕ399K</c:v>
                </c:pt>
                <c:pt idx="7">
                  <c:v>Property Value distribution&lt;Ꝕ499K</c:v>
                </c:pt>
                <c:pt idx="8">
                  <c:v>Property Value distribution&lt;Ꝕ749K</c:v>
                </c:pt>
                <c:pt idx="9">
                  <c:v>Property Value distribution&lt;Ꝕ999K</c:v>
                </c:pt>
                <c:pt idx="10">
                  <c:v>Property Value distribution&lt;Ꝕ1.499K</c:v>
                </c:pt>
                <c:pt idx="11">
                  <c:v>Property Value distribution&lt;Ꝕ1.99M</c:v>
                </c:pt>
                <c:pt idx="12">
                  <c:v>Property Value distribution&lt;Ꝕ2M</c:v>
                </c:pt>
              </c:strCache>
            </c:strRef>
          </c:cat>
          <c:val>
            <c:numRef>
              <c:f>Demographic!$D$45:$D$57</c:f>
              <c:numCache>
                <c:formatCode>0.00%</c:formatCode>
                <c:ptCount val="13"/>
                <c:pt idx="0">
                  <c:v>3.56E-2</c:v>
                </c:pt>
                <c:pt idx="1">
                  <c:v>9.7900000000000001E-2</c:v>
                </c:pt>
                <c:pt idx="2">
                  <c:v>0.2102</c:v>
                </c:pt>
                <c:pt idx="3">
                  <c:v>0.42630000000000001</c:v>
                </c:pt>
                <c:pt idx="4">
                  <c:v>0.53160000000000007</c:v>
                </c:pt>
                <c:pt idx="5">
                  <c:v>0.60770000000000013</c:v>
                </c:pt>
                <c:pt idx="6">
                  <c:v>0.79710000000000014</c:v>
                </c:pt>
                <c:pt idx="7">
                  <c:v>0.89790000000000014</c:v>
                </c:pt>
                <c:pt idx="8">
                  <c:v>0.94130000000000014</c:v>
                </c:pt>
                <c:pt idx="9">
                  <c:v>0.98390000000000011</c:v>
                </c:pt>
                <c:pt idx="10">
                  <c:v>0.99260000000000015</c:v>
                </c:pt>
                <c:pt idx="11">
                  <c:v>0.9962000000000002</c:v>
                </c:pt>
                <c:pt idx="12">
                  <c:v>1.0000000000000002</c:v>
                </c:pt>
              </c:numCache>
            </c:numRef>
          </c:val>
          <c:smooth val="0"/>
          <c:extLst>
            <c:ext xmlns:c16="http://schemas.microsoft.com/office/drawing/2014/chart" uri="{C3380CC4-5D6E-409C-BE32-E72D297353CC}">
              <c16:uniqueId val="{00000002-0912-904A-AB88-3B5FCB47AA20}"/>
            </c:ext>
          </c:extLst>
        </c:ser>
        <c:ser>
          <c:idx val="3"/>
          <c:order val="3"/>
          <c:tx>
            <c:strRef>
              <c:f>Demographic!$E$1</c:f>
              <c:strCache>
                <c:ptCount val="1"/>
                <c:pt idx="0">
                  <c:v>Region 4</c:v>
                </c:pt>
              </c:strCache>
            </c:strRef>
          </c:tx>
          <c:spPr>
            <a:ln w="28575" cap="rnd">
              <a:solidFill>
                <a:schemeClr val="accent4"/>
              </a:solidFill>
              <a:round/>
            </a:ln>
            <a:effectLst/>
          </c:spPr>
          <c:marker>
            <c:symbol val="none"/>
          </c:marker>
          <c:cat>
            <c:strRef>
              <c:f>Demographic!$A$45:$A$57</c:f>
              <c:strCache>
                <c:ptCount val="13"/>
                <c:pt idx="0">
                  <c:v>Property Value distribution &lt;Ꝕ50K</c:v>
                </c:pt>
                <c:pt idx="1">
                  <c:v>Property Value distribution &lt;Ꝕ99K</c:v>
                </c:pt>
                <c:pt idx="2">
                  <c:v>Property Value distribution &lt;Ꝕ149K</c:v>
                </c:pt>
                <c:pt idx="3">
                  <c:v>Property Value distribution&lt;Ꝕ199K</c:v>
                </c:pt>
                <c:pt idx="4">
                  <c:v>Property Value distribution&lt;Ꝕ249K</c:v>
                </c:pt>
                <c:pt idx="5">
                  <c:v>Property Value distribution&lt;Ꝕ299K</c:v>
                </c:pt>
                <c:pt idx="6">
                  <c:v>Property Value distribution&lt;Ꝕ399K</c:v>
                </c:pt>
                <c:pt idx="7">
                  <c:v>Property Value distribution&lt;Ꝕ499K</c:v>
                </c:pt>
                <c:pt idx="8">
                  <c:v>Property Value distribution&lt;Ꝕ749K</c:v>
                </c:pt>
                <c:pt idx="9">
                  <c:v>Property Value distribution&lt;Ꝕ999K</c:v>
                </c:pt>
                <c:pt idx="10">
                  <c:v>Property Value distribution&lt;Ꝕ1.499K</c:v>
                </c:pt>
                <c:pt idx="11">
                  <c:v>Property Value distribution&lt;Ꝕ1.99M</c:v>
                </c:pt>
                <c:pt idx="12">
                  <c:v>Property Value distribution&lt;Ꝕ2M</c:v>
                </c:pt>
              </c:strCache>
            </c:strRef>
          </c:cat>
          <c:val>
            <c:numRef>
              <c:f>Demographic!$E$45:$E$57</c:f>
              <c:numCache>
                <c:formatCode>0.00%</c:formatCode>
                <c:ptCount val="13"/>
                <c:pt idx="0">
                  <c:v>0.18820000000000001</c:v>
                </c:pt>
                <c:pt idx="1">
                  <c:v>0.377</c:v>
                </c:pt>
                <c:pt idx="2">
                  <c:v>0.53479999999999994</c:v>
                </c:pt>
                <c:pt idx="3">
                  <c:v>0.70739999999999992</c:v>
                </c:pt>
                <c:pt idx="4">
                  <c:v>0.79499999999999993</c:v>
                </c:pt>
                <c:pt idx="5">
                  <c:v>0.82869999999999988</c:v>
                </c:pt>
                <c:pt idx="6">
                  <c:v>0.92999999999999994</c:v>
                </c:pt>
                <c:pt idx="7">
                  <c:v>0.95909999999999995</c:v>
                </c:pt>
                <c:pt idx="8">
                  <c:v>0.97739999999999994</c:v>
                </c:pt>
                <c:pt idx="9">
                  <c:v>0.98819999999999997</c:v>
                </c:pt>
                <c:pt idx="10">
                  <c:v>0.99080000000000001</c:v>
                </c:pt>
                <c:pt idx="11">
                  <c:v>0.99680000000000002</c:v>
                </c:pt>
                <c:pt idx="12">
                  <c:v>1</c:v>
                </c:pt>
              </c:numCache>
            </c:numRef>
          </c:val>
          <c:smooth val="0"/>
          <c:extLst>
            <c:ext xmlns:c16="http://schemas.microsoft.com/office/drawing/2014/chart" uri="{C3380CC4-5D6E-409C-BE32-E72D297353CC}">
              <c16:uniqueId val="{00000003-0912-904A-AB88-3B5FCB47AA20}"/>
            </c:ext>
          </c:extLst>
        </c:ser>
        <c:ser>
          <c:idx val="4"/>
          <c:order val="4"/>
          <c:tx>
            <c:strRef>
              <c:f>Demographic!$F$1</c:f>
              <c:strCache>
                <c:ptCount val="1"/>
                <c:pt idx="0">
                  <c:v>Region 5 </c:v>
                </c:pt>
              </c:strCache>
            </c:strRef>
          </c:tx>
          <c:spPr>
            <a:ln w="28575" cap="rnd">
              <a:solidFill>
                <a:schemeClr val="accent5"/>
              </a:solidFill>
              <a:round/>
            </a:ln>
            <a:effectLst/>
          </c:spPr>
          <c:marker>
            <c:symbol val="none"/>
          </c:marker>
          <c:cat>
            <c:strRef>
              <c:f>Demographic!$A$45:$A$57</c:f>
              <c:strCache>
                <c:ptCount val="13"/>
                <c:pt idx="0">
                  <c:v>Property Value distribution &lt;Ꝕ50K</c:v>
                </c:pt>
                <c:pt idx="1">
                  <c:v>Property Value distribution &lt;Ꝕ99K</c:v>
                </c:pt>
                <c:pt idx="2">
                  <c:v>Property Value distribution &lt;Ꝕ149K</c:v>
                </c:pt>
                <c:pt idx="3">
                  <c:v>Property Value distribution&lt;Ꝕ199K</c:v>
                </c:pt>
                <c:pt idx="4">
                  <c:v>Property Value distribution&lt;Ꝕ249K</c:v>
                </c:pt>
                <c:pt idx="5">
                  <c:v>Property Value distribution&lt;Ꝕ299K</c:v>
                </c:pt>
                <c:pt idx="6">
                  <c:v>Property Value distribution&lt;Ꝕ399K</c:v>
                </c:pt>
                <c:pt idx="7">
                  <c:v>Property Value distribution&lt;Ꝕ499K</c:v>
                </c:pt>
                <c:pt idx="8">
                  <c:v>Property Value distribution&lt;Ꝕ749K</c:v>
                </c:pt>
                <c:pt idx="9">
                  <c:v>Property Value distribution&lt;Ꝕ999K</c:v>
                </c:pt>
                <c:pt idx="10">
                  <c:v>Property Value distribution&lt;Ꝕ1.499K</c:v>
                </c:pt>
                <c:pt idx="11">
                  <c:v>Property Value distribution&lt;Ꝕ1.99M</c:v>
                </c:pt>
                <c:pt idx="12">
                  <c:v>Property Value distribution&lt;Ꝕ2M</c:v>
                </c:pt>
              </c:strCache>
            </c:strRef>
          </c:cat>
          <c:val>
            <c:numRef>
              <c:f>Demographic!$F$45:$F$57</c:f>
              <c:numCache>
                <c:formatCode>0.00%</c:formatCode>
                <c:ptCount val="13"/>
                <c:pt idx="0">
                  <c:v>9.9599999999999994E-2</c:v>
                </c:pt>
                <c:pt idx="1">
                  <c:v>0.23929999999999998</c:v>
                </c:pt>
                <c:pt idx="2">
                  <c:v>0.4284</c:v>
                </c:pt>
                <c:pt idx="3">
                  <c:v>0.61509999999999998</c:v>
                </c:pt>
                <c:pt idx="4">
                  <c:v>0.73429999999999995</c:v>
                </c:pt>
                <c:pt idx="5">
                  <c:v>0.80219999999999991</c:v>
                </c:pt>
                <c:pt idx="6">
                  <c:v>0.92819999999999991</c:v>
                </c:pt>
                <c:pt idx="7">
                  <c:v>0.97009999999999996</c:v>
                </c:pt>
                <c:pt idx="8">
                  <c:v>0.98399999999999999</c:v>
                </c:pt>
                <c:pt idx="9">
                  <c:v>0.99299999999999999</c:v>
                </c:pt>
                <c:pt idx="10">
                  <c:v>0.99480000000000002</c:v>
                </c:pt>
                <c:pt idx="11">
                  <c:v>0.99509999999999998</c:v>
                </c:pt>
                <c:pt idx="12">
                  <c:v>1</c:v>
                </c:pt>
              </c:numCache>
            </c:numRef>
          </c:val>
          <c:smooth val="0"/>
          <c:extLst>
            <c:ext xmlns:c16="http://schemas.microsoft.com/office/drawing/2014/chart" uri="{C3380CC4-5D6E-409C-BE32-E72D297353CC}">
              <c16:uniqueId val="{00000004-0912-904A-AB88-3B5FCB47AA20}"/>
            </c:ext>
          </c:extLst>
        </c:ser>
        <c:ser>
          <c:idx val="5"/>
          <c:order val="5"/>
          <c:tx>
            <c:strRef>
              <c:f>Demographic!$G$1</c:f>
              <c:strCache>
                <c:ptCount val="1"/>
                <c:pt idx="0">
                  <c:v>Region 6 </c:v>
                </c:pt>
              </c:strCache>
            </c:strRef>
          </c:tx>
          <c:spPr>
            <a:ln w="28575" cap="rnd">
              <a:solidFill>
                <a:schemeClr val="accent6"/>
              </a:solidFill>
              <a:round/>
            </a:ln>
            <a:effectLst/>
          </c:spPr>
          <c:marker>
            <c:symbol val="none"/>
          </c:marker>
          <c:cat>
            <c:strRef>
              <c:f>Demographic!$A$45:$A$57</c:f>
              <c:strCache>
                <c:ptCount val="13"/>
                <c:pt idx="0">
                  <c:v>Property Value distribution &lt;Ꝕ50K</c:v>
                </c:pt>
                <c:pt idx="1">
                  <c:v>Property Value distribution &lt;Ꝕ99K</c:v>
                </c:pt>
                <c:pt idx="2">
                  <c:v>Property Value distribution &lt;Ꝕ149K</c:v>
                </c:pt>
                <c:pt idx="3">
                  <c:v>Property Value distribution&lt;Ꝕ199K</c:v>
                </c:pt>
                <c:pt idx="4">
                  <c:v>Property Value distribution&lt;Ꝕ249K</c:v>
                </c:pt>
                <c:pt idx="5">
                  <c:v>Property Value distribution&lt;Ꝕ299K</c:v>
                </c:pt>
                <c:pt idx="6">
                  <c:v>Property Value distribution&lt;Ꝕ399K</c:v>
                </c:pt>
                <c:pt idx="7">
                  <c:v>Property Value distribution&lt;Ꝕ499K</c:v>
                </c:pt>
                <c:pt idx="8">
                  <c:v>Property Value distribution&lt;Ꝕ749K</c:v>
                </c:pt>
                <c:pt idx="9">
                  <c:v>Property Value distribution&lt;Ꝕ999K</c:v>
                </c:pt>
                <c:pt idx="10">
                  <c:v>Property Value distribution&lt;Ꝕ1.499K</c:v>
                </c:pt>
                <c:pt idx="11">
                  <c:v>Property Value distribution&lt;Ꝕ1.99M</c:v>
                </c:pt>
                <c:pt idx="12">
                  <c:v>Property Value distribution&lt;Ꝕ2M</c:v>
                </c:pt>
              </c:strCache>
            </c:strRef>
          </c:cat>
          <c:val>
            <c:numRef>
              <c:f>Demographic!$G$45:$G$57</c:f>
              <c:numCache>
                <c:formatCode>0.00%</c:formatCode>
                <c:ptCount val="13"/>
                <c:pt idx="0">
                  <c:v>7.5899999999999995E-2</c:v>
                </c:pt>
                <c:pt idx="1">
                  <c:v>0.23380000000000001</c:v>
                </c:pt>
                <c:pt idx="2">
                  <c:v>0.3674</c:v>
                </c:pt>
                <c:pt idx="3">
                  <c:v>0.52790000000000004</c:v>
                </c:pt>
                <c:pt idx="4">
                  <c:v>0.63040000000000007</c:v>
                </c:pt>
                <c:pt idx="5">
                  <c:v>0.6886000000000001</c:v>
                </c:pt>
                <c:pt idx="6">
                  <c:v>0.85880000000000012</c:v>
                </c:pt>
                <c:pt idx="7">
                  <c:v>0.93890000000000007</c:v>
                </c:pt>
                <c:pt idx="8">
                  <c:v>0.96940000000000004</c:v>
                </c:pt>
                <c:pt idx="9">
                  <c:v>0.98520000000000008</c:v>
                </c:pt>
                <c:pt idx="10">
                  <c:v>0.99600000000000011</c:v>
                </c:pt>
                <c:pt idx="11">
                  <c:v>0.99600000000000011</c:v>
                </c:pt>
                <c:pt idx="12">
                  <c:v>1</c:v>
                </c:pt>
              </c:numCache>
            </c:numRef>
          </c:val>
          <c:smooth val="0"/>
          <c:extLst>
            <c:ext xmlns:c16="http://schemas.microsoft.com/office/drawing/2014/chart" uri="{C3380CC4-5D6E-409C-BE32-E72D297353CC}">
              <c16:uniqueId val="{00000005-0912-904A-AB88-3B5FCB47AA20}"/>
            </c:ext>
          </c:extLst>
        </c:ser>
        <c:dLbls>
          <c:showLegendKey val="0"/>
          <c:showVal val="0"/>
          <c:showCatName val="0"/>
          <c:showSerName val="0"/>
          <c:showPercent val="0"/>
          <c:showBubbleSize val="0"/>
        </c:dLbls>
        <c:smooth val="0"/>
        <c:axId val="797058752"/>
        <c:axId val="797274960"/>
      </c:lineChart>
      <c:catAx>
        <c:axId val="79705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274960"/>
        <c:crosses val="autoZero"/>
        <c:auto val="1"/>
        <c:lblAlgn val="ctr"/>
        <c:lblOffset val="100"/>
        <c:noMultiLvlLbl val="0"/>
      </c:catAx>
      <c:valAx>
        <c:axId val="797274960"/>
        <c:scaling>
          <c:orientation val="minMax"/>
          <c:max val="1.05"/>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058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a:t>
            </a:r>
            <a:r>
              <a:rPr lang="en-GB" baseline="0"/>
              <a:t> Surge Assumptions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DemandSurge!$G$2</c:f>
              <c:strCache>
                <c:ptCount val="1"/>
                <c:pt idx="0">
                  <c:v>Minor</c:v>
                </c:pt>
              </c:strCache>
            </c:strRef>
          </c:tx>
          <c:spPr>
            <a:ln w="28575" cap="rnd">
              <a:solidFill>
                <a:srgbClr val="7030A0"/>
              </a:solidFill>
              <a:round/>
            </a:ln>
            <a:effectLst/>
          </c:spPr>
          <c:marker>
            <c:symbol val="circle"/>
            <c:size val="5"/>
            <c:spPr>
              <a:solidFill>
                <a:srgbClr val="7030A0"/>
              </a:solidFill>
              <a:ln w="9525">
                <a:noFill/>
              </a:ln>
              <a:effectLst/>
            </c:spPr>
          </c:marker>
          <c:val>
            <c:numRef>
              <c:f>DemandSurge!$G$3:$G$14</c:f>
              <c:numCache>
                <c:formatCode>0.00%</c:formatCode>
                <c:ptCount val="12"/>
                <c:pt idx="0">
                  <c:v>1.3396209810249879E-2</c:v>
                </c:pt>
                <c:pt idx="1">
                  <c:v>2.6792419620499757E-2</c:v>
                </c:pt>
                <c:pt idx="2">
                  <c:v>4.0188629430749634E-2</c:v>
                </c:pt>
                <c:pt idx="3">
                  <c:v>5.3584839240999514E-2</c:v>
                </c:pt>
                <c:pt idx="4">
                  <c:v>6.6981049051249394E-2</c:v>
                </c:pt>
                <c:pt idx="5">
                  <c:v>8.0377258861499268E-2</c:v>
                </c:pt>
                <c:pt idx="6">
                  <c:v>9.3773468671749155E-2</c:v>
                </c:pt>
                <c:pt idx="7">
                  <c:v>0.10716967848199903</c:v>
                </c:pt>
                <c:pt idx="8">
                  <c:v>0.1205658882922489</c:v>
                </c:pt>
                <c:pt idx="9">
                  <c:v>0.13396209810249879</c:v>
                </c:pt>
                <c:pt idx="10">
                  <c:v>0.14735830791274868</c:v>
                </c:pt>
                <c:pt idx="11">
                  <c:v>0.16075451772299854</c:v>
                </c:pt>
              </c:numCache>
            </c:numRef>
          </c:val>
          <c:smooth val="0"/>
          <c:extLst>
            <c:ext xmlns:c16="http://schemas.microsoft.com/office/drawing/2014/chart" uri="{C3380CC4-5D6E-409C-BE32-E72D297353CC}">
              <c16:uniqueId val="{00000000-F8E5-134E-B054-D494B5C60F56}"/>
            </c:ext>
          </c:extLst>
        </c:ser>
        <c:ser>
          <c:idx val="1"/>
          <c:order val="1"/>
          <c:tx>
            <c:strRef>
              <c:f>DemandSurge!$H$2</c:f>
              <c:strCache>
                <c:ptCount val="1"/>
                <c:pt idx="0">
                  <c:v>Medium</c:v>
                </c:pt>
              </c:strCache>
            </c:strRef>
          </c:tx>
          <c:spPr>
            <a:ln w="28575" cap="rnd">
              <a:solidFill>
                <a:srgbClr val="00B050"/>
              </a:solidFill>
              <a:round/>
            </a:ln>
            <a:effectLst/>
          </c:spPr>
          <c:marker>
            <c:symbol val="circle"/>
            <c:size val="5"/>
            <c:spPr>
              <a:solidFill>
                <a:srgbClr val="00B050"/>
              </a:solidFill>
              <a:ln w="9525">
                <a:noFill/>
              </a:ln>
              <a:effectLst/>
            </c:spPr>
          </c:marker>
          <c:val>
            <c:numRef>
              <c:f>DemandSurge!$H$3:$H$14</c:f>
              <c:numCache>
                <c:formatCode>0.00%</c:formatCode>
                <c:ptCount val="12"/>
                <c:pt idx="0">
                  <c:v>3.4331664874280764E-2</c:v>
                </c:pt>
                <c:pt idx="1">
                  <c:v>6.8663329748561527E-2</c:v>
                </c:pt>
                <c:pt idx="2">
                  <c:v>0.10299499462284228</c:v>
                </c:pt>
                <c:pt idx="3">
                  <c:v>0.13732665949712305</c:v>
                </c:pt>
                <c:pt idx="4">
                  <c:v>0.17165832437140383</c:v>
                </c:pt>
                <c:pt idx="5">
                  <c:v>0.20598998924568457</c:v>
                </c:pt>
                <c:pt idx="6">
                  <c:v>0.24032165411996534</c:v>
                </c:pt>
                <c:pt idx="7">
                  <c:v>0.27465331899424611</c:v>
                </c:pt>
                <c:pt idx="8">
                  <c:v>0.30898498386852685</c:v>
                </c:pt>
                <c:pt idx="9">
                  <c:v>0.34331664874280765</c:v>
                </c:pt>
                <c:pt idx="10">
                  <c:v>0.37764831361708839</c:v>
                </c:pt>
                <c:pt idx="11">
                  <c:v>0.41197997849136914</c:v>
                </c:pt>
              </c:numCache>
            </c:numRef>
          </c:val>
          <c:smooth val="0"/>
          <c:extLst>
            <c:ext xmlns:c16="http://schemas.microsoft.com/office/drawing/2014/chart" uri="{C3380CC4-5D6E-409C-BE32-E72D297353CC}">
              <c16:uniqueId val="{00000001-F8E5-134E-B054-D494B5C60F56}"/>
            </c:ext>
          </c:extLst>
        </c:ser>
        <c:ser>
          <c:idx val="2"/>
          <c:order val="2"/>
          <c:tx>
            <c:strRef>
              <c:f>DemandSurge!$I$2</c:f>
              <c:strCache>
                <c:ptCount val="1"/>
                <c:pt idx="0">
                  <c:v>Major</c:v>
                </c:pt>
              </c:strCache>
            </c:strRef>
          </c:tx>
          <c:spPr>
            <a:ln w="28575" cap="rnd">
              <a:solidFill>
                <a:srgbClr val="C00000"/>
              </a:solidFill>
              <a:round/>
            </a:ln>
            <a:effectLst/>
          </c:spPr>
          <c:marker>
            <c:symbol val="circle"/>
            <c:size val="5"/>
            <c:spPr>
              <a:solidFill>
                <a:srgbClr val="C00000"/>
              </a:solidFill>
              <a:ln w="9525">
                <a:noFill/>
              </a:ln>
              <a:effectLst/>
            </c:spPr>
          </c:marker>
          <c:val>
            <c:numRef>
              <c:f>DemandSurge!$I$3:$I$14</c:f>
              <c:numCache>
                <c:formatCode>0.00%</c:formatCode>
                <c:ptCount val="12"/>
                <c:pt idx="0">
                  <c:v>5.2674511060243824E-2</c:v>
                </c:pt>
                <c:pt idx="1">
                  <c:v>0.10534902212048765</c:v>
                </c:pt>
                <c:pt idx="2">
                  <c:v>0.15802353318073148</c:v>
                </c:pt>
                <c:pt idx="3">
                  <c:v>0.2106980442409753</c:v>
                </c:pt>
                <c:pt idx="4">
                  <c:v>0.26337255530121911</c:v>
                </c:pt>
                <c:pt idx="5">
                  <c:v>0.31604706636146296</c:v>
                </c:pt>
                <c:pt idx="6">
                  <c:v>0.36872157742170675</c:v>
                </c:pt>
                <c:pt idx="7">
                  <c:v>0.42139608848195059</c:v>
                </c:pt>
                <c:pt idx="8">
                  <c:v>0.47407059954219444</c:v>
                </c:pt>
                <c:pt idx="9">
                  <c:v>0.5</c:v>
                </c:pt>
                <c:pt idx="10">
                  <c:v>0.5</c:v>
                </c:pt>
                <c:pt idx="11">
                  <c:v>0.5</c:v>
                </c:pt>
              </c:numCache>
            </c:numRef>
          </c:val>
          <c:smooth val="0"/>
          <c:extLst>
            <c:ext xmlns:c16="http://schemas.microsoft.com/office/drawing/2014/chart" uri="{C3380CC4-5D6E-409C-BE32-E72D297353CC}">
              <c16:uniqueId val="{00000002-F8E5-134E-B054-D494B5C60F56}"/>
            </c:ext>
          </c:extLst>
        </c:ser>
        <c:dLbls>
          <c:showLegendKey val="0"/>
          <c:showVal val="0"/>
          <c:showCatName val="0"/>
          <c:showSerName val="0"/>
          <c:showPercent val="0"/>
          <c:showBubbleSize val="0"/>
        </c:dLbls>
        <c:marker val="1"/>
        <c:smooth val="0"/>
        <c:axId val="358953072"/>
        <c:axId val="383322768"/>
      </c:lineChart>
      <c:catAx>
        <c:axId val="358953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322768"/>
        <c:crosses val="autoZero"/>
        <c:auto val="1"/>
        <c:lblAlgn val="ctr"/>
        <c:lblOffset val="100"/>
        <c:noMultiLvlLbl val="0"/>
      </c:catAx>
      <c:valAx>
        <c:axId val="3833227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953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Region 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SumInsured!$B$2</c:f>
              <c:strCache>
                <c:ptCount val="1"/>
                <c:pt idx="0">
                  <c:v>Region 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SumInsured!$A$3:$A$15</c:f>
              <c:numCache>
                <c:formatCode>General</c:formatCode>
                <c:ptCount val="13"/>
                <c:pt idx="0">
                  <c:v>50</c:v>
                </c:pt>
                <c:pt idx="1">
                  <c:v>99</c:v>
                </c:pt>
                <c:pt idx="2">
                  <c:v>149</c:v>
                </c:pt>
                <c:pt idx="3">
                  <c:v>199</c:v>
                </c:pt>
                <c:pt idx="4">
                  <c:v>249</c:v>
                </c:pt>
                <c:pt idx="5">
                  <c:v>299</c:v>
                </c:pt>
                <c:pt idx="6">
                  <c:v>399</c:v>
                </c:pt>
                <c:pt idx="7">
                  <c:v>499</c:v>
                </c:pt>
                <c:pt idx="8">
                  <c:v>749</c:v>
                </c:pt>
                <c:pt idx="9">
                  <c:v>999</c:v>
                </c:pt>
                <c:pt idx="10" formatCode="#,##0">
                  <c:v>1499</c:v>
                </c:pt>
                <c:pt idx="11" formatCode="#,##0">
                  <c:v>1990</c:v>
                </c:pt>
                <c:pt idx="12" formatCode="#,##0">
                  <c:v>2000</c:v>
                </c:pt>
              </c:numCache>
            </c:numRef>
          </c:xVal>
          <c:yVal>
            <c:numRef>
              <c:f>SumInsured!$B$3:$B$15</c:f>
              <c:numCache>
                <c:formatCode>0.00%</c:formatCode>
                <c:ptCount val="13"/>
                <c:pt idx="0">
                  <c:v>4.2999999999999997E-2</c:v>
                </c:pt>
                <c:pt idx="1">
                  <c:v>8.8900000000000007E-2</c:v>
                </c:pt>
                <c:pt idx="2">
                  <c:v>0.15840000000000001</c:v>
                </c:pt>
                <c:pt idx="3">
                  <c:v>0.31879999999999997</c:v>
                </c:pt>
                <c:pt idx="4">
                  <c:v>0.42659999999999998</c:v>
                </c:pt>
                <c:pt idx="5">
                  <c:v>0.50839999999999996</c:v>
                </c:pt>
                <c:pt idx="6">
                  <c:v>0.73759999999999992</c:v>
                </c:pt>
                <c:pt idx="7">
                  <c:v>0.8526999999999999</c:v>
                </c:pt>
                <c:pt idx="8">
                  <c:v>0.90549999999999986</c:v>
                </c:pt>
                <c:pt idx="9">
                  <c:v>0.96279999999999988</c:v>
                </c:pt>
                <c:pt idx="10">
                  <c:v>0.98269999999999991</c:v>
                </c:pt>
                <c:pt idx="11">
                  <c:v>0.99399999999999988</c:v>
                </c:pt>
                <c:pt idx="12">
                  <c:v>0.99999999999999989</c:v>
                </c:pt>
              </c:numCache>
            </c:numRef>
          </c:yVal>
          <c:smooth val="1"/>
          <c:extLst>
            <c:ext xmlns:c16="http://schemas.microsoft.com/office/drawing/2014/chart" uri="{C3380CC4-5D6E-409C-BE32-E72D297353CC}">
              <c16:uniqueId val="{00000000-E610-C44F-B68B-FEA18772A376}"/>
            </c:ext>
          </c:extLst>
        </c:ser>
        <c:ser>
          <c:idx val="1"/>
          <c:order val="1"/>
          <c:tx>
            <c:strRef>
              <c:f>SumInsured!$A$71</c:f>
              <c:strCache>
                <c:ptCount val="1"/>
                <c:pt idx="0">
                  <c:v>Median Value of Owner-Occupied Housing Units (local currency)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0"/>
              <c:layout>
                <c:manualLayout>
                  <c:x val="-0.1214868540344515"/>
                  <c:y val="1.7216755724759655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1"/>
                      <a:t>Median</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552130553037171"/>
                      <c:h val="9.1779166054745301E-2"/>
                    </c:manualLayout>
                  </c15:layout>
                  <c15:showDataLabelsRange val="0"/>
                </c:ext>
                <c:ext xmlns:c16="http://schemas.microsoft.com/office/drawing/2014/chart" uri="{C3380CC4-5D6E-409C-BE32-E72D297353CC}">
                  <c16:uniqueId val="{00000021-E610-C44F-B68B-FEA18772A37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x"/>
            <c:errBarType val="both"/>
            <c:errValType val="percentage"/>
            <c:noEndCap val="0"/>
            <c:val val="5"/>
            <c:spPr>
              <a:noFill/>
              <a:ln w="9525" cap="flat" cmpd="sng" algn="ctr">
                <a:solidFill>
                  <a:schemeClr val="tx1">
                    <a:lumMod val="65000"/>
                    <a:lumOff val="35000"/>
                  </a:schemeClr>
                </a:solidFill>
                <a:round/>
              </a:ln>
              <a:effectLst/>
            </c:spPr>
          </c:errBars>
          <c:errBars>
            <c:errDir val="y"/>
            <c:errBarType val="minus"/>
            <c:errValType val="percentage"/>
            <c:noEndCap val="0"/>
            <c:val val="100"/>
            <c:spPr>
              <a:noFill/>
              <a:ln w="22225" cap="flat" cmpd="sng" algn="ctr">
                <a:solidFill>
                  <a:schemeClr val="accent2"/>
                </a:solidFill>
                <a:prstDash val="sysDot"/>
                <a:round/>
              </a:ln>
              <a:effectLst/>
            </c:spPr>
          </c:errBars>
          <c:xVal>
            <c:numRef>
              <c:f>SumInsured!$B$72</c:f>
              <c:numCache>
                <c:formatCode>_(* #,##0.00_);_(* \(#,##0.00\);_(* "-"??_);_(@_)</c:formatCode>
                <c:ptCount val="1"/>
                <c:pt idx="0">
                  <c:v>260.76499999999999</c:v>
                </c:pt>
              </c:numCache>
            </c:numRef>
          </c:xVal>
          <c:yVal>
            <c:numLit>
              <c:formatCode>General</c:formatCode>
              <c:ptCount val="1"/>
              <c:pt idx="0">
                <c:v>1</c:v>
              </c:pt>
            </c:numLit>
          </c:yVal>
          <c:smooth val="1"/>
          <c:extLst>
            <c:ext xmlns:c16="http://schemas.microsoft.com/office/drawing/2014/chart" uri="{C3380CC4-5D6E-409C-BE32-E72D297353CC}">
              <c16:uniqueId val="{0000001F-E610-C44F-B68B-FEA18772A376}"/>
            </c:ext>
          </c:extLst>
        </c:ser>
        <c:dLbls>
          <c:showLegendKey val="0"/>
          <c:showVal val="0"/>
          <c:showCatName val="0"/>
          <c:showSerName val="0"/>
          <c:showPercent val="0"/>
          <c:showBubbleSize val="0"/>
        </c:dLbls>
        <c:axId val="403992480"/>
        <c:axId val="387336656"/>
      </c:scatterChart>
      <c:valAx>
        <c:axId val="40399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336656"/>
        <c:crosses val="autoZero"/>
        <c:crossBetween val="midCat"/>
      </c:valAx>
      <c:valAx>
        <c:axId val="3873366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92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Region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SumInsured!$D$2</c:f>
              <c:strCache>
                <c:ptCount val="1"/>
                <c:pt idx="0">
                  <c:v>Region 3</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SumInsured!$A$3:$A$15</c:f>
              <c:numCache>
                <c:formatCode>General</c:formatCode>
                <c:ptCount val="13"/>
                <c:pt idx="0">
                  <c:v>50</c:v>
                </c:pt>
                <c:pt idx="1">
                  <c:v>99</c:v>
                </c:pt>
                <c:pt idx="2">
                  <c:v>149</c:v>
                </c:pt>
                <c:pt idx="3">
                  <c:v>199</c:v>
                </c:pt>
                <c:pt idx="4">
                  <c:v>249</c:v>
                </c:pt>
                <c:pt idx="5">
                  <c:v>299</c:v>
                </c:pt>
                <c:pt idx="6">
                  <c:v>399</c:v>
                </c:pt>
                <c:pt idx="7">
                  <c:v>499</c:v>
                </c:pt>
                <c:pt idx="8">
                  <c:v>749</c:v>
                </c:pt>
                <c:pt idx="9">
                  <c:v>999</c:v>
                </c:pt>
                <c:pt idx="10" formatCode="#,##0">
                  <c:v>1499</c:v>
                </c:pt>
                <c:pt idx="11" formatCode="#,##0">
                  <c:v>1990</c:v>
                </c:pt>
                <c:pt idx="12" formatCode="#,##0">
                  <c:v>2000</c:v>
                </c:pt>
              </c:numCache>
            </c:numRef>
          </c:xVal>
          <c:yVal>
            <c:numRef>
              <c:f>SumInsured!$D$3:$D$15</c:f>
              <c:numCache>
                <c:formatCode>0.00%</c:formatCode>
                <c:ptCount val="13"/>
                <c:pt idx="0">
                  <c:v>3.56E-2</c:v>
                </c:pt>
                <c:pt idx="1">
                  <c:v>9.7900000000000001E-2</c:v>
                </c:pt>
                <c:pt idx="2">
                  <c:v>0.2102</c:v>
                </c:pt>
                <c:pt idx="3">
                  <c:v>0.42630000000000001</c:v>
                </c:pt>
                <c:pt idx="4">
                  <c:v>0.53160000000000007</c:v>
                </c:pt>
                <c:pt idx="5">
                  <c:v>0.60770000000000013</c:v>
                </c:pt>
                <c:pt idx="6">
                  <c:v>0.79710000000000014</c:v>
                </c:pt>
                <c:pt idx="7">
                  <c:v>0.89790000000000014</c:v>
                </c:pt>
                <c:pt idx="8">
                  <c:v>0.94130000000000014</c:v>
                </c:pt>
                <c:pt idx="9">
                  <c:v>0.98390000000000011</c:v>
                </c:pt>
                <c:pt idx="10">
                  <c:v>0.99260000000000015</c:v>
                </c:pt>
                <c:pt idx="11">
                  <c:v>0.9962000000000002</c:v>
                </c:pt>
                <c:pt idx="12">
                  <c:v>1.0000000000000002</c:v>
                </c:pt>
              </c:numCache>
            </c:numRef>
          </c:yVal>
          <c:smooth val="1"/>
          <c:extLst>
            <c:ext xmlns:c16="http://schemas.microsoft.com/office/drawing/2014/chart" uri="{C3380CC4-5D6E-409C-BE32-E72D297353CC}">
              <c16:uniqueId val="{00000000-778B-1B45-BBA9-0CD2289E1E72}"/>
            </c:ext>
          </c:extLst>
        </c:ser>
        <c:ser>
          <c:idx val="1"/>
          <c:order val="1"/>
          <c:tx>
            <c:strRef>
              <c:f>SumInsured!$A$71</c:f>
              <c:strCache>
                <c:ptCount val="1"/>
                <c:pt idx="0">
                  <c:v>Median Value of Owner-Occupied Housing Units (local currency)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0"/>
              <c:layout>
                <c:manualLayout>
                  <c:x val="-0.1214868540344515"/>
                  <c:y val="1.7216755724759655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1"/>
                      <a:t>Median</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552130553037171"/>
                      <c:h val="9.1779166054745301E-2"/>
                    </c:manualLayout>
                  </c15:layout>
                  <c15:showDataLabelsRange val="0"/>
                </c:ext>
                <c:ext xmlns:c16="http://schemas.microsoft.com/office/drawing/2014/chart" uri="{C3380CC4-5D6E-409C-BE32-E72D297353CC}">
                  <c16:uniqueId val="{00000001-778B-1B45-BBA9-0CD2289E1E7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x"/>
            <c:errBarType val="both"/>
            <c:errValType val="percentage"/>
            <c:noEndCap val="0"/>
            <c:val val="5"/>
            <c:spPr>
              <a:noFill/>
              <a:ln w="9525" cap="flat" cmpd="sng" algn="ctr">
                <a:solidFill>
                  <a:schemeClr val="tx1">
                    <a:lumMod val="65000"/>
                    <a:lumOff val="35000"/>
                  </a:schemeClr>
                </a:solidFill>
                <a:round/>
              </a:ln>
              <a:effectLst/>
            </c:spPr>
          </c:errBars>
          <c:errBars>
            <c:errDir val="y"/>
            <c:errBarType val="minus"/>
            <c:errValType val="percentage"/>
            <c:noEndCap val="0"/>
            <c:val val="100"/>
            <c:spPr>
              <a:noFill/>
              <a:ln w="22225" cap="flat" cmpd="sng" algn="ctr">
                <a:solidFill>
                  <a:schemeClr val="accent2"/>
                </a:solidFill>
                <a:prstDash val="sysDot"/>
                <a:round/>
              </a:ln>
              <a:effectLst/>
            </c:spPr>
          </c:errBars>
          <c:xVal>
            <c:numRef>
              <c:f>SumInsured!$D$72</c:f>
              <c:numCache>
                <c:formatCode>_(* #,##0.00_);_(* \(#,##0.00\);_(* "-"??_);_(@_)</c:formatCode>
                <c:ptCount val="1"/>
                <c:pt idx="0">
                  <c:v>221.267</c:v>
                </c:pt>
              </c:numCache>
            </c:numRef>
          </c:xVal>
          <c:yVal>
            <c:numLit>
              <c:formatCode>General</c:formatCode>
              <c:ptCount val="1"/>
              <c:pt idx="0">
                <c:v>1</c:v>
              </c:pt>
            </c:numLit>
          </c:yVal>
          <c:smooth val="1"/>
          <c:extLst>
            <c:ext xmlns:c16="http://schemas.microsoft.com/office/drawing/2014/chart" uri="{C3380CC4-5D6E-409C-BE32-E72D297353CC}">
              <c16:uniqueId val="{00000002-778B-1B45-BBA9-0CD2289E1E72}"/>
            </c:ext>
          </c:extLst>
        </c:ser>
        <c:dLbls>
          <c:showLegendKey val="0"/>
          <c:showVal val="0"/>
          <c:showCatName val="0"/>
          <c:showSerName val="0"/>
          <c:showPercent val="0"/>
          <c:showBubbleSize val="0"/>
        </c:dLbls>
        <c:axId val="403992480"/>
        <c:axId val="387336656"/>
      </c:scatterChart>
      <c:valAx>
        <c:axId val="40399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336656"/>
        <c:crosses val="autoZero"/>
        <c:crossBetween val="midCat"/>
      </c:valAx>
      <c:valAx>
        <c:axId val="3873366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92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Region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SumInsured!$C$2</c:f>
              <c:strCache>
                <c:ptCount val="1"/>
                <c:pt idx="0">
                  <c:v>Region 2</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SumInsured!$A$3:$A$15</c:f>
              <c:numCache>
                <c:formatCode>General</c:formatCode>
                <c:ptCount val="13"/>
                <c:pt idx="0">
                  <c:v>50</c:v>
                </c:pt>
                <c:pt idx="1">
                  <c:v>99</c:v>
                </c:pt>
                <c:pt idx="2">
                  <c:v>149</c:v>
                </c:pt>
                <c:pt idx="3">
                  <c:v>199</c:v>
                </c:pt>
                <c:pt idx="4">
                  <c:v>249</c:v>
                </c:pt>
                <c:pt idx="5">
                  <c:v>299</c:v>
                </c:pt>
                <c:pt idx="6">
                  <c:v>399</c:v>
                </c:pt>
                <c:pt idx="7">
                  <c:v>499</c:v>
                </c:pt>
                <c:pt idx="8">
                  <c:v>749</c:v>
                </c:pt>
                <c:pt idx="9">
                  <c:v>999</c:v>
                </c:pt>
                <c:pt idx="10" formatCode="#,##0">
                  <c:v>1499</c:v>
                </c:pt>
                <c:pt idx="11" formatCode="#,##0">
                  <c:v>1990</c:v>
                </c:pt>
                <c:pt idx="12" formatCode="#,##0">
                  <c:v>2000</c:v>
                </c:pt>
              </c:numCache>
            </c:numRef>
          </c:xVal>
          <c:yVal>
            <c:numRef>
              <c:f>SumInsured!$C$3:$C$15</c:f>
              <c:numCache>
                <c:formatCode>0.00%</c:formatCode>
                <c:ptCount val="13"/>
                <c:pt idx="0">
                  <c:v>6.3299999999999995E-2</c:v>
                </c:pt>
                <c:pt idx="1">
                  <c:v>0.11699999999999999</c:v>
                </c:pt>
                <c:pt idx="2">
                  <c:v>0.18629999999999999</c:v>
                </c:pt>
                <c:pt idx="3">
                  <c:v>0.33940000000000003</c:v>
                </c:pt>
                <c:pt idx="4">
                  <c:v>0.45140000000000002</c:v>
                </c:pt>
                <c:pt idx="5">
                  <c:v>0.54610000000000003</c:v>
                </c:pt>
                <c:pt idx="6">
                  <c:v>0.79049999999999998</c:v>
                </c:pt>
                <c:pt idx="7">
                  <c:v>0.90310000000000001</c:v>
                </c:pt>
                <c:pt idx="8">
                  <c:v>0.95169999999999999</c:v>
                </c:pt>
                <c:pt idx="9">
                  <c:v>0.98270000000000002</c:v>
                </c:pt>
                <c:pt idx="10">
                  <c:v>0.99070000000000003</c:v>
                </c:pt>
                <c:pt idx="11">
                  <c:v>0.99630000000000007</c:v>
                </c:pt>
                <c:pt idx="12">
                  <c:v>1</c:v>
                </c:pt>
              </c:numCache>
            </c:numRef>
          </c:yVal>
          <c:smooth val="1"/>
          <c:extLst>
            <c:ext xmlns:c16="http://schemas.microsoft.com/office/drawing/2014/chart" uri="{C3380CC4-5D6E-409C-BE32-E72D297353CC}">
              <c16:uniqueId val="{00000000-A80C-1048-9CF0-54125483EE90}"/>
            </c:ext>
          </c:extLst>
        </c:ser>
        <c:ser>
          <c:idx val="1"/>
          <c:order val="1"/>
          <c:tx>
            <c:strRef>
              <c:f>SumInsured!$A$71</c:f>
              <c:strCache>
                <c:ptCount val="1"/>
                <c:pt idx="0">
                  <c:v>Median Value of Owner-Occupied Housing Units (local currency)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0"/>
              <c:layout>
                <c:manualLayout>
                  <c:x val="-0.1214868540344515"/>
                  <c:y val="1.7216755724759655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1"/>
                      <a:t>Median</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552130553037171"/>
                      <c:h val="9.1779166054745301E-2"/>
                    </c:manualLayout>
                  </c15:layout>
                  <c15:showDataLabelsRange val="0"/>
                </c:ext>
                <c:ext xmlns:c16="http://schemas.microsoft.com/office/drawing/2014/chart" uri="{C3380CC4-5D6E-409C-BE32-E72D297353CC}">
                  <c16:uniqueId val="{00000001-A80C-1048-9CF0-54125483EE9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x"/>
            <c:errBarType val="both"/>
            <c:errValType val="percentage"/>
            <c:noEndCap val="0"/>
            <c:val val="5"/>
            <c:spPr>
              <a:noFill/>
              <a:ln w="9525" cap="flat" cmpd="sng" algn="ctr">
                <a:solidFill>
                  <a:schemeClr val="tx1">
                    <a:lumMod val="65000"/>
                    <a:lumOff val="35000"/>
                  </a:schemeClr>
                </a:solidFill>
                <a:round/>
              </a:ln>
              <a:effectLst/>
            </c:spPr>
          </c:errBars>
          <c:errBars>
            <c:errDir val="y"/>
            <c:errBarType val="minus"/>
            <c:errValType val="percentage"/>
            <c:noEndCap val="0"/>
            <c:val val="100"/>
            <c:spPr>
              <a:noFill/>
              <a:ln w="22225" cap="flat" cmpd="sng" algn="ctr">
                <a:solidFill>
                  <a:schemeClr val="accent2"/>
                </a:solidFill>
                <a:prstDash val="sysDot"/>
                <a:round/>
              </a:ln>
              <a:effectLst/>
            </c:spPr>
          </c:errBars>
          <c:xVal>
            <c:numRef>
              <c:f>SumInsured!$C$72</c:f>
              <c:numCache>
                <c:formatCode>_(* #,##0.00_);_(* \(#,##0.00\);_(* "-"??_);_(@_)</c:formatCode>
                <c:ptCount val="1"/>
                <c:pt idx="0">
                  <c:v>248.083</c:v>
                </c:pt>
              </c:numCache>
            </c:numRef>
          </c:xVal>
          <c:yVal>
            <c:numLit>
              <c:formatCode>General</c:formatCode>
              <c:ptCount val="1"/>
              <c:pt idx="0">
                <c:v>1</c:v>
              </c:pt>
            </c:numLit>
          </c:yVal>
          <c:smooth val="1"/>
          <c:extLst>
            <c:ext xmlns:c16="http://schemas.microsoft.com/office/drawing/2014/chart" uri="{C3380CC4-5D6E-409C-BE32-E72D297353CC}">
              <c16:uniqueId val="{00000002-A80C-1048-9CF0-54125483EE90}"/>
            </c:ext>
          </c:extLst>
        </c:ser>
        <c:dLbls>
          <c:showLegendKey val="0"/>
          <c:showVal val="0"/>
          <c:showCatName val="0"/>
          <c:showSerName val="0"/>
          <c:showPercent val="0"/>
          <c:showBubbleSize val="0"/>
        </c:dLbls>
        <c:axId val="403992480"/>
        <c:axId val="387336656"/>
      </c:scatterChart>
      <c:valAx>
        <c:axId val="40399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336656"/>
        <c:crosses val="autoZero"/>
        <c:crossBetween val="midCat"/>
      </c:valAx>
      <c:valAx>
        <c:axId val="3873366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92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Region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SumInsured!$E$2</c:f>
              <c:strCache>
                <c:ptCount val="1"/>
                <c:pt idx="0">
                  <c:v>Region 4</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SumInsured!$A$3:$A$15</c:f>
              <c:numCache>
                <c:formatCode>General</c:formatCode>
                <c:ptCount val="13"/>
                <c:pt idx="0">
                  <c:v>50</c:v>
                </c:pt>
                <c:pt idx="1">
                  <c:v>99</c:v>
                </c:pt>
                <c:pt idx="2">
                  <c:v>149</c:v>
                </c:pt>
                <c:pt idx="3">
                  <c:v>199</c:v>
                </c:pt>
                <c:pt idx="4">
                  <c:v>249</c:v>
                </c:pt>
                <c:pt idx="5">
                  <c:v>299</c:v>
                </c:pt>
                <c:pt idx="6">
                  <c:v>399</c:v>
                </c:pt>
                <c:pt idx="7">
                  <c:v>499</c:v>
                </c:pt>
                <c:pt idx="8">
                  <c:v>749</c:v>
                </c:pt>
                <c:pt idx="9">
                  <c:v>999</c:v>
                </c:pt>
                <c:pt idx="10" formatCode="#,##0">
                  <c:v>1499</c:v>
                </c:pt>
                <c:pt idx="11" formatCode="#,##0">
                  <c:v>1990</c:v>
                </c:pt>
                <c:pt idx="12" formatCode="#,##0">
                  <c:v>2000</c:v>
                </c:pt>
              </c:numCache>
            </c:numRef>
          </c:xVal>
          <c:yVal>
            <c:numRef>
              <c:f>SumInsured!$E$3:$E$15</c:f>
              <c:numCache>
                <c:formatCode>0.00%</c:formatCode>
                <c:ptCount val="13"/>
                <c:pt idx="0">
                  <c:v>0.18820000000000001</c:v>
                </c:pt>
                <c:pt idx="1">
                  <c:v>0.377</c:v>
                </c:pt>
                <c:pt idx="2">
                  <c:v>0.53479999999999994</c:v>
                </c:pt>
                <c:pt idx="3">
                  <c:v>0.70739999999999992</c:v>
                </c:pt>
                <c:pt idx="4">
                  <c:v>0.79499999999999993</c:v>
                </c:pt>
                <c:pt idx="5">
                  <c:v>0.82869999999999988</c:v>
                </c:pt>
                <c:pt idx="6">
                  <c:v>0.92999999999999994</c:v>
                </c:pt>
                <c:pt idx="7">
                  <c:v>0.95909999999999995</c:v>
                </c:pt>
                <c:pt idx="8">
                  <c:v>0.97739999999999994</c:v>
                </c:pt>
                <c:pt idx="9">
                  <c:v>0.98819999999999997</c:v>
                </c:pt>
                <c:pt idx="10">
                  <c:v>0.99080000000000001</c:v>
                </c:pt>
                <c:pt idx="11">
                  <c:v>0.99680000000000002</c:v>
                </c:pt>
                <c:pt idx="12">
                  <c:v>1</c:v>
                </c:pt>
              </c:numCache>
            </c:numRef>
          </c:yVal>
          <c:smooth val="1"/>
          <c:extLst>
            <c:ext xmlns:c16="http://schemas.microsoft.com/office/drawing/2014/chart" uri="{C3380CC4-5D6E-409C-BE32-E72D297353CC}">
              <c16:uniqueId val="{00000000-7FBD-5F43-9836-F9802BC82844}"/>
            </c:ext>
          </c:extLst>
        </c:ser>
        <c:ser>
          <c:idx val="1"/>
          <c:order val="1"/>
          <c:tx>
            <c:strRef>
              <c:f>SumInsured!$A$71</c:f>
              <c:strCache>
                <c:ptCount val="1"/>
                <c:pt idx="0">
                  <c:v>Median Value of Owner-Occupied Housing Units (local currency)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0"/>
              <c:layout>
                <c:manualLayout>
                  <c:x val="-0.1214868540344515"/>
                  <c:y val="1.7216755724759655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1"/>
                      <a:t>Median</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552130553037171"/>
                      <c:h val="9.1779166054745301E-2"/>
                    </c:manualLayout>
                  </c15:layout>
                  <c15:showDataLabelsRange val="0"/>
                </c:ext>
                <c:ext xmlns:c16="http://schemas.microsoft.com/office/drawing/2014/chart" uri="{C3380CC4-5D6E-409C-BE32-E72D297353CC}">
                  <c16:uniqueId val="{00000001-7FBD-5F43-9836-F9802BC8284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x"/>
            <c:errBarType val="both"/>
            <c:errValType val="percentage"/>
            <c:noEndCap val="0"/>
            <c:val val="5"/>
            <c:spPr>
              <a:noFill/>
              <a:ln w="9525" cap="flat" cmpd="sng" algn="ctr">
                <a:solidFill>
                  <a:schemeClr val="tx1">
                    <a:lumMod val="65000"/>
                    <a:lumOff val="35000"/>
                  </a:schemeClr>
                </a:solidFill>
                <a:round/>
              </a:ln>
              <a:effectLst/>
            </c:spPr>
          </c:errBars>
          <c:errBars>
            <c:errDir val="y"/>
            <c:errBarType val="minus"/>
            <c:errValType val="percentage"/>
            <c:noEndCap val="0"/>
            <c:val val="100"/>
            <c:spPr>
              <a:noFill/>
              <a:ln w="22225" cap="flat" cmpd="sng" algn="ctr">
                <a:solidFill>
                  <a:schemeClr val="accent2"/>
                </a:solidFill>
                <a:prstDash val="sysDot"/>
                <a:round/>
              </a:ln>
              <a:effectLst/>
            </c:spPr>
          </c:errBars>
          <c:xVal>
            <c:numRef>
              <c:f>SumInsured!$E$72</c:f>
              <c:numCache>
                <c:formatCode>_(* #,##0.00_);_(* \(#,##0.00\);_(* "-"??_);_(@_)</c:formatCode>
                <c:ptCount val="1"/>
                <c:pt idx="0">
                  <c:v>121.13500000000001</c:v>
                </c:pt>
              </c:numCache>
            </c:numRef>
          </c:xVal>
          <c:yVal>
            <c:numLit>
              <c:formatCode>General</c:formatCode>
              <c:ptCount val="1"/>
              <c:pt idx="0">
                <c:v>1</c:v>
              </c:pt>
            </c:numLit>
          </c:yVal>
          <c:smooth val="1"/>
          <c:extLst>
            <c:ext xmlns:c16="http://schemas.microsoft.com/office/drawing/2014/chart" uri="{C3380CC4-5D6E-409C-BE32-E72D297353CC}">
              <c16:uniqueId val="{00000002-7FBD-5F43-9836-F9802BC82844}"/>
            </c:ext>
          </c:extLst>
        </c:ser>
        <c:dLbls>
          <c:showLegendKey val="0"/>
          <c:showVal val="0"/>
          <c:showCatName val="0"/>
          <c:showSerName val="0"/>
          <c:showPercent val="0"/>
          <c:showBubbleSize val="0"/>
        </c:dLbls>
        <c:axId val="403992480"/>
        <c:axId val="387336656"/>
      </c:scatterChart>
      <c:valAx>
        <c:axId val="40399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336656"/>
        <c:crosses val="autoZero"/>
        <c:crossBetween val="midCat"/>
      </c:valAx>
      <c:valAx>
        <c:axId val="3873366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92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Region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SumInsured!$F$2</c:f>
              <c:strCache>
                <c:ptCount val="1"/>
                <c:pt idx="0">
                  <c:v>Region 5</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SumInsured!$A$3:$A$15</c:f>
              <c:numCache>
                <c:formatCode>General</c:formatCode>
                <c:ptCount val="13"/>
                <c:pt idx="0">
                  <c:v>50</c:v>
                </c:pt>
                <c:pt idx="1">
                  <c:v>99</c:v>
                </c:pt>
                <c:pt idx="2">
                  <c:v>149</c:v>
                </c:pt>
                <c:pt idx="3">
                  <c:v>199</c:v>
                </c:pt>
                <c:pt idx="4">
                  <c:v>249</c:v>
                </c:pt>
                <c:pt idx="5">
                  <c:v>299</c:v>
                </c:pt>
                <c:pt idx="6">
                  <c:v>399</c:v>
                </c:pt>
                <c:pt idx="7">
                  <c:v>499</c:v>
                </c:pt>
                <c:pt idx="8">
                  <c:v>749</c:v>
                </c:pt>
                <c:pt idx="9">
                  <c:v>999</c:v>
                </c:pt>
                <c:pt idx="10" formatCode="#,##0">
                  <c:v>1499</c:v>
                </c:pt>
                <c:pt idx="11" formatCode="#,##0">
                  <c:v>1990</c:v>
                </c:pt>
                <c:pt idx="12" formatCode="#,##0">
                  <c:v>2000</c:v>
                </c:pt>
              </c:numCache>
            </c:numRef>
          </c:xVal>
          <c:yVal>
            <c:numRef>
              <c:f>SumInsured!$F$3:$F$15</c:f>
              <c:numCache>
                <c:formatCode>0.00%</c:formatCode>
                <c:ptCount val="13"/>
                <c:pt idx="0">
                  <c:v>9.9599999999999994E-2</c:v>
                </c:pt>
                <c:pt idx="1">
                  <c:v>0.23929999999999998</c:v>
                </c:pt>
                <c:pt idx="2">
                  <c:v>0.4284</c:v>
                </c:pt>
                <c:pt idx="3">
                  <c:v>0.61509999999999998</c:v>
                </c:pt>
                <c:pt idx="4">
                  <c:v>0.73429999999999995</c:v>
                </c:pt>
                <c:pt idx="5">
                  <c:v>0.80219999999999991</c:v>
                </c:pt>
                <c:pt idx="6">
                  <c:v>0.92819999999999991</c:v>
                </c:pt>
                <c:pt idx="7">
                  <c:v>0.97009999999999996</c:v>
                </c:pt>
                <c:pt idx="8">
                  <c:v>0.98399999999999999</c:v>
                </c:pt>
                <c:pt idx="9">
                  <c:v>0.99299999999999999</c:v>
                </c:pt>
                <c:pt idx="10">
                  <c:v>0.99480000000000002</c:v>
                </c:pt>
                <c:pt idx="11">
                  <c:v>0.99509999999999998</c:v>
                </c:pt>
                <c:pt idx="12">
                  <c:v>1</c:v>
                </c:pt>
              </c:numCache>
            </c:numRef>
          </c:yVal>
          <c:smooth val="1"/>
          <c:extLst>
            <c:ext xmlns:c16="http://schemas.microsoft.com/office/drawing/2014/chart" uri="{C3380CC4-5D6E-409C-BE32-E72D297353CC}">
              <c16:uniqueId val="{00000000-3FD0-8E49-856D-A8D91AD361CC}"/>
            </c:ext>
          </c:extLst>
        </c:ser>
        <c:ser>
          <c:idx val="1"/>
          <c:order val="1"/>
          <c:tx>
            <c:strRef>
              <c:f>SumInsured!$A$71</c:f>
              <c:strCache>
                <c:ptCount val="1"/>
                <c:pt idx="0">
                  <c:v>Median Value of Owner-Occupied Housing Units (local currency)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0"/>
              <c:layout>
                <c:manualLayout>
                  <c:x val="-0.1214868540344515"/>
                  <c:y val="1.7216755724759655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1"/>
                      <a:t>Median</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552130553037171"/>
                      <c:h val="9.1779166054745301E-2"/>
                    </c:manualLayout>
                  </c15:layout>
                  <c15:showDataLabelsRange val="0"/>
                </c:ext>
                <c:ext xmlns:c16="http://schemas.microsoft.com/office/drawing/2014/chart" uri="{C3380CC4-5D6E-409C-BE32-E72D297353CC}">
                  <c16:uniqueId val="{00000001-3FD0-8E49-856D-A8D91AD361C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x"/>
            <c:errBarType val="both"/>
            <c:errValType val="percentage"/>
            <c:noEndCap val="0"/>
            <c:val val="5"/>
            <c:spPr>
              <a:noFill/>
              <a:ln w="9525" cap="flat" cmpd="sng" algn="ctr">
                <a:solidFill>
                  <a:schemeClr val="tx1">
                    <a:lumMod val="65000"/>
                    <a:lumOff val="35000"/>
                  </a:schemeClr>
                </a:solidFill>
                <a:round/>
              </a:ln>
              <a:effectLst/>
            </c:spPr>
          </c:errBars>
          <c:errBars>
            <c:errDir val="y"/>
            <c:errBarType val="minus"/>
            <c:errValType val="percentage"/>
            <c:noEndCap val="0"/>
            <c:val val="100"/>
            <c:spPr>
              <a:noFill/>
              <a:ln w="22225" cap="flat" cmpd="sng" algn="ctr">
                <a:solidFill>
                  <a:schemeClr val="accent2"/>
                </a:solidFill>
                <a:prstDash val="sysDot"/>
                <a:round/>
              </a:ln>
              <a:effectLst/>
            </c:spPr>
          </c:errBars>
          <c:xVal>
            <c:numRef>
              <c:f>SumInsured!$F$72</c:f>
              <c:numCache>
                <c:formatCode>_(* #,##0.00_);_(* \(#,##0.00\);_(* "-"??_);_(@_)</c:formatCode>
                <c:ptCount val="1"/>
                <c:pt idx="0">
                  <c:v>158.255</c:v>
                </c:pt>
              </c:numCache>
            </c:numRef>
          </c:xVal>
          <c:yVal>
            <c:numLit>
              <c:formatCode>General</c:formatCode>
              <c:ptCount val="1"/>
              <c:pt idx="0">
                <c:v>1</c:v>
              </c:pt>
            </c:numLit>
          </c:yVal>
          <c:smooth val="1"/>
          <c:extLst>
            <c:ext xmlns:c16="http://schemas.microsoft.com/office/drawing/2014/chart" uri="{C3380CC4-5D6E-409C-BE32-E72D297353CC}">
              <c16:uniqueId val="{00000002-3FD0-8E49-856D-A8D91AD361CC}"/>
            </c:ext>
          </c:extLst>
        </c:ser>
        <c:dLbls>
          <c:showLegendKey val="0"/>
          <c:showVal val="0"/>
          <c:showCatName val="0"/>
          <c:showSerName val="0"/>
          <c:showPercent val="0"/>
          <c:showBubbleSize val="0"/>
        </c:dLbls>
        <c:axId val="403992480"/>
        <c:axId val="387336656"/>
      </c:scatterChart>
      <c:valAx>
        <c:axId val="40399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336656"/>
        <c:crosses val="autoZero"/>
        <c:crossBetween val="midCat"/>
      </c:valAx>
      <c:valAx>
        <c:axId val="3873366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92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Region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SumInsured!$G$2</c:f>
              <c:strCache>
                <c:ptCount val="1"/>
                <c:pt idx="0">
                  <c:v>Region 6</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SumInsured!$A$3:$A$15</c:f>
              <c:numCache>
                <c:formatCode>General</c:formatCode>
                <c:ptCount val="13"/>
                <c:pt idx="0">
                  <c:v>50</c:v>
                </c:pt>
                <c:pt idx="1">
                  <c:v>99</c:v>
                </c:pt>
                <c:pt idx="2">
                  <c:v>149</c:v>
                </c:pt>
                <c:pt idx="3">
                  <c:v>199</c:v>
                </c:pt>
                <c:pt idx="4">
                  <c:v>249</c:v>
                </c:pt>
                <c:pt idx="5">
                  <c:v>299</c:v>
                </c:pt>
                <c:pt idx="6">
                  <c:v>399</c:v>
                </c:pt>
                <c:pt idx="7">
                  <c:v>499</c:v>
                </c:pt>
                <c:pt idx="8">
                  <c:v>749</c:v>
                </c:pt>
                <c:pt idx="9">
                  <c:v>999</c:v>
                </c:pt>
                <c:pt idx="10" formatCode="#,##0">
                  <c:v>1499</c:v>
                </c:pt>
                <c:pt idx="11" formatCode="#,##0">
                  <c:v>1990</c:v>
                </c:pt>
                <c:pt idx="12" formatCode="#,##0">
                  <c:v>2000</c:v>
                </c:pt>
              </c:numCache>
            </c:numRef>
          </c:xVal>
          <c:yVal>
            <c:numRef>
              <c:f>SumInsured!$G$3:$G$15</c:f>
              <c:numCache>
                <c:formatCode>0.00%</c:formatCode>
                <c:ptCount val="13"/>
                <c:pt idx="0">
                  <c:v>7.5899999999999995E-2</c:v>
                </c:pt>
                <c:pt idx="1">
                  <c:v>0.23380000000000001</c:v>
                </c:pt>
                <c:pt idx="2">
                  <c:v>0.3674</c:v>
                </c:pt>
                <c:pt idx="3">
                  <c:v>0.52790000000000004</c:v>
                </c:pt>
                <c:pt idx="4">
                  <c:v>0.63040000000000007</c:v>
                </c:pt>
                <c:pt idx="5">
                  <c:v>0.6886000000000001</c:v>
                </c:pt>
                <c:pt idx="6">
                  <c:v>0.85880000000000012</c:v>
                </c:pt>
                <c:pt idx="7">
                  <c:v>0.93890000000000007</c:v>
                </c:pt>
                <c:pt idx="8">
                  <c:v>0.96940000000000004</c:v>
                </c:pt>
                <c:pt idx="9">
                  <c:v>0.98520000000000008</c:v>
                </c:pt>
                <c:pt idx="10">
                  <c:v>0.99600000000000011</c:v>
                </c:pt>
                <c:pt idx="11">
                  <c:v>0.99600000000000011</c:v>
                </c:pt>
                <c:pt idx="12">
                  <c:v>1</c:v>
                </c:pt>
              </c:numCache>
            </c:numRef>
          </c:yVal>
          <c:smooth val="1"/>
          <c:extLst>
            <c:ext xmlns:c16="http://schemas.microsoft.com/office/drawing/2014/chart" uri="{C3380CC4-5D6E-409C-BE32-E72D297353CC}">
              <c16:uniqueId val="{00000000-8445-C44D-B793-337EE6A6158D}"/>
            </c:ext>
          </c:extLst>
        </c:ser>
        <c:ser>
          <c:idx val="1"/>
          <c:order val="1"/>
          <c:tx>
            <c:strRef>
              <c:f>SumInsured!$A$71</c:f>
              <c:strCache>
                <c:ptCount val="1"/>
                <c:pt idx="0">
                  <c:v>Median Value of Owner-Occupied Housing Units (local currency)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0"/>
              <c:layout>
                <c:manualLayout>
                  <c:x val="-0.1214868540344515"/>
                  <c:y val="1.7216755724759655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b="1"/>
                      <a:t>Median</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552130553037171"/>
                      <c:h val="9.1779166054745301E-2"/>
                    </c:manualLayout>
                  </c15:layout>
                  <c15:showDataLabelsRange val="0"/>
                </c:ext>
                <c:ext xmlns:c16="http://schemas.microsoft.com/office/drawing/2014/chart" uri="{C3380CC4-5D6E-409C-BE32-E72D297353CC}">
                  <c16:uniqueId val="{00000001-8445-C44D-B793-337EE6A6158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x"/>
            <c:errBarType val="both"/>
            <c:errValType val="percentage"/>
            <c:noEndCap val="0"/>
            <c:val val="5"/>
            <c:spPr>
              <a:noFill/>
              <a:ln w="9525" cap="flat" cmpd="sng" algn="ctr">
                <a:solidFill>
                  <a:schemeClr val="tx1">
                    <a:lumMod val="65000"/>
                    <a:lumOff val="35000"/>
                  </a:schemeClr>
                </a:solidFill>
                <a:round/>
              </a:ln>
              <a:effectLst/>
            </c:spPr>
          </c:errBars>
          <c:errBars>
            <c:errDir val="y"/>
            <c:errBarType val="minus"/>
            <c:errValType val="percentage"/>
            <c:noEndCap val="0"/>
            <c:val val="100"/>
            <c:spPr>
              <a:noFill/>
              <a:ln w="22225" cap="flat" cmpd="sng" algn="ctr">
                <a:solidFill>
                  <a:schemeClr val="accent2"/>
                </a:solidFill>
                <a:prstDash val="sysDot"/>
                <a:round/>
              </a:ln>
              <a:effectLst/>
            </c:spPr>
          </c:errBars>
          <c:xVal>
            <c:numRef>
              <c:f>SumInsured!$G$72</c:f>
              <c:numCache>
                <c:formatCode>_(* #,##0.00_);_(* \(#,##0.00\);_(* "-"??_);_(@_)</c:formatCode>
                <c:ptCount val="1"/>
                <c:pt idx="0">
                  <c:v>175.16399999999999</c:v>
                </c:pt>
              </c:numCache>
            </c:numRef>
          </c:xVal>
          <c:yVal>
            <c:numLit>
              <c:formatCode>General</c:formatCode>
              <c:ptCount val="1"/>
              <c:pt idx="0">
                <c:v>1</c:v>
              </c:pt>
            </c:numLit>
          </c:yVal>
          <c:smooth val="1"/>
          <c:extLst>
            <c:ext xmlns:c16="http://schemas.microsoft.com/office/drawing/2014/chart" uri="{C3380CC4-5D6E-409C-BE32-E72D297353CC}">
              <c16:uniqueId val="{00000002-8445-C44D-B793-337EE6A6158D}"/>
            </c:ext>
          </c:extLst>
        </c:ser>
        <c:dLbls>
          <c:showLegendKey val="0"/>
          <c:showVal val="0"/>
          <c:showCatName val="0"/>
          <c:showSerName val="0"/>
          <c:showPercent val="0"/>
          <c:showBubbleSize val="0"/>
        </c:dLbls>
        <c:axId val="403992480"/>
        <c:axId val="387336656"/>
      </c:scatterChart>
      <c:valAx>
        <c:axId val="403992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336656"/>
        <c:crosses val="autoZero"/>
        <c:crossBetween val="midCat"/>
      </c:valAx>
      <c:valAx>
        <c:axId val="3873366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992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Property Value</a:t>
            </a:r>
            <a:r>
              <a:rPr lang="en-GB" baseline="0"/>
              <a:t> Counts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SumInsured!$B$50</c:f>
              <c:strCache>
                <c:ptCount val="1"/>
                <c:pt idx="0">
                  <c:v>Region 1</c:v>
                </c:pt>
              </c:strCache>
            </c:strRef>
          </c:tx>
          <c:spPr>
            <a:solidFill>
              <a:srgbClr val="C00000"/>
            </a:solidFill>
            <a:ln>
              <a:noFill/>
            </a:ln>
            <a:effectLst/>
          </c:spPr>
          <c:invertIfNegative val="0"/>
          <c:cat>
            <c:strRef>
              <c:f>SumInsured!$A$51:$A$63</c:f>
              <c:strCache>
                <c:ptCount val="13"/>
                <c:pt idx="0">
                  <c:v>&lt;50</c:v>
                </c:pt>
                <c:pt idx="1">
                  <c:v>99</c:v>
                </c:pt>
                <c:pt idx="2">
                  <c:v>149</c:v>
                </c:pt>
                <c:pt idx="3">
                  <c:v>199</c:v>
                </c:pt>
                <c:pt idx="4">
                  <c:v>249</c:v>
                </c:pt>
                <c:pt idx="5">
                  <c:v>299</c:v>
                </c:pt>
                <c:pt idx="6">
                  <c:v>399</c:v>
                </c:pt>
                <c:pt idx="7">
                  <c:v>499</c:v>
                </c:pt>
                <c:pt idx="8">
                  <c:v>749</c:v>
                </c:pt>
                <c:pt idx="9">
                  <c:v>999</c:v>
                </c:pt>
                <c:pt idx="10">
                  <c:v>1,499</c:v>
                </c:pt>
                <c:pt idx="11">
                  <c:v>1,990</c:v>
                </c:pt>
                <c:pt idx="12">
                  <c:v>&gt;=2000</c:v>
                </c:pt>
              </c:strCache>
            </c:strRef>
          </c:cat>
          <c:val>
            <c:numRef>
              <c:f>SumInsured!$B$51:$B$63</c:f>
              <c:numCache>
                <c:formatCode>_(* #,##0_);_(* \(#,##0\);_(* "-"??_);_(@_)</c:formatCode>
                <c:ptCount val="13"/>
                <c:pt idx="0">
                  <c:v>120051.52799999999</c:v>
                </c:pt>
                <c:pt idx="1">
                  <c:v>128148.0264</c:v>
                </c:pt>
                <c:pt idx="2">
                  <c:v>194036.77200000003</c:v>
                </c:pt>
                <c:pt idx="3">
                  <c:v>447820.11839999998</c:v>
                </c:pt>
                <c:pt idx="4">
                  <c:v>300966.38880000002</c:v>
                </c:pt>
                <c:pt idx="5">
                  <c:v>228377.09279999998</c:v>
                </c:pt>
                <c:pt idx="6">
                  <c:v>639902.56319999998</c:v>
                </c:pt>
                <c:pt idx="7">
                  <c:v>321347.22959999996</c:v>
                </c:pt>
                <c:pt idx="8">
                  <c:v>147412.10879999999</c:v>
                </c:pt>
                <c:pt idx="9">
                  <c:v>159975.64079999999</c:v>
                </c:pt>
                <c:pt idx="10">
                  <c:v>55558.7304</c:v>
                </c:pt>
                <c:pt idx="11">
                  <c:v>31548.424799999997</c:v>
                </c:pt>
                <c:pt idx="12">
                  <c:v>16751.376</c:v>
                </c:pt>
              </c:numCache>
            </c:numRef>
          </c:val>
          <c:extLst>
            <c:ext xmlns:c16="http://schemas.microsoft.com/office/drawing/2014/chart" uri="{C3380CC4-5D6E-409C-BE32-E72D297353CC}">
              <c16:uniqueId val="{00000000-5CC3-B34C-89C0-2DC8B9AF1D20}"/>
            </c:ext>
          </c:extLst>
        </c:ser>
        <c:ser>
          <c:idx val="1"/>
          <c:order val="1"/>
          <c:tx>
            <c:strRef>
              <c:f>SumInsured!$C$50</c:f>
              <c:strCache>
                <c:ptCount val="1"/>
                <c:pt idx="0">
                  <c:v>Region 2</c:v>
                </c:pt>
              </c:strCache>
            </c:strRef>
          </c:tx>
          <c:spPr>
            <a:solidFill>
              <a:srgbClr val="FFC000"/>
            </a:solidFill>
            <a:ln>
              <a:noFill/>
            </a:ln>
            <a:effectLst/>
          </c:spPr>
          <c:invertIfNegative val="0"/>
          <c:cat>
            <c:strRef>
              <c:f>SumInsured!$A$51:$A$63</c:f>
              <c:strCache>
                <c:ptCount val="13"/>
                <c:pt idx="0">
                  <c:v>&lt;50</c:v>
                </c:pt>
                <c:pt idx="1">
                  <c:v>99</c:v>
                </c:pt>
                <c:pt idx="2">
                  <c:v>149</c:v>
                </c:pt>
                <c:pt idx="3">
                  <c:v>199</c:v>
                </c:pt>
                <c:pt idx="4">
                  <c:v>249</c:v>
                </c:pt>
                <c:pt idx="5">
                  <c:v>299</c:v>
                </c:pt>
                <c:pt idx="6">
                  <c:v>399</c:v>
                </c:pt>
                <c:pt idx="7">
                  <c:v>499</c:v>
                </c:pt>
                <c:pt idx="8">
                  <c:v>749</c:v>
                </c:pt>
                <c:pt idx="9">
                  <c:v>999</c:v>
                </c:pt>
                <c:pt idx="10">
                  <c:v>1,499</c:v>
                </c:pt>
                <c:pt idx="11">
                  <c:v>1,990</c:v>
                </c:pt>
                <c:pt idx="12">
                  <c:v>&gt;=2000</c:v>
                </c:pt>
              </c:strCache>
            </c:strRef>
          </c:cat>
          <c:val>
            <c:numRef>
              <c:f>SumInsured!$C$51:$C$63</c:f>
              <c:numCache>
                <c:formatCode>_(* #,##0_);_(* \(#,##0\);_(* "-"??_);_(@_)</c:formatCode>
                <c:ptCount val="13"/>
                <c:pt idx="0">
                  <c:v>159752.23559999999</c:v>
                </c:pt>
                <c:pt idx="1">
                  <c:v>135524.40839999999</c:v>
                </c:pt>
                <c:pt idx="2">
                  <c:v>174894.62760000001</c:v>
                </c:pt>
                <c:pt idx="3">
                  <c:v>386383.36920000002</c:v>
                </c:pt>
                <c:pt idx="4">
                  <c:v>282657.984</c:v>
                </c:pt>
                <c:pt idx="5">
                  <c:v>238997.4204</c:v>
                </c:pt>
                <c:pt idx="6">
                  <c:v>616800.10080000001</c:v>
                </c:pt>
                <c:pt idx="7">
                  <c:v>284172.22320000001</c:v>
                </c:pt>
                <c:pt idx="8">
                  <c:v>122653.37519999999</c:v>
                </c:pt>
                <c:pt idx="9">
                  <c:v>78235.691999999995</c:v>
                </c:pt>
                <c:pt idx="10">
                  <c:v>20189.856</c:v>
                </c:pt>
                <c:pt idx="11">
                  <c:v>14132.8992</c:v>
                </c:pt>
                <c:pt idx="12">
                  <c:v>9337.8083999999999</c:v>
                </c:pt>
              </c:numCache>
            </c:numRef>
          </c:val>
          <c:extLst>
            <c:ext xmlns:c16="http://schemas.microsoft.com/office/drawing/2014/chart" uri="{C3380CC4-5D6E-409C-BE32-E72D297353CC}">
              <c16:uniqueId val="{00000001-5CC3-B34C-89C0-2DC8B9AF1D20}"/>
            </c:ext>
          </c:extLst>
        </c:ser>
        <c:ser>
          <c:idx val="2"/>
          <c:order val="2"/>
          <c:tx>
            <c:strRef>
              <c:f>SumInsured!$D$50</c:f>
              <c:strCache>
                <c:ptCount val="1"/>
                <c:pt idx="0">
                  <c:v>Region 3</c:v>
                </c:pt>
              </c:strCache>
            </c:strRef>
          </c:tx>
          <c:spPr>
            <a:solidFill>
              <a:srgbClr val="00B0F0"/>
            </a:solidFill>
            <a:ln>
              <a:noFill/>
            </a:ln>
            <a:effectLst/>
          </c:spPr>
          <c:invertIfNegative val="0"/>
          <c:cat>
            <c:strRef>
              <c:f>SumInsured!$A$51:$A$63</c:f>
              <c:strCache>
                <c:ptCount val="13"/>
                <c:pt idx="0">
                  <c:v>&lt;50</c:v>
                </c:pt>
                <c:pt idx="1">
                  <c:v>99</c:v>
                </c:pt>
                <c:pt idx="2">
                  <c:v>149</c:v>
                </c:pt>
                <c:pt idx="3">
                  <c:v>199</c:v>
                </c:pt>
                <c:pt idx="4">
                  <c:v>249</c:v>
                </c:pt>
                <c:pt idx="5">
                  <c:v>299</c:v>
                </c:pt>
                <c:pt idx="6">
                  <c:v>399</c:v>
                </c:pt>
                <c:pt idx="7">
                  <c:v>499</c:v>
                </c:pt>
                <c:pt idx="8">
                  <c:v>749</c:v>
                </c:pt>
                <c:pt idx="9">
                  <c:v>999</c:v>
                </c:pt>
                <c:pt idx="10">
                  <c:v>1,499</c:v>
                </c:pt>
                <c:pt idx="11">
                  <c:v>1,990</c:v>
                </c:pt>
                <c:pt idx="12">
                  <c:v>&gt;=2000</c:v>
                </c:pt>
              </c:strCache>
            </c:strRef>
          </c:cat>
          <c:val>
            <c:numRef>
              <c:f>SumInsured!$D$51:$D$63</c:f>
              <c:numCache>
                <c:formatCode>_(* #,##0_);_(* \(#,##0\);_(* "-"??_);_(@_)</c:formatCode>
                <c:ptCount val="13"/>
                <c:pt idx="0">
                  <c:v>78766.281600000002</c:v>
                </c:pt>
                <c:pt idx="1">
                  <c:v>137840.99280000001</c:v>
                </c:pt>
                <c:pt idx="2">
                  <c:v>248467.7928</c:v>
                </c:pt>
                <c:pt idx="3">
                  <c:v>478129.02959999995</c:v>
                </c:pt>
                <c:pt idx="4">
                  <c:v>232980.04080000002</c:v>
                </c:pt>
                <c:pt idx="5">
                  <c:v>168373.9896</c:v>
                </c:pt>
                <c:pt idx="6">
                  <c:v>419054.31840000005</c:v>
                </c:pt>
                <c:pt idx="7">
                  <c:v>223023.62880000001</c:v>
                </c:pt>
                <c:pt idx="8">
                  <c:v>96024.062399999995</c:v>
                </c:pt>
                <c:pt idx="9">
                  <c:v>94254.033599999995</c:v>
                </c:pt>
                <c:pt idx="10">
                  <c:v>19249.063199999997</c:v>
                </c:pt>
                <c:pt idx="11">
                  <c:v>7965.1296000000002</c:v>
                </c:pt>
                <c:pt idx="12">
                  <c:v>8407.6368000000002</c:v>
                </c:pt>
              </c:numCache>
            </c:numRef>
          </c:val>
          <c:extLst>
            <c:ext xmlns:c16="http://schemas.microsoft.com/office/drawing/2014/chart" uri="{C3380CC4-5D6E-409C-BE32-E72D297353CC}">
              <c16:uniqueId val="{00000002-5CC3-B34C-89C0-2DC8B9AF1D20}"/>
            </c:ext>
          </c:extLst>
        </c:ser>
        <c:ser>
          <c:idx val="3"/>
          <c:order val="3"/>
          <c:tx>
            <c:strRef>
              <c:f>SumInsured!$E$50</c:f>
              <c:strCache>
                <c:ptCount val="1"/>
                <c:pt idx="0">
                  <c:v>Region 4</c:v>
                </c:pt>
              </c:strCache>
            </c:strRef>
          </c:tx>
          <c:spPr>
            <a:solidFill>
              <a:srgbClr val="0070C0"/>
            </a:solidFill>
            <a:ln>
              <a:noFill/>
            </a:ln>
            <a:effectLst/>
          </c:spPr>
          <c:invertIfNegative val="0"/>
          <c:cat>
            <c:strRef>
              <c:f>SumInsured!$A$51:$A$63</c:f>
              <c:strCache>
                <c:ptCount val="13"/>
                <c:pt idx="0">
                  <c:v>&lt;50</c:v>
                </c:pt>
                <c:pt idx="1">
                  <c:v>99</c:v>
                </c:pt>
                <c:pt idx="2">
                  <c:v>149</c:v>
                </c:pt>
                <c:pt idx="3">
                  <c:v>199</c:v>
                </c:pt>
                <c:pt idx="4">
                  <c:v>249</c:v>
                </c:pt>
                <c:pt idx="5">
                  <c:v>299</c:v>
                </c:pt>
                <c:pt idx="6">
                  <c:v>399</c:v>
                </c:pt>
                <c:pt idx="7">
                  <c:v>499</c:v>
                </c:pt>
                <c:pt idx="8">
                  <c:v>749</c:v>
                </c:pt>
                <c:pt idx="9">
                  <c:v>999</c:v>
                </c:pt>
                <c:pt idx="10">
                  <c:v>1,499</c:v>
                </c:pt>
                <c:pt idx="11">
                  <c:v>1,990</c:v>
                </c:pt>
                <c:pt idx="12">
                  <c:v>&gt;=2000</c:v>
                </c:pt>
              </c:strCache>
            </c:strRef>
          </c:cat>
          <c:val>
            <c:numRef>
              <c:f>SumInsured!$E$51:$E$63</c:f>
              <c:numCache>
                <c:formatCode>_(* #,##0_);_(* \(#,##0\);_(* "-"??_);_(@_)</c:formatCode>
                <c:ptCount val="13"/>
                <c:pt idx="0">
                  <c:v>93450.333599999998</c:v>
                </c:pt>
                <c:pt idx="1">
                  <c:v>93748.262399999992</c:v>
                </c:pt>
                <c:pt idx="2">
                  <c:v>78355.274399999995</c:v>
                </c:pt>
                <c:pt idx="3">
                  <c:v>85704.184800000003</c:v>
                </c:pt>
                <c:pt idx="4">
                  <c:v>43497.604800000001</c:v>
                </c:pt>
                <c:pt idx="5">
                  <c:v>16733.667600000001</c:v>
                </c:pt>
                <c:pt idx="6">
                  <c:v>50300.312400000003</c:v>
                </c:pt>
                <c:pt idx="7">
                  <c:v>14449.5468</c:v>
                </c:pt>
                <c:pt idx="8">
                  <c:v>9086.8284000000003</c:v>
                </c:pt>
                <c:pt idx="9">
                  <c:v>5362.7184000000007</c:v>
                </c:pt>
                <c:pt idx="10">
                  <c:v>1291.0247999999999</c:v>
                </c:pt>
                <c:pt idx="11">
                  <c:v>2979.288</c:v>
                </c:pt>
                <c:pt idx="12">
                  <c:v>1588.9536000000001</c:v>
                </c:pt>
              </c:numCache>
            </c:numRef>
          </c:val>
          <c:extLst>
            <c:ext xmlns:c16="http://schemas.microsoft.com/office/drawing/2014/chart" uri="{C3380CC4-5D6E-409C-BE32-E72D297353CC}">
              <c16:uniqueId val="{00000003-5CC3-B34C-89C0-2DC8B9AF1D20}"/>
            </c:ext>
          </c:extLst>
        </c:ser>
        <c:ser>
          <c:idx val="4"/>
          <c:order val="4"/>
          <c:tx>
            <c:strRef>
              <c:f>SumInsured!$F$50</c:f>
              <c:strCache>
                <c:ptCount val="1"/>
                <c:pt idx="0">
                  <c:v>Region 5</c:v>
                </c:pt>
              </c:strCache>
            </c:strRef>
          </c:tx>
          <c:spPr>
            <a:solidFill>
              <a:srgbClr val="7030A0"/>
            </a:solidFill>
            <a:ln>
              <a:noFill/>
            </a:ln>
            <a:effectLst/>
          </c:spPr>
          <c:invertIfNegative val="0"/>
          <c:cat>
            <c:strRef>
              <c:f>SumInsured!$A$51:$A$63</c:f>
              <c:strCache>
                <c:ptCount val="13"/>
                <c:pt idx="0">
                  <c:v>&lt;50</c:v>
                </c:pt>
                <c:pt idx="1">
                  <c:v>99</c:v>
                </c:pt>
                <c:pt idx="2">
                  <c:v>149</c:v>
                </c:pt>
                <c:pt idx="3">
                  <c:v>199</c:v>
                </c:pt>
                <c:pt idx="4">
                  <c:v>249</c:v>
                </c:pt>
                <c:pt idx="5">
                  <c:v>299</c:v>
                </c:pt>
                <c:pt idx="6">
                  <c:v>399</c:v>
                </c:pt>
                <c:pt idx="7">
                  <c:v>499</c:v>
                </c:pt>
                <c:pt idx="8">
                  <c:v>749</c:v>
                </c:pt>
                <c:pt idx="9">
                  <c:v>999</c:v>
                </c:pt>
                <c:pt idx="10">
                  <c:v>1,499</c:v>
                </c:pt>
                <c:pt idx="11">
                  <c:v>1,990</c:v>
                </c:pt>
                <c:pt idx="12">
                  <c:v>&gt;=2000</c:v>
                </c:pt>
              </c:strCache>
            </c:strRef>
          </c:cat>
          <c:val>
            <c:numRef>
              <c:f>SumInsured!$F$51:$F$63</c:f>
              <c:numCache>
                <c:formatCode>_(* #,##0_);_(* \(#,##0\);_(* "-"??_);_(@_)</c:formatCode>
                <c:ptCount val="13"/>
                <c:pt idx="0">
                  <c:v>56432.563199999997</c:v>
                </c:pt>
                <c:pt idx="1">
                  <c:v>79152.902399999992</c:v>
                </c:pt>
                <c:pt idx="2">
                  <c:v>107142.5472</c:v>
                </c:pt>
                <c:pt idx="3">
                  <c:v>105782.7264</c:v>
                </c:pt>
                <c:pt idx="4">
                  <c:v>67537.766399999993</c:v>
                </c:pt>
                <c:pt idx="5">
                  <c:v>38471.596799999999</c:v>
                </c:pt>
                <c:pt idx="6">
                  <c:v>71390.592000000004</c:v>
                </c:pt>
                <c:pt idx="7">
                  <c:v>23740.2048</c:v>
                </c:pt>
                <c:pt idx="8">
                  <c:v>7875.6287999999995</c:v>
                </c:pt>
                <c:pt idx="9">
                  <c:v>5099.3279999999995</c:v>
                </c:pt>
                <c:pt idx="10">
                  <c:v>1019.8656</c:v>
                </c:pt>
                <c:pt idx="11">
                  <c:v>169.9776</c:v>
                </c:pt>
                <c:pt idx="12">
                  <c:v>2776.3008</c:v>
                </c:pt>
              </c:numCache>
            </c:numRef>
          </c:val>
          <c:extLst>
            <c:ext xmlns:c16="http://schemas.microsoft.com/office/drawing/2014/chart" uri="{C3380CC4-5D6E-409C-BE32-E72D297353CC}">
              <c16:uniqueId val="{00000004-5CC3-B34C-89C0-2DC8B9AF1D20}"/>
            </c:ext>
          </c:extLst>
        </c:ser>
        <c:ser>
          <c:idx val="5"/>
          <c:order val="5"/>
          <c:tx>
            <c:strRef>
              <c:f>SumInsured!$G$50</c:f>
              <c:strCache>
                <c:ptCount val="1"/>
                <c:pt idx="0">
                  <c:v>Region 6</c:v>
                </c:pt>
              </c:strCache>
            </c:strRef>
          </c:tx>
          <c:spPr>
            <a:solidFill>
              <a:schemeClr val="accent6"/>
            </a:solidFill>
            <a:ln>
              <a:noFill/>
            </a:ln>
            <a:effectLst/>
          </c:spPr>
          <c:invertIfNegative val="0"/>
          <c:cat>
            <c:strRef>
              <c:f>SumInsured!$A$51:$A$63</c:f>
              <c:strCache>
                <c:ptCount val="13"/>
                <c:pt idx="0">
                  <c:v>&lt;50</c:v>
                </c:pt>
                <c:pt idx="1">
                  <c:v>99</c:v>
                </c:pt>
                <c:pt idx="2">
                  <c:v>149</c:v>
                </c:pt>
                <c:pt idx="3">
                  <c:v>199</c:v>
                </c:pt>
                <c:pt idx="4">
                  <c:v>249</c:v>
                </c:pt>
                <c:pt idx="5">
                  <c:v>299</c:v>
                </c:pt>
                <c:pt idx="6">
                  <c:v>399</c:v>
                </c:pt>
                <c:pt idx="7">
                  <c:v>499</c:v>
                </c:pt>
                <c:pt idx="8">
                  <c:v>749</c:v>
                </c:pt>
                <c:pt idx="9">
                  <c:v>999</c:v>
                </c:pt>
                <c:pt idx="10">
                  <c:v>1,499</c:v>
                </c:pt>
                <c:pt idx="11">
                  <c:v>1,990</c:v>
                </c:pt>
                <c:pt idx="12">
                  <c:v>&gt;=2000</c:v>
                </c:pt>
              </c:strCache>
            </c:strRef>
          </c:cat>
          <c:val>
            <c:numRef>
              <c:f>SumInsured!$G$51:$G$63</c:f>
              <c:numCache>
                <c:formatCode>_(* #,##0_);_(* \(#,##0\);_(* "-"??_);_(@_)</c:formatCode>
                <c:ptCount val="13"/>
                <c:pt idx="0">
                  <c:v>10282.931999999999</c:v>
                </c:pt>
                <c:pt idx="1">
                  <c:v>21392.292000000001</c:v>
                </c:pt>
                <c:pt idx="2">
                  <c:v>18100.128000000001</c:v>
                </c:pt>
                <c:pt idx="3">
                  <c:v>21744.54</c:v>
                </c:pt>
                <c:pt idx="4">
                  <c:v>13886.699999999999</c:v>
                </c:pt>
                <c:pt idx="5">
                  <c:v>7884.9360000000006</c:v>
                </c:pt>
                <c:pt idx="6">
                  <c:v>23058.696</c:v>
                </c:pt>
                <c:pt idx="7">
                  <c:v>10851.948</c:v>
                </c:pt>
                <c:pt idx="8">
                  <c:v>4132.1400000000003</c:v>
                </c:pt>
                <c:pt idx="9">
                  <c:v>2140.5840000000003</c:v>
                </c:pt>
                <c:pt idx="10">
                  <c:v>1463.184</c:v>
                </c:pt>
                <c:pt idx="11">
                  <c:v>0</c:v>
                </c:pt>
                <c:pt idx="12">
                  <c:v>541.91999999999996</c:v>
                </c:pt>
              </c:numCache>
            </c:numRef>
          </c:val>
          <c:extLst>
            <c:ext xmlns:c16="http://schemas.microsoft.com/office/drawing/2014/chart" uri="{C3380CC4-5D6E-409C-BE32-E72D297353CC}">
              <c16:uniqueId val="{00000005-5CC3-B34C-89C0-2DC8B9AF1D20}"/>
            </c:ext>
          </c:extLst>
        </c:ser>
        <c:ser>
          <c:idx val="6"/>
          <c:order val="6"/>
          <c:tx>
            <c:strRef>
              <c:f>SumInsured!$H$50</c:f>
              <c:strCache>
                <c:ptCount val="1"/>
                <c:pt idx="0">
                  <c:v>Total</c:v>
                </c:pt>
              </c:strCache>
            </c:strRef>
          </c:tx>
          <c:spPr>
            <a:solidFill>
              <a:schemeClr val="accent1">
                <a:lumMod val="60000"/>
              </a:schemeClr>
            </a:solidFill>
            <a:ln>
              <a:noFill/>
            </a:ln>
            <a:effectLst/>
          </c:spPr>
          <c:invertIfNegative val="0"/>
          <c:cat>
            <c:strRef>
              <c:f>SumInsured!$A$51:$A$63</c:f>
              <c:strCache>
                <c:ptCount val="13"/>
                <c:pt idx="0">
                  <c:v>&lt;50</c:v>
                </c:pt>
                <c:pt idx="1">
                  <c:v>99</c:v>
                </c:pt>
                <c:pt idx="2">
                  <c:v>149</c:v>
                </c:pt>
                <c:pt idx="3">
                  <c:v>199</c:v>
                </c:pt>
                <c:pt idx="4">
                  <c:v>249</c:v>
                </c:pt>
                <c:pt idx="5">
                  <c:v>299</c:v>
                </c:pt>
                <c:pt idx="6">
                  <c:v>399</c:v>
                </c:pt>
                <c:pt idx="7">
                  <c:v>499</c:v>
                </c:pt>
                <c:pt idx="8">
                  <c:v>749</c:v>
                </c:pt>
                <c:pt idx="9">
                  <c:v>999</c:v>
                </c:pt>
                <c:pt idx="10">
                  <c:v>1,499</c:v>
                </c:pt>
                <c:pt idx="11">
                  <c:v>1,990</c:v>
                </c:pt>
                <c:pt idx="12">
                  <c:v>&gt;=2000</c:v>
                </c:pt>
              </c:strCache>
            </c:strRef>
          </c:cat>
          <c:val>
            <c:numRef>
              <c:f>SumInsured!$H$51:$H$63</c:f>
              <c:numCache>
                <c:formatCode>_(* #,##0_);_(* \(#,##0\);_(* "-"??_);_(@_)</c:formatCode>
                <c:ptCount val="13"/>
                <c:pt idx="0">
                  <c:v>518735.87399999989</c:v>
                </c:pt>
                <c:pt idx="1">
                  <c:v>595806.88439999998</c:v>
                </c:pt>
                <c:pt idx="2">
                  <c:v>820997.14200000011</c:v>
                </c:pt>
                <c:pt idx="3">
                  <c:v>1525563.9683999999</c:v>
                </c:pt>
                <c:pt idx="4">
                  <c:v>941526.48479999998</c:v>
                </c:pt>
                <c:pt idx="5">
                  <c:v>698838.70320000011</c:v>
                </c:pt>
                <c:pt idx="6">
                  <c:v>1820506.5827999997</c:v>
                </c:pt>
                <c:pt idx="7">
                  <c:v>877584.78119999985</c:v>
                </c:pt>
                <c:pt idx="8">
                  <c:v>387184.14360000001</c:v>
                </c:pt>
                <c:pt idx="9">
                  <c:v>345067.99679999991</c:v>
                </c:pt>
                <c:pt idx="10">
                  <c:v>98771.724000000002</c:v>
                </c:pt>
                <c:pt idx="11">
                  <c:v>56795.719199999992</c:v>
                </c:pt>
                <c:pt idx="12">
                  <c:v>39403.995599999995</c:v>
                </c:pt>
              </c:numCache>
            </c:numRef>
          </c:val>
          <c:extLst>
            <c:ext xmlns:c16="http://schemas.microsoft.com/office/drawing/2014/chart" uri="{C3380CC4-5D6E-409C-BE32-E72D297353CC}">
              <c16:uniqueId val="{00000006-5CC3-B34C-89C0-2DC8B9AF1D20}"/>
            </c:ext>
          </c:extLst>
        </c:ser>
        <c:dLbls>
          <c:showLegendKey val="0"/>
          <c:showVal val="0"/>
          <c:showCatName val="0"/>
          <c:showSerName val="0"/>
          <c:showPercent val="0"/>
          <c:showBubbleSize val="0"/>
        </c:dLbls>
        <c:gapWidth val="150"/>
        <c:axId val="468355520"/>
        <c:axId val="467969728"/>
      </c:barChart>
      <c:catAx>
        <c:axId val="468355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969728"/>
        <c:crosses val="autoZero"/>
        <c:auto val="1"/>
        <c:lblAlgn val="ctr"/>
        <c:lblOffset val="100"/>
        <c:noMultiLvlLbl val="0"/>
      </c:catAx>
      <c:valAx>
        <c:axId val="46796972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355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6.xml"/><Relationship Id="rId7" Type="http://schemas.openxmlformats.org/officeDocument/2006/relationships/chart" Target="../charts/chart20.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5" Type="http://schemas.openxmlformats.org/officeDocument/2006/relationships/chart" Target="../charts/chart18.xml"/><Relationship Id="rId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1</xdr:col>
      <xdr:colOff>774700</xdr:colOff>
      <xdr:row>21</xdr:row>
      <xdr:rowOff>82550</xdr:rowOff>
    </xdr:from>
    <xdr:to>
      <xdr:col>14</xdr:col>
      <xdr:colOff>495300</xdr:colOff>
      <xdr:row>58</xdr:row>
      <xdr:rowOff>0</xdr:rowOff>
    </xdr:to>
    <xdr:graphicFrame macro="">
      <xdr:nvGraphicFramePr>
        <xdr:cNvPr id="2" name="Chart 1">
          <a:extLst>
            <a:ext uri="{FF2B5EF4-FFF2-40B4-BE49-F238E27FC236}">
              <a16:creationId xmlns:a16="http://schemas.microsoft.com/office/drawing/2014/main" id="{170B76C5-2359-FBCC-E7A4-0AD74C2C40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311150</xdr:colOff>
      <xdr:row>1</xdr:row>
      <xdr:rowOff>44450</xdr:rowOff>
    </xdr:from>
    <xdr:to>
      <xdr:col>14</xdr:col>
      <xdr:colOff>342900</xdr:colOff>
      <xdr:row>23</xdr:row>
      <xdr:rowOff>76200</xdr:rowOff>
    </xdr:to>
    <xdr:graphicFrame macro="">
      <xdr:nvGraphicFramePr>
        <xdr:cNvPr id="3" name="Chart 2">
          <a:extLst>
            <a:ext uri="{FF2B5EF4-FFF2-40B4-BE49-F238E27FC236}">
              <a16:creationId xmlns:a16="http://schemas.microsoft.com/office/drawing/2014/main" id="{2C708229-2175-16A5-BAD8-FA13291527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495300</xdr:colOff>
      <xdr:row>2</xdr:row>
      <xdr:rowOff>69850</xdr:rowOff>
    </xdr:from>
    <xdr:to>
      <xdr:col>13</xdr:col>
      <xdr:colOff>520700</xdr:colOff>
      <xdr:row>20</xdr:row>
      <xdr:rowOff>50800</xdr:rowOff>
    </xdr:to>
    <xdr:graphicFrame macro="">
      <xdr:nvGraphicFramePr>
        <xdr:cNvPr id="2" name="Chart 1">
          <a:extLst>
            <a:ext uri="{FF2B5EF4-FFF2-40B4-BE49-F238E27FC236}">
              <a16:creationId xmlns:a16="http://schemas.microsoft.com/office/drawing/2014/main" id="{49E1674C-FE60-279C-5FF6-DDEAC28473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95250</xdr:colOff>
      <xdr:row>0</xdr:row>
      <xdr:rowOff>107950</xdr:rowOff>
    </xdr:from>
    <xdr:to>
      <xdr:col>19</xdr:col>
      <xdr:colOff>12700</xdr:colOff>
      <xdr:row>42</xdr:row>
      <xdr:rowOff>38100</xdr:rowOff>
    </xdr:to>
    <xdr:graphicFrame macro="">
      <xdr:nvGraphicFramePr>
        <xdr:cNvPr id="3" name="Chart 2">
          <a:extLst>
            <a:ext uri="{FF2B5EF4-FFF2-40B4-BE49-F238E27FC236}">
              <a16:creationId xmlns:a16="http://schemas.microsoft.com/office/drawing/2014/main" id="{B5CB63D5-42CD-6849-C9BD-A20457C4D9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279400</xdr:colOff>
      <xdr:row>0</xdr:row>
      <xdr:rowOff>260350</xdr:rowOff>
    </xdr:from>
    <xdr:to>
      <xdr:col>26</xdr:col>
      <xdr:colOff>381000</xdr:colOff>
      <xdr:row>23</xdr:row>
      <xdr:rowOff>139700</xdr:rowOff>
    </xdr:to>
    <xdr:graphicFrame macro="">
      <xdr:nvGraphicFramePr>
        <xdr:cNvPr id="5" name="Chart 4">
          <a:extLst>
            <a:ext uri="{FF2B5EF4-FFF2-40B4-BE49-F238E27FC236}">
              <a16:creationId xmlns:a16="http://schemas.microsoft.com/office/drawing/2014/main" id="{BEA482C8-AE4F-FAC5-0A42-1797E482E2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14</xdr:col>
      <xdr:colOff>837585</xdr:colOff>
      <xdr:row>1</xdr:row>
      <xdr:rowOff>13401</xdr:rowOff>
    </xdr:from>
    <xdr:to>
      <xdr:col>15</xdr:col>
      <xdr:colOff>1647664</xdr:colOff>
      <xdr:row>14</xdr:row>
      <xdr:rowOff>1415</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113030D1-2F54-CFB5-ACD6-38836B1611A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4858385" y="216601"/>
              <a:ext cx="1826079" cy="262101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430162</xdr:colOff>
      <xdr:row>0</xdr:row>
      <xdr:rowOff>201561</xdr:rowOff>
    </xdr:from>
    <xdr:to>
      <xdr:col>14</xdr:col>
      <xdr:colOff>671871</xdr:colOff>
      <xdr:row>14</xdr:row>
      <xdr:rowOff>184355</xdr:rowOff>
    </xdr:to>
    <mc:AlternateContent xmlns:mc="http://schemas.openxmlformats.org/markup-compatibility/2006" xmlns:a14="http://schemas.microsoft.com/office/drawing/2010/main">
      <mc:Choice Requires="a14">
        <xdr:graphicFrame macro="">
          <xdr:nvGraphicFramePr>
            <xdr:cNvPr id="8" name="Hazard Event (Proposed_1)">
              <a:extLst>
                <a:ext uri="{FF2B5EF4-FFF2-40B4-BE49-F238E27FC236}">
                  <a16:creationId xmlns:a16="http://schemas.microsoft.com/office/drawing/2014/main" id="{E0B78B1D-5760-E275-5D83-70BCA4A2E63C}"/>
                </a:ext>
              </a:extLst>
            </xdr:cNvPr>
            <xdr:cNvGraphicFramePr/>
          </xdr:nvGraphicFramePr>
          <xdr:xfrm>
            <a:off x="0" y="0"/>
            <a:ext cx="0" cy="0"/>
          </xdr:xfrm>
          <a:graphic>
            <a:graphicData uri="http://schemas.microsoft.com/office/drawing/2010/slicer">
              <sle:slicer xmlns:sle="http://schemas.microsoft.com/office/drawing/2010/slicer" name="Hazard Event (Proposed_1)"/>
            </a:graphicData>
          </a:graphic>
        </xdr:graphicFrame>
      </mc:Choice>
      <mc:Fallback xmlns="">
        <xdr:sp macro="" textlink="">
          <xdr:nvSpPr>
            <xdr:cNvPr id="0" name=""/>
            <xdr:cNvSpPr>
              <a:spLocks noTextEdit="1"/>
            </xdr:cNvSpPr>
          </xdr:nvSpPr>
          <xdr:spPr>
            <a:xfrm>
              <a:off x="12164962" y="201561"/>
              <a:ext cx="2527709" cy="28275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381000</xdr:colOff>
      <xdr:row>17</xdr:row>
      <xdr:rowOff>137652</xdr:rowOff>
    </xdr:from>
    <xdr:to>
      <xdr:col>19</xdr:col>
      <xdr:colOff>2612923</xdr:colOff>
      <xdr:row>53</xdr:row>
      <xdr:rowOff>98937</xdr:rowOff>
    </xdr:to>
    <xdr:graphicFrame macro="">
      <xdr:nvGraphicFramePr>
        <xdr:cNvPr id="9" name="Chart 8">
          <a:extLst>
            <a:ext uri="{FF2B5EF4-FFF2-40B4-BE49-F238E27FC236}">
              <a16:creationId xmlns:a16="http://schemas.microsoft.com/office/drawing/2014/main" id="{6B2D8599-3BD4-3047-B04D-BCB83AF53D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13</xdr:col>
      <xdr:colOff>329435</xdr:colOff>
      <xdr:row>0</xdr:row>
      <xdr:rowOff>191794</xdr:rowOff>
    </xdr:from>
    <xdr:to>
      <xdr:col>25</xdr:col>
      <xdr:colOff>297686</xdr:colOff>
      <xdr:row>21</xdr:row>
      <xdr:rowOff>192904</xdr:rowOff>
    </xdr:to>
    <xdr:graphicFrame macro="">
      <xdr:nvGraphicFramePr>
        <xdr:cNvPr id="2" name="Chart 1">
          <a:extLst>
            <a:ext uri="{FF2B5EF4-FFF2-40B4-BE49-F238E27FC236}">
              <a16:creationId xmlns:a16="http://schemas.microsoft.com/office/drawing/2014/main" id="{BD1B5463-62EA-AD8B-1BA8-902FE39F43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667657</xdr:colOff>
      <xdr:row>0</xdr:row>
      <xdr:rowOff>333828</xdr:rowOff>
    </xdr:from>
    <xdr:to>
      <xdr:col>33</xdr:col>
      <xdr:colOff>635907</xdr:colOff>
      <xdr:row>22</xdr:row>
      <xdr:rowOff>145142</xdr:rowOff>
    </xdr:to>
    <xdr:graphicFrame macro="">
      <xdr:nvGraphicFramePr>
        <xdr:cNvPr id="3" name="Chart 2">
          <a:extLst>
            <a:ext uri="{FF2B5EF4-FFF2-40B4-BE49-F238E27FC236}">
              <a16:creationId xmlns:a16="http://schemas.microsoft.com/office/drawing/2014/main" id="{C32A6147-C303-4D4A-8A41-C9C15FD128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369523</xdr:colOff>
      <xdr:row>22</xdr:row>
      <xdr:rowOff>150689</xdr:rowOff>
    </xdr:from>
    <xdr:to>
      <xdr:col>25</xdr:col>
      <xdr:colOff>337774</xdr:colOff>
      <xdr:row>45</xdr:row>
      <xdr:rowOff>169738</xdr:rowOff>
    </xdr:to>
    <xdr:graphicFrame macro="">
      <xdr:nvGraphicFramePr>
        <xdr:cNvPr id="4" name="Chart 3">
          <a:extLst>
            <a:ext uri="{FF2B5EF4-FFF2-40B4-BE49-F238E27FC236}">
              <a16:creationId xmlns:a16="http://schemas.microsoft.com/office/drawing/2014/main" id="{C54F2C69-5CDB-1B4D-82F5-FEFACED25A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685800</xdr:colOff>
      <xdr:row>23</xdr:row>
      <xdr:rowOff>134257</xdr:rowOff>
    </xdr:from>
    <xdr:to>
      <xdr:col>33</xdr:col>
      <xdr:colOff>654050</xdr:colOff>
      <xdr:row>46</xdr:row>
      <xdr:rowOff>153307</xdr:rowOff>
    </xdr:to>
    <xdr:graphicFrame macro="">
      <xdr:nvGraphicFramePr>
        <xdr:cNvPr id="5" name="Chart 4">
          <a:extLst>
            <a:ext uri="{FF2B5EF4-FFF2-40B4-BE49-F238E27FC236}">
              <a16:creationId xmlns:a16="http://schemas.microsoft.com/office/drawing/2014/main" id="{9D250768-2701-AD48-974B-9E1D1DEA68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457200</xdr:colOff>
      <xdr:row>0</xdr:row>
      <xdr:rowOff>0</xdr:rowOff>
    </xdr:from>
    <xdr:to>
      <xdr:col>19</xdr:col>
      <xdr:colOff>241300</xdr:colOff>
      <xdr:row>26</xdr:row>
      <xdr:rowOff>31750</xdr:rowOff>
    </xdr:to>
    <xdr:graphicFrame macro="">
      <xdr:nvGraphicFramePr>
        <xdr:cNvPr id="2" name="Chart 1">
          <a:extLst>
            <a:ext uri="{FF2B5EF4-FFF2-40B4-BE49-F238E27FC236}">
              <a16:creationId xmlns:a16="http://schemas.microsoft.com/office/drawing/2014/main" id="{D70BEA72-41EF-06D2-6453-96032F8E04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469900</xdr:colOff>
      <xdr:row>27</xdr:row>
      <xdr:rowOff>190500</xdr:rowOff>
    </xdr:from>
    <xdr:to>
      <xdr:col>19</xdr:col>
      <xdr:colOff>254000</xdr:colOff>
      <xdr:row>54</xdr:row>
      <xdr:rowOff>19050</xdr:rowOff>
    </xdr:to>
    <xdr:graphicFrame macro="">
      <xdr:nvGraphicFramePr>
        <xdr:cNvPr id="4" name="Chart 3">
          <a:extLst>
            <a:ext uri="{FF2B5EF4-FFF2-40B4-BE49-F238E27FC236}">
              <a16:creationId xmlns:a16="http://schemas.microsoft.com/office/drawing/2014/main" id="{09E4CC00-5093-8648-8BF0-084BA6023A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9</xdr:col>
      <xdr:colOff>381000</xdr:colOff>
      <xdr:row>0</xdr:row>
      <xdr:rowOff>165100</xdr:rowOff>
    </xdr:from>
    <xdr:to>
      <xdr:col>16</xdr:col>
      <xdr:colOff>673100</xdr:colOff>
      <xdr:row>13</xdr:row>
      <xdr:rowOff>177800</xdr:rowOff>
    </xdr:to>
    <xdr:graphicFrame macro="">
      <xdr:nvGraphicFramePr>
        <xdr:cNvPr id="2" name="Chart 1">
          <a:extLst>
            <a:ext uri="{FF2B5EF4-FFF2-40B4-BE49-F238E27FC236}">
              <a16:creationId xmlns:a16="http://schemas.microsoft.com/office/drawing/2014/main" id="{DDD7AEA0-BEAB-0AD5-0C77-A4E08EE672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9</xdr:col>
      <xdr:colOff>800100</xdr:colOff>
      <xdr:row>1</xdr:row>
      <xdr:rowOff>57150</xdr:rowOff>
    </xdr:from>
    <xdr:to>
      <xdr:col>18</xdr:col>
      <xdr:colOff>342900</xdr:colOff>
      <xdr:row>21</xdr:row>
      <xdr:rowOff>190500</xdr:rowOff>
    </xdr:to>
    <xdr:graphicFrame macro="">
      <xdr:nvGraphicFramePr>
        <xdr:cNvPr id="3" name="Chart 2">
          <a:extLst>
            <a:ext uri="{FF2B5EF4-FFF2-40B4-BE49-F238E27FC236}">
              <a16:creationId xmlns:a16="http://schemas.microsoft.com/office/drawing/2014/main" id="{7B76B5B7-61A2-B841-FB29-8894158D7D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800100</xdr:colOff>
      <xdr:row>23</xdr:row>
      <xdr:rowOff>381000</xdr:rowOff>
    </xdr:from>
    <xdr:to>
      <xdr:col>18</xdr:col>
      <xdr:colOff>361950</xdr:colOff>
      <xdr:row>46</xdr:row>
      <xdr:rowOff>133350</xdr:rowOff>
    </xdr:to>
    <xdr:graphicFrame macro="">
      <xdr:nvGraphicFramePr>
        <xdr:cNvPr id="4" name="Chart 3">
          <a:extLst>
            <a:ext uri="{FF2B5EF4-FFF2-40B4-BE49-F238E27FC236}">
              <a16:creationId xmlns:a16="http://schemas.microsoft.com/office/drawing/2014/main" id="{C6172F75-87BE-7A4F-9CF7-E8991B8EE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1</xdr:row>
      <xdr:rowOff>0</xdr:rowOff>
    </xdr:from>
    <xdr:to>
      <xdr:col>27</xdr:col>
      <xdr:colOff>400050</xdr:colOff>
      <xdr:row>21</xdr:row>
      <xdr:rowOff>133350</xdr:rowOff>
    </xdr:to>
    <xdr:graphicFrame macro="">
      <xdr:nvGraphicFramePr>
        <xdr:cNvPr id="5" name="Chart 4">
          <a:extLst>
            <a:ext uri="{FF2B5EF4-FFF2-40B4-BE49-F238E27FC236}">
              <a16:creationId xmlns:a16="http://schemas.microsoft.com/office/drawing/2014/main" id="{7CEC3CF1-228B-E246-AA43-E656B0F527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63500</xdr:colOff>
      <xdr:row>24</xdr:row>
      <xdr:rowOff>0</xdr:rowOff>
    </xdr:from>
    <xdr:to>
      <xdr:col>27</xdr:col>
      <xdr:colOff>463550</xdr:colOff>
      <xdr:row>45</xdr:row>
      <xdr:rowOff>158750</xdr:rowOff>
    </xdr:to>
    <xdr:graphicFrame macro="">
      <xdr:nvGraphicFramePr>
        <xdr:cNvPr id="6" name="Chart 5">
          <a:extLst>
            <a:ext uri="{FF2B5EF4-FFF2-40B4-BE49-F238E27FC236}">
              <a16:creationId xmlns:a16="http://schemas.microsoft.com/office/drawing/2014/main" id="{FA083CE8-6BA0-0C4C-9258-7D6D0139C2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0</xdr:colOff>
      <xdr:row>1</xdr:row>
      <xdr:rowOff>0</xdr:rowOff>
    </xdr:from>
    <xdr:to>
      <xdr:col>36</xdr:col>
      <xdr:colOff>400050</xdr:colOff>
      <xdr:row>21</xdr:row>
      <xdr:rowOff>133350</xdr:rowOff>
    </xdr:to>
    <xdr:graphicFrame macro="">
      <xdr:nvGraphicFramePr>
        <xdr:cNvPr id="7" name="Chart 6">
          <a:extLst>
            <a:ext uri="{FF2B5EF4-FFF2-40B4-BE49-F238E27FC236}">
              <a16:creationId xmlns:a16="http://schemas.microsoft.com/office/drawing/2014/main" id="{FD495957-F9EA-ED4F-8777-5BF06CD9BB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0</xdr:colOff>
      <xdr:row>24</xdr:row>
      <xdr:rowOff>0</xdr:rowOff>
    </xdr:from>
    <xdr:to>
      <xdr:col>36</xdr:col>
      <xdr:colOff>400050</xdr:colOff>
      <xdr:row>45</xdr:row>
      <xdr:rowOff>158750</xdr:rowOff>
    </xdr:to>
    <xdr:graphicFrame macro="">
      <xdr:nvGraphicFramePr>
        <xdr:cNvPr id="8" name="Chart 7">
          <a:extLst>
            <a:ext uri="{FF2B5EF4-FFF2-40B4-BE49-F238E27FC236}">
              <a16:creationId xmlns:a16="http://schemas.microsoft.com/office/drawing/2014/main" id="{6664EEA9-0E7C-4B45-9B26-AAB1FF3F89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736600</xdr:colOff>
      <xdr:row>49</xdr:row>
      <xdr:rowOff>69850</xdr:rowOff>
    </xdr:from>
    <xdr:to>
      <xdr:col>19</xdr:col>
      <xdr:colOff>279400</xdr:colOff>
      <xdr:row>70</xdr:row>
      <xdr:rowOff>165100</xdr:rowOff>
    </xdr:to>
    <xdr:graphicFrame macro="">
      <xdr:nvGraphicFramePr>
        <xdr:cNvPr id="10" name="Chart 9">
          <a:extLst>
            <a:ext uri="{FF2B5EF4-FFF2-40B4-BE49-F238E27FC236}">
              <a16:creationId xmlns:a16="http://schemas.microsoft.com/office/drawing/2014/main" id="{6CDCB8CA-FD05-1CBC-536F-472E5A54D9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Xepho/Downloads/Cluster%20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azardData"/>
      <sheetName val="cluster analysis"/>
      <sheetName val="HazardData 1991-2020"/>
      <sheetName val="cluster analysis 1991-2020"/>
      <sheetName val="Frequency projections"/>
      <sheetName val="major minor med analysis"/>
      <sheetName val="Expected Disasters Reference"/>
      <sheetName val="Expected Disasters Table"/>
      <sheetName val="Region 1 --&gt;&gt;&gt;"/>
      <sheetName val="Heat Q1"/>
      <sheetName val="Heat Q2 "/>
      <sheetName val="Heat Q3 "/>
      <sheetName val="Heat Q4"/>
      <sheetName val="Storm Q1"/>
      <sheetName val="Storm Q2"/>
      <sheetName val="Storm Q3"/>
      <sheetName val="Storm Q4"/>
      <sheetName val="Water Q1"/>
      <sheetName val="Water Q2"/>
      <sheetName val="Water Q3"/>
      <sheetName val="Water Q4"/>
      <sheetName val="Wind Q1"/>
      <sheetName val="Wind Q2"/>
      <sheetName val="Wind Q3"/>
      <sheetName val="Wind Q4"/>
      <sheetName val="Winter Q1"/>
      <sheetName val="Winter Q2"/>
      <sheetName val="Winter Q3"/>
      <sheetName val="Winter Q4"/>
      <sheetName val="Region 2 --&gt;&gt;&gt;"/>
      <sheetName val="Heat Q1 (2)"/>
      <sheetName val="Heat Q2  (2)"/>
      <sheetName val="Heat Q3  (2)"/>
      <sheetName val="Heat Q4 (2)"/>
      <sheetName val="Storm Q1 (2)"/>
      <sheetName val="Storm Q2 (2)"/>
      <sheetName val="Storm Q3 (2)"/>
      <sheetName val="Storm Q4 (2)"/>
      <sheetName val="Water Q1 (2)"/>
      <sheetName val="Water Q2 (2)"/>
      <sheetName val="Water Q3 (2)"/>
      <sheetName val="Water Q4 (2)"/>
      <sheetName val="Wind Q1 (2)"/>
      <sheetName val="Wind Q2 (2)"/>
      <sheetName val="Wind Q3 (2)"/>
      <sheetName val="Wind Q4 (2)"/>
      <sheetName val="Winter Q1 (2)"/>
      <sheetName val="Winter Q2 (2)"/>
      <sheetName val="Winter Q3 (2)"/>
      <sheetName val="Winter Q4 (2)"/>
      <sheetName val="Region 3 --&gt;&gt;&gt;"/>
      <sheetName val="Heat Q1 (3)"/>
      <sheetName val="Heat Q2  (3)"/>
      <sheetName val="Heat Q3  (3)"/>
      <sheetName val="Heat Q4 (3)"/>
      <sheetName val="Storm Q1 (3)"/>
      <sheetName val="Storm Q2 (3)"/>
      <sheetName val="Storm Q3 (3)"/>
      <sheetName val="Storm Q4 (3)"/>
      <sheetName val="Water Q1 (3)"/>
      <sheetName val="Water Q2 (3)"/>
      <sheetName val="Water Q3 (3)"/>
      <sheetName val="Water Q4 (3)"/>
      <sheetName val="Wind Q1 (3)"/>
      <sheetName val="Wind Q2 (3)"/>
      <sheetName val="Wind Q3 (3)"/>
      <sheetName val="Wind Q4 (3)"/>
      <sheetName val="Winter Q1 (3)"/>
      <sheetName val="Winter Q2 (3)"/>
      <sheetName val="Winter Q3 (3)"/>
      <sheetName val="Winter Q4 (3)"/>
      <sheetName val="Region 4 --&gt;&gt;&gt;"/>
      <sheetName val="Heat Q1 (4)"/>
      <sheetName val="Heat Q2  (4)"/>
      <sheetName val="Heat Q3  (4)"/>
      <sheetName val="Heat Q4 (4)"/>
      <sheetName val="Storm Q1 (4)"/>
      <sheetName val="Storm Q2 (4)"/>
      <sheetName val="Storm Q3 (4)"/>
      <sheetName val="Storm Q4 (4)"/>
      <sheetName val="Water Q1 (4)"/>
      <sheetName val="Water Q2 (4)"/>
      <sheetName val="Water Q3 (4)"/>
      <sheetName val="Water Q4 (4)"/>
      <sheetName val="Wind Q1 (4)"/>
      <sheetName val="Wind Q2 (4)"/>
      <sheetName val="Wind Q3 (4)"/>
      <sheetName val="Wind Q4 (4)"/>
      <sheetName val="Winter Q1 (4)"/>
      <sheetName val="Winter Q2 (4)"/>
      <sheetName val="Winter Q3 (4)"/>
      <sheetName val="Winter Q4 (4)"/>
      <sheetName val="Region 5 --&gt;&gt;&gt; "/>
      <sheetName val="Heat Q1 (5)"/>
      <sheetName val="Heat Q2  (5)"/>
      <sheetName val="Heat Q3  (5)"/>
      <sheetName val="Heat Q4 (5)"/>
      <sheetName val="Storm Q1 (5)"/>
      <sheetName val="Storm Q2 (5)"/>
      <sheetName val="Storm Q3 (5)"/>
      <sheetName val="Storm Q4 (5)"/>
      <sheetName val="Water Q1 (5)"/>
      <sheetName val="Water Q2 (5)"/>
      <sheetName val="Water Q3 (5)"/>
      <sheetName val="Water Q4 (5)"/>
      <sheetName val="Wind Q1 (5)"/>
      <sheetName val="Wind Q2 (5)"/>
      <sheetName val="Wind Q3 (5)"/>
      <sheetName val="Wind Q4 (5)"/>
      <sheetName val="Winter Q1 (5)"/>
      <sheetName val="Winter Q2 (5)"/>
      <sheetName val="Winter Q3 (5)"/>
      <sheetName val="Winter Q4 (5)"/>
      <sheetName val="Region 6 --&gt;&gt;&gt;"/>
      <sheetName val="Heat Q1 (6)"/>
      <sheetName val="Heat Q2  (6)"/>
      <sheetName val="Heat Q3  (6)"/>
      <sheetName val="Heat Q4 (6)"/>
      <sheetName val="Storm Q1 (6)"/>
      <sheetName val="Storm Q2 (6)"/>
      <sheetName val="Storm Q3 (6)"/>
      <sheetName val="Storm Q4 (6)"/>
      <sheetName val="Water Q1 (6)"/>
      <sheetName val="Water Q2 (6)"/>
      <sheetName val="Water Q3 (6)"/>
      <sheetName val="Water Q4 (6)"/>
      <sheetName val="Wind Q1 (6)"/>
      <sheetName val="Wind Q2 (6)"/>
      <sheetName val="Wind Q3 (6)"/>
      <sheetName val="Wind Q4 (6)"/>
      <sheetName val="Winter Q1 (6)"/>
      <sheetName val="Winter Q2 (6)"/>
      <sheetName val="Winter Q3 (6)"/>
      <sheetName val="Winter Q4 (6)"/>
    </sheetNames>
    <sheetDataSet>
      <sheetData sheetId="0">
        <row r="2">
          <cell r="C2" t="str">
            <v>Hurricane/Tropical Storm</v>
          </cell>
        </row>
        <row r="3">
          <cell r="C3" t="str">
            <v>Hurricane/Tropical Storm</v>
          </cell>
        </row>
        <row r="4">
          <cell r="C4" t="str">
            <v>Hurricane/Tropical Storm</v>
          </cell>
        </row>
        <row r="5">
          <cell r="C5" t="str">
            <v>Hurricane/Tropical Storm</v>
          </cell>
        </row>
        <row r="6">
          <cell r="C6" t="str">
            <v>Hurricane/Tropical Storm</v>
          </cell>
        </row>
        <row r="7">
          <cell r="C7" t="str">
            <v>Wildfire</v>
          </cell>
        </row>
        <row r="8">
          <cell r="C8" t="str">
            <v>Hurricane/Tropical Storm</v>
          </cell>
        </row>
        <row r="9">
          <cell r="C9" t="str">
            <v>Hurricane/Tropical Storm</v>
          </cell>
        </row>
        <row r="10">
          <cell r="C10" t="str">
            <v>Flooding</v>
          </cell>
        </row>
        <row r="11">
          <cell r="C11" t="str">
            <v>Winter Weather</v>
          </cell>
        </row>
        <row r="12">
          <cell r="C12" t="str">
            <v>Wildfire</v>
          </cell>
        </row>
        <row r="13">
          <cell r="C13" t="str">
            <v>Tornado</v>
          </cell>
        </row>
        <row r="14">
          <cell r="C14" t="str">
            <v>Flooding</v>
          </cell>
        </row>
        <row r="15">
          <cell r="C15" t="str">
            <v>Flooding</v>
          </cell>
        </row>
        <row r="16">
          <cell r="C16" t="str">
            <v>Wind/ Winter Weather</v>
          </cell>
        </row>
        <row r="17">
          <cell r="C17" t="str">
            <v>Tornado</v>
          </cell>
        </row>
        <row r="18">
          <cell r="C18" t="str">
            <v>Drought/ Heat</v>
          </cell>
        </row>
        <row r="19">
          <cell r="C19" t="str">
            <v>Drought/ Heat</v>
          </cell>
        </row>
        <row r="20">
          <cell r="C20" t="str">
            <v>Drought/ Heat</v>
          </cell>
        </row>
        <row r="21">
          <cell r="C21" t="str">
            <v>Drought/ Heat</v>
          </cell>
        </row>
        <row r="22">
          <cell r="C22" t="str">
            <v>Drought/ Heat</v>
          </cell>
        </row>
        <row r="23">
          <cell r="C23" t="str">
            <v>Drought/ Heat</v>
          </cell>
        </row>
        <row r="24">
          <cell r="C24" t="str">
            <v>Flooding</v>
          </cell>
        </row>
        <row r="25">
          <cell r="C25" t="str">
            <v>Tornado</v>
          </cell>
        </row>
        <row r="26">
          <cell r="C26" t="str">
            <v>Severe Storm/Thunder Storm/ Wind</v>
          </cell>
        </row>
        <row r="27">
          <cell r="C27" t="str">
            <v>Flooding</v>
          </cell>
        </row>
        <row r="28">
          <cell r="C28" t="str">
            <v>Flooding</v>
          </cell>
        </row>
        <row r="29">
          <cell r="C29" t="str">
            <v>Hurricane/Tropical Storm</v>
          </cell>
        </row>
        <row r="30">
          <cell r="C30" t="str">
            <v>Flooding</v>
          </cell>
        </row>
        <row r="31">
          <cell r="C31" t="str">
            <v>Hurricane/Tropical Storm</v>
          </cell>
        </row>
        <row r="32">
          <cell r="C32" t="str">
            <v>Winter Weather</v>
          </cell>
        </row>
        <row r="33">
          <cell r="C33" t="str">
            <v>Flooding</v>
          </cell>
        </row>
        <row r="34">
          <cell r="C34" t="str">
            <v>Flooding</v>
          </cell>
        </row>
        <row r="35">
          <cell r="C35" t="str">
            <v>Winter Weather</v>
          </cell>
        </row>
        <row r="36">
          <cell r="C36" t="str">
            <v>Flooding</v>
          </cell>
        </row>
        <row r="37">
          <cell r="C37" t="str">
            <v>Flooding</v>
          </cell>
        </row>
        <row r="38">
          <cell r="C38" t="str">
            <v>Tornado</v>
          </cell>
        </row>
        <row r="39">
          <cell r="C39" t="str">
            <v>Lightning</v>
          </cell>
        </row>
        <row r="40">
          <cell r="C40" t="str">
            <v>Tornado</v>
          </cell>
        </row>
        <row r="41">
          <cell r="C41" t="str">
            <v>Flooding</v>
          </cell>
        </row>
        <row r="42">
          <cell r="C42" t="str">
            <v>Wind</v>
          </cell>
        </row>
        <row r="43">
          <cell r="C43" t="str">
            <v>Lightning</v>
          </cell>
        </row>
        <row r="44">
          <cell r="C44" t="str">
            <v>Severe Storm/Thunder Storm/ Wind</v>
          </cell>
        </row>
        <row r="45">
          <cell r="C45" t="str">
            <v>Flooding</v>
          </cell>
        </row>
        <row r="46">
          <cell r="C46" t="str">
            <v>Severe Storm/Thunder Storm/ Wind</v>
          </cell>
        </row>
        <row r="47">
          <cell r="C47" t="str">
            <v>Flooding</v>
          </cell>
        </row>
        <row r="48">
          <cell r="C48" t="str">
            <v>Flooding</v>
          </cell>
        </row>
        <row r="49">
          <cell r="C49" t="str">
            <v>Flooding</v>
          </cell>
        </row>
        <row r="50">
          <cell r="C50" t="str">
            <v>Flooding</v>
          </cell>
        </row>
        <row r="51">
          <cell r="C51" t="str">
            <v>Tornado</v>
          </cell>
        </row>
        <row r="52">
          <cell r="C52" t="str">
            <v>Flooding</v>
          </cell>
        </row>
        <row r="53">
          <cell r="C53" t="str">
            <v>Flooding</v>
          </cell>
        </row>
        <row r="54">
          <cell r="C54" t="str">
            <v>Severe Storm/Thunder Storm</v>
          </cell>
        </row>
        <row r="55">
          <cell r="C55" t="str">
            <v>Wind</v>
          </cell>
        </row>
        <row r="56">
          <cell r="C56" t="str">
            <v>Severe Storm/Thunder Storm/ Wind</v>
          </cell>
        </row>
        <row r="57">
          <cell r="C57" t="str">
            <v>Flooding</v>
          </cell>
        </row>
        <row r="58">
          <cell r="C58" t="str">
            <v>Flooding</v>
          </cell>
        </row>
        <row r="59">
          <cell r="C59" t="str">
            <v>Flooding</v>
          </cell>
        </row>
        <row r="60">
          <cell r="C60" t="str">
            <v>Wind</v>
          </cell>
        </row>
        <row r="61">
          <cell r="C61" t="str">
            <v>Flooding</v>
          </cell>
        </row>
        <row r="62">
          <cell r="C62" t="str">
            <v>Flooding</v>
          </cell>
        </row>
        <row r="63">
          <cell r="C63" t="str">
            <v>Flooding</v>
          </cell>
        </row>
        <row r="64">
          <cell r="C64" t="str">
            <v>Flooding</v>
          </cell>
        </row>
        <row r="65">
          <cell r="C65" t="str">
            <v>Hurricane/Tropical Storm</v>
          </cell>
        </row>
        <row r="66">
          <cell r="C66" t="str">
            <v>Flooding</v>
          </cell>
        </row>
        <row r="67">
          <cell r="C67" t="str">
            <v>Tornado</v>
          </cell>
        </row>
        <row r="68">
          <cell r="C68" t="str">
            <v>Flooding</v>
          </cell>
        </row>
        <row r="69">
          <cell r="C69" t="str">
            <v>Flooding</v>
          </cell>
        </row>
        <row r="70">
          <cell r="C70" t="str">
            <v>Severe Storm/Thunder Storm - Wind</v>
          </cell>
        </row>
        <row r="71">
          <cell r="C71" t="str">
            <v>Hurricane/Tropical Storm</v>
          </cell>
        </row>
        <row r="72">
          <cell r="C72" t="str">
            <v>Flooding</v>
          </cell>
        </row>
        <row r="73">
          <cell r="C73" t="str">
            <v>Flooding</v>
          </cell>
        </row>
        <row r="74">
          <cell r="C74" t="str">
            <v>Flooding</v>
          </cell>
        </row>
        <row r="75">
          <cell r="C75" t="str">
            <v>Hurricane/Tropical Storm</v>
          </cell>
        </row>
        <row r="76">
          <cell r="C76" t="str">
            <v>Severe Storm/Thunder Storm/ Wind</v>
          </cell>
        </row>
        <row r="77">
          <cell r="C77" t="str">
            <v>Tornado</v>
          </cell>
        </row>
        <row r="78">
          <cell r="C78" t="str">
            <v>Lightning</v>
          </cell>
        </row>
        <row r="79">
          <cell r="C79" t="str">
            <v>Coastal/ Severe Storm/Thunder Storm/ Wind</v>
          </cell>
        </row>
        <row r="80">
          <cell r="C80" t="str">
            <v>Coastal/ Hurricane/Tropical Storm/ Severe Storm/Thunder Storm/ Wind</v>
          </cell>
        </row>
        <row r="81">
          <cell r="C81" t="str">
            <v>Coastal</v>
          </cell>
        </row>
        <row r="82">
          <cell r="C82" t="str">
            <v>Severe Storm/Thunder Storm/ Wind</v>
          </cell>
        </row>
        <row r="83">
          <cell r="C83" t="str">
            <v>Winter Weather</v>
          </cell>
        </row>
        <row r="84">
          <cell r="C84" t="str">
            <v>Lightning</v>
          </cell>
        </row>
        <row r="85">
          <cell r="C85" t="str">
            <v>Flooding</v>
          </cell>
        </row>
        <row r="86">
          <cell r="C86" t="str">
            <v>Tornado</v>
          </cell>
        </row>
        <row r="87">
          <cell r="C87" t="str">
            <v>Flooding</v>
          </cell>
        </row>
        <row r="88">
          <cell r="C88" t="str">
            <v>Severe Storm/Thunder Storm/ Wind</v>
          </cell>
        </row>
        <row r="89">
          <cell r="C89" t="str">
            <v>Flooding</v>
          </cell>
        </row>
        <row r="90">
          <cell r="C90" t="str">
            <v>Flooding</v>
          </cell>
        </row>
        <row r="91">
          <cell r="C91" t="str">
            <v>Severe Storm/Thunder Storm/ Wind</v>
          </cell>
        </row>
        <row r="92">
          <cell r="C92" t="str">
            <v>Tornado</v>
          </cell>
        </row>
        <row r="93">
          <cell r="C93" t="str">
            <v>Severe Storm/Thunder Storm/ Wind</v>
          </cell>
        </row>
        <row r="94">
          <cell r="C94" t="str">
            <v>Hail/ Severe Storm/Thunder Storm/ Wind</v>
          </cell>
        </row>
        <row r="95">
          <cell r="C95" t="str">
            <v>Severe Storm/Thunder Storm/ Wind</v>
          </cell>
        </row>
        <row r="96">
          <cell r="C96" t="str">
            <v>Lightning</v>
          </cell>
        </row>
        <row r="97">
          <cell r="C97" t="str">
            <v>Flooding</v>
          </cell>
        </row>
        <row r="98">
          <cell r="C98" t="str">
            <v>Lightning/ Severe Storm/Thunder Storm</v>
          </cell>
        </row>
        <row r="99">
          <cell r="C99" t="str">
            <v>Tornado</v>
          </cell>
        </row>
        <row r="100">
          <cell r="C100" t="str">
            <v>Wind</v>
          </cell>
        </row>
        <row r="101">
          <cell r="C101" t="str">
            <v>Tornado</v>
          </cell>
        </row>
        <row r="102">
          <cell r="C102" t="str">
            <v>Severe Storm/Thunder Storm</v>
          </cell>
        </row>
        <row r="103">
          <cell r="C103" t="str">
            <v>Flooding</v>
          </cell>
        </row>
        <row r="104">
          <cell r="C104" t="str">
            <v>Tornado</v>
          </cell>
        </row>
        <row r="105">
          <cell r="C105" t="str">
            <v>Tornado</v>
          </cell>
        </row>
        <row r="106">
          <cell r="C106" t="str">
            <v>Tornado</v>
          </cell>
        </row>
        <row r="107">
          <cell r="C107" t="str">
            <v>Lightning</v>
          </cell>
        </row>
        <row r="108">
          <cell r="C108" t="str">
            <v>Lightning</v>
          </cell>
        </row>
        <row r="109">
          <cell r="C109" t="str">
            <v>Severe Storm/Thunder Storm/ Wind</v>
          </cell>
        </row>
        <row r="110">
          <cell r="C110" t="str">
            <v>Flooding</v>
          </cell>
        </row>
        <row r="111">
          <cell r="C111" t="str">
            <v>Severe Storm/Thunder Storm/ Wind</v>
          </cell>
        </row>
        <row r="112">
          <cell r="C112" t="str">
            <v>Flooding</v>
          </cell>
        </row>
        <row r="113">
          <cell r="C113" t="str">
            <v>Lightning</v>
          </cell>
        </row>
        <row r="114">
          <cell r="C114" t="str">
            <v>Winter Weather</v>
          </cell>
        </row>
        <row r="115">
          <cell r="C115" t="str">
            <v>Tornado</v>
          </cell>
        </row>
        <row r="116">
          <cell r="C116" t="str">
            <v>Lightning</v>
          </cell>
        </row>
        <row r="117">
          <cell r="C117" t="str">
            <v>Flooding</v>
          </cell>
        </row>
        <row r="118">
          <cell r="C118" t="str">
            <v>Lightning</v>
          </cell>
        </row>
        <row r="119">
          <cell r="C119" t="str">
            <v>Tornado</v>
          </cell>
        </row>
        <row r="120">
          <cell r="C120" t="str">
            <v>Severe Storm/Thunder Storm/ Wind</v>
          </cell>
        </row>
        <row r="121">
          <cell r="C121" t="str">
            <v>Flooding</v>
          </cell>
        </row>
        <row r="122">
          <cell r="C122" t="str">
            <v>Flooding</v>
          </cell>
        </row>
        <row r="123">
          <cell r="C123" t="str">
            <v>Lightning</v>
          </cell>
        </row>
        <row r="124">
          <cell r="C124" t="str">
            <v>Flooding</v>
          </cell>
        </row>
        <row r="125">
          <cell r="C125" t="str">
            <v>Tornado</v>
          </cell>
        </row>
        <row r="126">
          <cell r="C126" t="str">
            <v>Severe Storm/Thunder Storm/ Wind</v>
          </cell>
        </row>
        <row r="127">
          <cell r="C127" t="str">
            <v>Flooding</v>
          </cell>
        </row>
        <row r="128">
          <cell r="C128" t="str">
            <v>Severe Storm/Thunder Storm/ Wind</v>
          </cell>
        </row>
        <row r="129">
          <cell r="C129" t="str">
            <v>Flooding</v>
          </cell>
        </row>
        <row r="130">
          <cell r="C130" t="str">
            <v>Flooding</v>
          </cell>
        </row>
        <row r="131">
          <cell r="C131" t="str">
            <v>Flooding</v>
          </cell>
        </row>
        <row r="132">
          <cell r="C132" t="str">
            <v>Tornado</v>
          </cell>
        </row>
        <row r="133">
          <cell r="C133" t="str">
            <v>Severe Storm/Thunder Storm/ Wind</v>
          </cell>
        </row>
        <row r="134">
          <cell r="C134" t="str">
            <v>Flooding</v>
          </cell>
        </row>
        <row r="135">
          <cell r="C135" t="str">
            <v>Tornado</v>
          </cell>
        </row>
        <row r="136">
          <cell r="C136" t="str">
            <v>Flooding</v>
          </cell>
        </row>
        <row r="137">
          <cell r="C137" t="str">
            <v>Tornado</v>
          </cell>
        </row>
        <row r="138">
          <cell r="C138" t="str">
            <v>Tornado</v>
          </cell>
        </row>
        <row r="139">
          <cell r="C139" t="str">
            <v>Tornado</v>
          </cell>
        </row>
        <row r="140">
          <cell r="C140" t="str">
            <v>Flooding/ Lightning/ Severe Storm/Thunder Storm</v>
          </cell>
        </row>
        <row r="141">
          <cell r="C141" t="str">
            <v>Hurricane/Tropical Storm</v>
          </cell>
        </row>
        <row r="142">
          <cell r="C142" t="str">
            <v>Hurricane/Tropical Storm</v>
          </cell>
        </row>
        <row r="143">
          <cell r="C143" t="str">
            <v>Hurricane/Tropical Storm</v>
          </cell>
        </row>
        <row r="144">
          <cell r="C144" t="str">
            <v>Tornado</v>
          </cell>
        </row>
        <row r="145">
          <cell r="C145" t="str">
            <v>Lightning</v>
          </cell>
        </row>
        <row r="146">
          <cell r="C146" t="str">
            <v>Flooding</v>
          </cell>
        </row>
        <row r="147">
          <cell r="C147" t="str">
            <v>Hurricane/Tropical Storm</v>
          </cell>
        </row>
        <row r="148">
          <cell r="C148" t="str">
            <v>Flooding</v>
          </cell>
        </row>
        <row r="149">
          <cell r="C149" t="str">
            <v>Lightning</v>
          </cell>
        </row>
        <row r="150">
          <cell r="C150" t="str">
            <v>Hurricane/Tropical Storm</v>
          </cell>
        </row>
        <row r="151">
          <cell r="C151" t="str">
            <v>Hurricane/Tropical Storm</v>
          </cell>
        </row>
        <row r="152">
          <cell r="C152" t="str">
            <v>Tornado</v>
          </cell>
        </row>
        <row r="153">
          <cell r="C153" t="str">
            <v>Hurricane/Tropical Storm</v>
          </cell>
        </row>
        <row r="154">
          <cell r="C154" t="str">
            <v>Tornado</v>
          </cell>
        </row>
        <row r="155">
          <cell r="C155" t="str">
            <v>Hurricane/Tropical Storm</v>
          </cell>
        </row>
        <row r="156">
          <cell r="C156" t="str">
            <v>Flooding</v>
          </cell>
        </row>
        <row r="157">
          <cell r="C157" t="str">
            <v>Flooding</v>
          </cell>
        </row>
        <row r="158">
          <cell r="C158" t="str">
            <v>Lightning</v>
          </cell>
        </row>
        <row r="159">
          <cell r="C159" t="str">
            <v>Tornado</v>
          </cell>
        </row>
        <row r="160">
          <cell r="C160" t="str">
            <v>Severe Storm/Thunder Storm/ Wind</v>
          </cell>
        </row>
        <row r="161">
          <cell r="C161" t="str">
            <v>Flooding</v>
          </cell>
        </row>
        <row r="162">
          <cell r="C162" t="str">
            <v>Lightning</v>
          </cell>
        </row>
        <row r="163">
          <cell r="C163" t="str">
            <v>Tornado</v>
          </cell>
        </row>
        <row r="164">
          <cell r="C164" t="str">
            <v>Tornado</v>
          </cell>
        </row>
        <row r="165">
          <cell r="C165" t="str">
            <v>Flooding</v>
          </cell>
        </row>
        <row r="166">
          <cell r="C166" t="str">
            <v>Hurricane/Tropical Storm</v>
          </cell>
        </row>
        <row r="167">
          <cell r="C167" t="str">
            <v>Hurricane/Tropical Storm</v>
          </cell>
        </row>
        <row r="168">
          <cell r="C168" t="str">
            <v>Tornado</v>
          </cell>
        </row>
        <row r="169">
          <cell r="C169" t="str">
            <v>Lightning</v>
          </cell>
        </row>
        <row r="170">
          <cell r="C170" t="str">
            <v>Hail/ Severe Storm/Thunder Storm/ Wind</v>
          </cell>
        </row>
        <row r="171">
          <cell r="C171" t="str">
            <v>Flooding</v>
          </cell>
        </row>
        <row r="172">
          <cell r="C172" t="str">
            <v>Lightning</v>
          </cell>
        </row>
        <row r="173">
          <cell r="C173" t="str">
            <v>Flooding</v>
          </cell>
        </row>
        <row r="174">
          <cell r="C174" t="str">
            <v>Severe Storm/Thunder Storm/ Wind</v>
          </cell>
        </row>
        <row r="175">
          <cell r="C175" t="str">
            <v>Winter Weather</v>
          </cell>
        </row>
        <row r="176">
          <cell r="C176" t="str">
            <v>Winter Weather</v>
          </cell>
        </row>
        <row r="177">
          <cell r="C177" t="str">
            <v>Winter Weather</v>
          </cell>
        </row>
        <row r="178">
          <cell r="C178" t="str">
            <v>Flooding</v>
          </cell>
        </row>
        <row r="179">
          <cell r="C179" t="str">
            <v>Lightning</v>
          </cell>
        </row>
        <row r="180">
          <cell r="C180" t="str">
            <v>Winter Weather</v>
          </cell>
        </row>
        <row r="181">
          <cell r="C181" t="str">
            <v>Winter Weather</v>
          </cell>
        </row>
        <row r="182">
          <cell r="C182" t="str">
            <v>Lightning</v>
          </cell>
        </row>
        <row r="183">
          <cell r="C183" t="str">
            <v>Hurricane/Tropical Storm/ Severe Storm/Thunder Storm</v>
          </cell>
        </row>
        <row r="184">
          <cell r="C184" t="str">
            <v>Tornado</v>
          </cell>
        </row>
        <row r="185">
          <cell r="C185" t="str">
            <v>Tornado</v>
          </cell>
        </row>
        <row r="186">
          <cell r="C186" t="str">
            <v>Tornado</v>
          </cell>
        </row>
        <row r="187">
          <cell r="C187" t="str">
            <v>Lightning</v>
          </cell>
        </row>
        <row r="188">
          <cell r="C188" t="str">
            <v>Severe Storm/Thunder Storm/ Wind</v>
          </cell>
        </row>
        <row r="189">
          <cell r="C189" t="str">
            <v>Hurricane/Tropical Storm</v>
          </cell>
        </row>
        <row r="190">
          <cell r="C190" t="str">
            <v>Hail/ Lightning/ Severe Storm/Thunder Storm/ Wind</v>
          </cell>
        </row>
        <row r="191">
          <cell r="C191" t="str">
            <v>Tornado</v>
          </cell>
        </row>
        <row r="192">
          <cell r="C192" t="str">
            <v>Hail/ Lightning/ Severe Storm/Thunder Storm/ Wind</v>
          </cell>
        </row>
        <row r="193">
          <cell r="C193" t="str">
            <v>Hail/ Lightning/ Severe Storm/Thunder Storm/ Wind</v>
          </cell>
        </row>
        <row r="194">
          <cell r="C194" t="str">
            <v>Hail/ Lightning/ Severe Storm/Thunder Storm/ Wind</v>
          </cell>
        </row>
        <row r="195">
          <cell r="C195" t="str">
            <v>Severe Storm/Thunder Storm</v>
          </cell>
        </row>
        <row r="196">
          <cell r="C196" t="str">
            <v>Flooding/ Severe Storm/Thunder Storm</v>
          </cell>
        </row>
        <row r="197">
          <cell r="C197" t="str">
            <v>Severe Storm/Thunder Storm/ Wind</v>
          </cell>
        </row>
        <row r="198">
          <cell r="C198" t="str">
            <v>Flooding</v>
          </cell>
        </row>
        <row r="199">
          <cell r="C199" t="str">
            <v>Tornado</v>
          </cell>
        </row>
        <row r="200">
          <cell r="C200" t="str">
            <v>Severe Storm/Thunder Storm/ Wind</v>
          </cell>
        </row>
        <row r="201">
          <cell r="C201" t="str">
            <v>Drought</v>
          </cell>
        </row>
        <row r="202">
          <cell r="C202" t="str">
            <v>Winter Weather</v>
          </cell>
        </row>
        <row r="203">
          <cell r="C203" t="str">
            <v>Drought</v>
          </cell>
        </row>
        <row r="204">
          <cell r="C204" t="str">
            <v>Hail/ Lightning/ Severe Storm/Thunder Storm/ Wind</v>
          </cell>
        </row>
        <row r="205">
          <cell r="C205" t="str">
            <v>Winter Weather</v>
          </cell>
        </row>
        <row r="206">
          <cell r="C206" t="str">
            <v>Winter Weather</v>
          </cell>
        </row>
        <row r="207">
          <cell r="C207" t="str">
            <v>Hail/ Lightning/ Severe Storm/Thunder Storm/ Wind</v>
          </cell>
        </row>
        <row r="208">
          <cell r="C208" t="str">
            <v>Flooding</v>
          </cell>
        </row>
        <row r="209">
          <cell r="C209" t="str">
            <v>Lightning</v>
          </cell>
        </row>
        <row r="210">
          <cell r="C210" t="str">
            <v>Flooding</v>
          </cell>
        </row>
        <row r="211">
          <cell r="C211" t="str">
            <v>Severe Storm/Thunder Storm/ Wind</v>
          </cell>
        </row>
        <row r="212">
          <cell r="C212" t="str">
            <v>Drought</v>
          </cell>
        </row>
        <row r="213">
          <cell r="C213" t="str">
            <v>Winter Weather</v>
          </cell>
        </row>
        <row r="214">
          <cell r="C214" t="str">
            <v>Tornado</v>
          </cell>
        </row>
        <row r="215">
          <cell r="C215" t="str">
            <v>Winter Weather</v>
          </cell>
        </row>
        <row r="216">
          <cell r="C216" t="str">
            <v>Flooding</v>
          </cell>
        </row>
        <row r="217">
          <cell r="C217" t="str">
            <v>Drought</v>
          </cell>
        </row>
        <row r="218">
          <cell r="C218" t="str">
            <v>Flooding</v>
          </cell>
        </row>
        <row r="219">
          <cell r="C219" t="str">
            <v>Winter Weather</v>
          </cell>
        </row>
        <row r="220">
          <cell r="C220" t="str">
            <v>Lightning</v>
          </cell>
        </row>
        <row r="221">
          <cell r="C221" t="str">
            <v>Lightning</v>
          </cell>
        </row>
        <row r="222">
          <cell r="C222" t="str">
            <v>Tornado</v>
          </cell>
        </row>
        <row r="223">
          <cell r="C223" t="str">
            <v>Drought</v>
          </cell>
        </row>
        <row r="224">
          <cell r="C224" t="str">
            <v>Severe Storm/Thunder Storm/ Wind</v>
          </cell>
        </row>
        <row r="225">
          <cell r="C225" t="str">
            <v>Hail/ Severe Storm/Thunder Storm/ Wind</v>
          </cell>
        </row>
        <row r="226">
          <cell r="C226" t="str">
            <v>Severe Storm/Thunder Storm/ Wind</v>
          </cell>
        </row>
        <row r="227">
          <cell r="C227" t="str">
            <v>Severe Storm/Thunder Storm</v>
          </cell>
        </row>
        <row r="228">
          <cell r="C228" t="str">
            <v>Drought</v>
          </cell>
        </row>
        <row r="229">
          <cell r="C229" t="str">
            <v>Hail</v>
          </cell>
        </row>
        <row r="230">
          <cell r="C230" t="str">
            <v>Winter Weather</v>
          </cell>
        </row>
        <row r="231">
          <cell r="C231" t="str">
            <v>Flooding</v>
          </cell>
        </row>
        <row r="232">
          <cell r="C232" t="str">
            <v>Wind</v>
          </cell>
        </row>
        <row r="233">
          <cell r="C233" t="str">
            <v>Lightning</v>
          </cell>
        </row>
        <row r="234">
          <cell r="C234" t="str">
            <v>Flooding</v>
          </cell>
        </row>
        <row r="235">
          <cell r="C235" t="str">
            <v>Lightning</v>
          </cell>
        </row>
        <row r="236">
          <cell r="C236" t="str">
            <v>Tornado</v>
          </cell>
        </row>
        <row r="237">
          <cell r="C237" t="str">
            <v>Flooding/ Severe Storm/Thunder Storm</v>
          </cell>
        </row>
        <row r="238">
          <cell r="C238" t="str">
            <v>Hail/ Severe Storm/Thunder Storm/ Wind</v>
          </cell>
        </row>
        <row r="239">
          <cell r="C239" t="str">
            <v>Hurricane/Tropical Storm</v>
          </cell>
        </row>
        <row r="240">
          <cell r="C240" t="str">
            <v>Severe Storm/Thunder Storm/ Wind</v>
          </cell>
        </row>
        <row r="241">
          <cell r="C241" t="str">
            <v>Hail</v>
          </cell>
        </row>
        <row r="242">
          <cell r="C242" t="str">
            <v>Flooding</v>
          </cell>
        </row>
        <row r="243">
          <cell r="C243" t="str">
            <v>Tornado</v>
          </cell>
        </row>
        <row r="244">
          <cell r="C244" t="str">
            <v>Flooding</v>
          </cell>
        </row>
        <row r="245">
          <cell r="C245" t="str">
            <v>Lightning</v>
          </cell>
        </row>
        <row r="246">
          <cell r="C246" t="str">
            <v>Tornado</v>
          </cell>
        </row>
        <row r="247">
          <cell r="C247" t="str">
            <v>Lightning</v>
          </cell>
        </row>
        <row r="248">
          <cell r="C248" t="str">
            <v>Coastal/ Severe Storm/Thunder Storm</v>
          </cell>
        </row>
        <row r="249">
          <cell r="C249" t="str">
            <v>Coastal/ Severe Storm/Thunder Storm/ Wind</v>
          </cell>
        </row>
        <row r="250">
          <cell r="C250" t="str">
            <v>Severe Storm/Thunder Storm</v>
          </cell>
        </row>
        <row r="251">
          <cell r="C251" t="str">
            <v>Severe Storm/Thunder Storm</v>
          </cell>
        </row>
        <row r="252">
          <cell r="C252" t="str">
            <v>Flooding/ Severe Storm/Thunder Storm</v>
          </cell>
        </row>
        <row r="253">
          <cell r="C253" t="str">
            <v>Flooding</v>
          </cell>
        </row>
        <row r="254">
          <cell r="C254" t="str">
            <v>Tornado</v>
          </cell>
        </row>
        <row r="255">
          <cell r="C255" t="str">
            <v>Coastal/ Hurricane/Tropical Storm/ Wind</v>
          </cell>
        </row>
        <row r="256">
          <cell r="C256" t="str">
            <v>Lightning</v>
          </cell>
        </row>
        <row r="257">
          <cell r="C257" t="str">
            <v>Wind/ Winter Weather</v>
          </cell>
        </row>
        <row r="258">
          <cell r="C258" t="str">
            <v>Hurricane/Tropical Storm</v>
          </cell>
        </row>
        <row r="259">
          <cell r="C259" t="str">
            <v>Hail</v>
          </cell>
        </row>
        <row r="260">
          <cell r="C260" t="str">
            <v>Winter Weather</v>
          </cell>
        </row>
        <row r="261">
          <cell r="C261" t="str">
            <v>Wind/ Winter Weather</v>
          </cell>
        </row>
        <row r="262">
          <cell r="C262" t="str">
            <v>Severe Storm/Thunder Storm/ Wind</v>
          </cell>
        </row>
        <row r="263">
          <cell r="C263" t="str">
            <v>Severe Storm/Thunder Storm/ Wind</v>
          </cell>
        </row>
        <row r="264">
          <cell r="C264" t="str">
            <v>Hail</v>
          </cell>
        </row>
        <row r="265">
          <cell r="C265" t="str">
            <v>Hail</v>
          </cell>
        </row>
        <row r="266">
          <cell r="C266" t="str">
            <v>Flooding</v>
          </cell>
        </row>
        <row r="267">
          <cell r="C267" t="str">
            <v>Flooding</v>
          </cell>
        </row>
        <row r="268">
          <cell r="C268" t="str">
            <v>Winter Weather</v>
          </cell>
        </row>
        <row r="269">
          <cell r="C269" t="str">
            <v>Wind</v>
          </cell>
        </row>
        <row r="270">
          <cell r="C270" t="str">
            <v>Hail</v>
          </cell>
        </row>
        <row r="271">
          <cell r="C271" t="str">
            <v>Flooding</v>
          </cell>
        </row>
        <row r="272">
          <cell r="C272" t="str">
            <v>Hail/ Lightning/ Severe Storm/Thunder Storm/ Wind</v>
          </cell>
        </row>
        <row r="273">
          <cell r="C273" t="str">
            <v>Flooding</v>
          </cell>
        </row>
        <row r="274">
          <cell r="C274" t="str">
            <v>Severe Storm/Thunder Storm/ Wind</v>
          </cell>
        </row>
        <row r="275">
          <cell r="C275" t="str">
            <v>Wind</v>
          </cell>
        </row>
        <row r="276">
          <cell r="C276" t="str">
            <v>Flooding</v>
          </cell>
        </row>
        <row r="277">
          <cell r="C277" t="str">
            <v>Hail/ Tornado</v>
          </cell>
        </row>
        <row r="278">
          <cell r="C278" t="str">
            <v>Flooding/ Severe Storm/Thunder Storm</v>
          </cell>
        </row>
        <row r="279">
          <cell r="C279" t="str">
            <v>Severe Storm/Thunder Storm/ Wind</v>
          </cell>
        </row>
        <row r="280">
          <cell r="C280" t="str">
            <v>Flooding</v>
          </cell>
        </row>
        <row r="281">
          <cell r="C281" t="str">
            <v>Flooding</v>
          </cell>
        </row>
        <row r="282">
          <cell r="C282" t="str">
            <v>Severe Storm/Thunder Storm/ Wind</v>
          </cell>
        </row>
        <row r="283">
          <cell r="C283" t="str">
            <v>Hail/ Lightning/ Severe Storm/Thunder Storm/ Wind</v>
          </cell>
        </row>
        <row r="284">
          <cell r="C284" t="str">
            <v>Severe Storm/Thunder Storm/ Wind</v>
          </cell>
        </row>
        <row r="285">
          <cell r="C285" t="str">
            <v>Severe Storm/Thunder Storm/ Wind</v>
          </cell>
        </row>
        <row r="286">
          <cell r="C286" t="str">
            <v>Lightning</v>
          </cell>
        </row>
        <row r="287">
          <cell r="C287" t="str">
            <v>Flooding</v>
          </cell>
        </row>
        <row r="288">
          <cell r="C288" t="str">
            <v>Hail/ Severe Storm/Thunder Storm/ Wind</v>
          </cell>
        </row>
        <row r="289">
          <cell r="C289" t="str">
            <v>Flooding</v>
          </cell>
        </row>
        <row r="290">
          <cell r="C290" t="str">
            <v>Severe Storm/Thunder Storm/ Wind</v>
          </cell>
        </row>
        <row r="291">
          <cell r="C291" t="str">
            <v>Tornado</v>
          </cell>
        </row>
        <row r="292">
          <cell r="C292" t="str">
            <v>Tornado</v>
          </cell>
        </row>
        <row r="293">
          <cell r="C293" t="str">
            <v>Flooding</v>
          </cell>
        </row>
        <row r="294">
          <cell r="C294" t="str">
            <v>Tornado</v>
          </cell>
        </row>
        <row r="295">
          <cell r="C295" t="str">
            <v>Flooding/ Severe Storm/Thunder Storm</v>
          </cell>
        </row>
        <row r="296">
          <cell r="C296" t="str">
            <v>Hail</v>
          </cell>
        </row>
        <row r="297">
          <cell r="C297" t="str">
            <v>Flooding</v>
          </cell>
        </row>
        <row r="298">
          <cell r="C298" t="str">
            <v>Hail</v>
          </cell>
        </row>
        <row r="299">
          <cell r="C299" t="str">
            <v>Flooding/ Severe Storm/Thunder Storm</v>
          </cell>
        </row>
        <row r="300">
          <cell r="C300" t="str">
            <v>Tornado</v>
          </cell>
        </row>
        <row r="301">
          <cell r="C301" t="str">
            <v>Tornado</v>
          </cell>
        </row>
        <row r="302">
          <cell r="C302" t="str">
            <v>Flooding</v>
          </cell>
        </row>
        <row r="303">
          <cell r="C303" t="str">
            <v>Lightning</v>
          </cell>
        </row>
        <row r="304">
          <cell r="C304" t="str">
            <v>Severe Storm/Thunder Storm/ Wind</v>
          </cell>
        </row>
        <row r="305">
          <cell r="C305" t="str">
            <v>Flooding/ Lightning/ Wind</v>
          </cell>
        </row>
        <row r="306">
          <cell r="C306" t="str">
            <v>Flooding</v>
          </cell>
        </row>
        <row r="307">
          <cell r="C307" t="str">
            <v>Lightning</v>
          </cell>
        </row>
        <row r="308">
          <cell r="C308" t="str">
            <v>Severe Storm/Thunder Storm/ Wind</v>
          </cell>
        </row>
        <row r="309">
          <cell r="C309" t="str">
            <v>Tornado</v>
          </cell>
        </row>
        <row r="310">
          <cell r="C310" t="str">
            <v>Severe Storm/Thunder Storm</v>
          </cell>
        </row>
        <row r="311">
          <cell r="C311" t="str">
            <v>Tornado</v>
          </cell>
        </row>
        <row r="312">
          <cell r="C312" t="str">
            <v>Severe Storm/Thunder Storm</v>
          </cell>
        </row>
        <row r="313">
          <cell r="C313" t="str">
            <v>Severe Storm/Thunder Storm/ Wind</v>
          </cell>
        </row>
        <row r="314">
          <cell r="C314" t="str">
            <v>Severe Storm/Thunder Storm</v>
          </cell>
        </row>
        <row r="315">
          <cell r="C315" t="str">
            <v>Lightning</v>
          </cell>
        </row>
        <row r="316">
          <cell r="C316" t="str">
            <v>Hail/ Severe Storm/Thunder Storm/ Wind</v>
          </cell>
        </row>
        <row r="317">
          <cell r="C317" t="str">
            <v>Hail/ Lightning/ Severe Storm/Thunder Storm/ Wind</v>
          </cell>
        </row>
        <row r="318">
          <cell r="C318" t="str">
            <v>Lightning</v>
          </cell>
        </row>
        <row r="319">
          <cell r="C319" t="str">
            <v>Tornado</v>
          </cell>
        </row>
        <row r="320">
          <cell r="C320" t="str">
            <v>Severe Storm/Thunder Storm/ Wind</v>
          </cell>
        </row>
        <row r="321">
          <cell r="C321" t="str">
            <v>Wind</v>
          </cell>
        </row>
        <row r="322">
          <cell r="C322" t="str">
            <v>Tornado</v>
          </cell>
        </row>
        <row r="323">
          <cell r="C323" t="str">
            <v>Wind</v>
          </cell>
        </row>
        <row r="324">
          <cell r="C324" t="str">
            <v>Lightning</v>
          </cell>
        </row>
        <row r="325">
          <cell r="C325" t="str">
            <v>Severe Storm/Thunder Storm/ Wind</v>
          </cell>
        </row>
        <row r="326">
          <cell r="C326" t="str">
            <v>Hail/ Severe Storm/Thunder Storm</v>
          </cell>
        </row>
        <row r="327">
          <cell r="C327" t="str">
            <v>Flooding/ Severe Storm/Thunder Storm</v>
          </cell>
        </row>
        <row r="328">
          <cell r="C328" t="str">
            <v>Lightning</v>
          </cell>
        </row>
        <row r="329">
          <cell r="C329" t="str">
            <v>Lightning</v>
          </cell>
        </row>
        <row r="330">
          <cell r="C330" t="str">
            <v>Hail</v>
          </cell>
        </row>
        <row r="331">
          <cell r="C331" t="str">
            <v>Flooding</v>
          </cell>
        </row>
        <row r="332">
          <cell r="C332" t="str">
            <v>Tornado</v>
          </cell>
        </row>
        <row r="333">
          <cell r="C333" t="str">
            <v>Severe Storm/Thunder Storm/ Wind</v>
          </cell>
        </row>
        <row r="334">
          <cell r="C334" t="str">
            <v>Lightning/ Severe Storm/Thunder Storm/ Wind</v>
          </cell>
        </row>
        <row r="335">
          <cell r="C335" t="str">
            <v>Flooding</v>
          </cell>
        </row>
        <row r="336">
          <cell r="C336" t="str">
            <v>Severe Storm/Thunder Storm</v>
          </cell>
        </row>
        <row r="337">
          <cell r="C337" t="str">
            <v>Flooding</v>
          </cell>
        </row>
        <row r="338">
          <cell r="C338" t="str">
            <v>Lightning</v>
          </cell>
        </row>
        <row r="339">
          <cell r="C339" t="str">
            <v>Lightning</v>
          </cell>
        </row>
        <row r="340">
          <cell r="C340" t="str">
            <v>Wind</v>
          </cell>
        </row>
        <row r="341">
          <cell r="C341" t="str">
            <v>Hail/ Tornado</v>
          </cell>
        </row>
        <row r="342">
          <cell r="C342" t="str">
            <v>Hail/ Wind</v>
          </cell>
        </row>
        <row r="343">
          <cell r="C343" t="str">
            <v>Severe Storm/Thunder Storm/ Wind</v>
          </cell>
        </row>
        <row r="344">
          <cell r="C344" t="str">
            <v>Tornado</v>
          </cell>
        </row>
        <row r="345">
          <cell r="C345" t="str">
            <v>Tornado</v>
          </cell>
        </row>
        <row r="346">
          <cell r="C346" t="str">
            <v>Severe Storm/Thunder Storm/ Wind</v>
          </cell>
        </row>
        <row r="347">
          <cell r="C347" t="str">
            <v>Tornado</v>
          </cell>
        </row>
        <row r="348">
          <cell r="C348" t="str">
            <v>Hail/ Lightning/ Severe Storm/Thunder Storm/ Wind</v>
          </cell>
        </row>
        <row r="349">
          <cell r="C349" t="str">
            <v>Severe Storm/Thunder Storm/ Wind</v>
          </cell>
        </row>
        <row r="350">
          <cell r="C350" t="str">
            <v>Severe Storm/Thunder Storm/ Wind</v>
          </cell>
        </row>
        <row r="351">
          <cell r="C351" t="str">
            <v>Tornado</v>
          </cell>
        </row>
        <row r="352">
          <cell r="C352" t="str">
            <v>Wind</v>
          </cell>
        </row>
        <row r="353">
          <cell r="C353" t="str">
            <v>Severe Storm/Thunder Storm</v>
          </cell>
        </row>
        <row r="354">
          <cell r="C354" t="str">
            <v>Severe Storm/Thunder Storm/ Wind</v>
          </cell>
        </row>
        <row r="355">
          <cell r="C355" t="str">
            <v>Wind</v>
          </cell>
        </row>
        <row r="356">
          <cell r="C356" t="str">
            <v>Lightning</v>
          </cell>
        </row>
        <row r="357">
          <cell r="C357" t="str">
            <v>Severe Storm/Thunder Storm/ Wind</v>
          </cell>
        </row>
        <row r="358">
          <cell r="C358" t="str">
            <v>Lightning/ Severe Storm/Thunder Storm/ Wind</v>
          </cell>
        </row>
        <row r="359">
          <cell r="C359" t="str">
            <v>Tornado</v>
          </cell>
        </row>
        <row r="360">
          <cell r="C360" t="str">
            <v>Severe Storm/Thunder Storm/ Wind</v>
          </cell>
        </row>
        <row r="361">
          <cell r="C361" t="str">
            <v>Wind</v>
          </cell>
        </row>
        <row r="362">
          <cell r="C362" t="str">
            <v>Tornado</v>
          </cell>
        </row>
        <row r="363">
          <cell r="C363" t="str">
            <v>Severe Storm/Thunder Storm/ Wind</v>
          </cell>
        </row>
        <row r="364">
          <cell r="C364" t="str">
            <v>Lightning</v>
          </cell>
        </row>
        <row r="365">
          <cell r="C365" t="str">
            <v>Flooding</v>
          </cell>
        </row>
        <row r="366">
          <cell r="C366" t="str">
            <v>Flooding/ Severe Storm/Thunder Storm</v>
          </cell>
        </row>
        <row r="367">
          <cell r="C367" t="str">
            <v>Severe Storm/Thunder Storm/ Wind</v>
          </cell>
        </row>
        <row r="368">
          <cell r="C368" t="str">
            <v>Tornado</v>
          </cell>
        </row>
        <row r="369">
          <cell r="C369" t="str">
            <v>Severe Storm/Thunder Storm/ Wind</v>
          </cell>
        </row>
        <row r="370">
          <cell r="C370" t="str">
            <v>Wind/ Winter Weather</v>
          </cell>
        </row>
        <row r="371">
          <cell r="C371" t="str">
            <v>Tornado</v>
          </cell>
        </row>
        <row r="372">
          <cell r="C372" t="str">
            <v>Tornado</v>
          </cell>
        </row>
        <row r="373">
          <cell r="C373" t="str">
            <v>Flooding</v>
          </cell>
        </row>
        <row r="374">
          <cell r="C374" t="str">
            <v>Severe Storm/Thunder Storm</v>
          </cell>
        </row>
        <row r="375">
          <cell r="C375" t="str">
            <v>Severe Storm/Thunder Storm/ Wind</v>
          </cell>
        </row>
        <row r="376">
          <cell r="C376" t="str">
            <v>Severe Storm/Thunder Storm</v>
          </cell>
        </row>
        <row r="377">
          <cell r="C377" t="str">
            <v>Lightning</v>
          </cell>
        </row>
        <row r="378">
          <cell r="C378" t="str">
            <v>Tornado</v>
          </cell>
        </row>
        <row r="379">
          <cell r="C379" t="str">
            <v>Flooding</v>
          </cell>
        </row>
        <row r="380">
          <cell r="C380" t="str">
            <v>Severe Storm/Thunder Storm/ Wind</v>
          </cell>
        </row>
        <row r="381">
          <cell r="C381" t="str">
            <v>Tornado</v>
          </cell>
        </row>
        <row r="382">
          <cell r="C382" t="str">
            <v>Flooding</v>
          </cell>
        </row>
        <row r="383">
          <cell r="C383" t="str">
            <v>Flooding</v>
          </cell>
        </row>
        <row r="384">
          <cell r="C384" t="str">
            <v>Severe Storm/Thunder Storm/ Wind</v>
          </cell>
        </row>
        <row r="385">
          <cell r="C385" t="str">
            <v>Hail</v>
          </cell>
        </row>
        <row r="386">
          <cell r="C386" t="str">
            <v>Severe Storm/Thunder Storm</v>
          </cell>
        </row>
        <row r="387">
          <cell r="C387" t="str">
            <v>Tornado</v>
          </cell>
        </row>
        <row r="388">
          <cell r="C388" t="str">
            <v>Lightning</v>
          </cell>
        </row>
        <row r="389">
          <cell r="C389" t="str">
            <v>Hail</v>
          </cell>
        </row>
        <row r="390">
          <cell r="C390" t="str">
            <v>Severe Storm/Thunder Storm</v>
          </cell>
        </row>
        <row r="391">
          <cell r="C391" t="str">
            <v>Tornado</v>
          </cell>
        </row>
        <row r="392">
          <cell r="C392" t="str">
            <v>Lightning</v>
          </cell>
        </row>
        <row r="393">
          <cell r="C393" t="str">
            <v>Flooding</v>
          </cell>
        </row>
        <row r="394">
          <cell r="C394" t="str">
            <v>Severe Storm/Thunder Storm/ Wind</v>
          </cell>
        </row>
        <row r="395">
          <cell r="C395" t="str">
            <v>Hurricane/Tropical Storm</v>
          </cell>
        </row>
        <row r="396">
          <cell r="C396" t="str">
            <v>Flooding</v>
          </cell>
        </row>
        <row r="397">
          <cell r="C397" t="str">
            <v>Severe Storm/Thunder Storm/ Wind</v>
          </cell>
        </row>
        <row r="398">
          <cell r="C398" t="str">
            <v>Flooding</v>
          </cell>
        </row>
        <row r="399">
          <cell r="C399" t="str">
            <v>Hail</v>
          </cell>
        </row>
        <row r="400">
          <cell r="C400" t="str">
            <v>Flooding</v>
          </cell>
        </row>
        <row r="401">
          <cell r="C401" t="str">
            <v>Hail</v>
          </cell>
        </row>
        <row r="402">
          <cell r="C402" t="str">
            <v>Flooding</v>
          </cell>
        </row>
        <row r="403">
          <cell r="C403" t="str">
            <v>Wind</v>
          </cell>
        </row>
        <row r="404">
          <cell r="C404" t="str">
            <v>Hail</v>
          </cell>
        </row>
        <row r="405">
          <cell r="C405" t="str">
            <v>Winter Weather</v>
          </cell>
        </row>
        <row r="406">
          <cell r="C406" t="str">
            <v>Winter Weather</v>
          </cell>
        </row>
        <row r="407">
          <cell r="C407" t="str">
            <v>Tornado</v>
          </cell>
        </row>
        <row r="408">
          <cell r="C408" t="str">
            <v>Severe Storm/Thunder Storm/ Wind</v>
          </cell>
        </row>
        <row r="409">
          <cell r="C409" t="str">
            <v>Hail</v>
          </cell>
        </row>
        <row r="410">
          <cell r="C410" t="str">
            <v>Flooding</v>
          </cell>
        </row>
        <row r="411">
          <cell r="C411" t="str">
            <v>Winter Weather</v>
          </cell>
        </row>
        <row r="412">
          <cell r="C412" t="str">
            <v>Hail</v>
          </cell>
        </row>
        <row r="413">
          <cell r="C413" t="str">
            <v>Severe Storm/Thunder Storm/ Wind</v>
          </cell>
        </row>
        <row r="414">
          <cell r="C414" t="str">
            <v>Severe Storm/Thunder Storm/ Wind</v>
          </cell>
        </row>
        <row r="415">
          <cell r="C415" t="str">
            <v>Flooding</v>
          </cell>
        </row>
        <row r="416">
          <cell r="C416" t="str">
            <v>Hail</v>
          </cell>
        </row>
        <row r="417">
          <cell r="C417" t="str">
            <v>Hurricane/Tropical Storm</v>
          </cell>
        </row>
        <row r="418">
          <cell r="C418" t="str">
            <v>Flooding</v>
          </cell>
        </row>
        <row r="419">
          <cell r="C419" t="str">
            <v>Lightning</v>
          </cell>
        </row>
        <row r="420">
          <cell r="C420" t="str">
            <v>Hail</v>
          </cell>
        </row>
        <row r="421">
          <cell r="C421" t="str">
            <v>Tornado</v>
          </cell>
        </row>
        <row r="422">
          <cell r="C422" t="str">
            <v>Tornado</v>
          </cell>
        </row>
        <row r="423">
          <cell r="C423" t="str">
            <v>Severe Storm/Thunder Storm/ Wind</v>
          </cell>
        </row>
        <row r="424">
          <cell r="C424" t="str">
            <v>Severe Storm/Thunder Storm/ Wind</v>
          </cell>
        </row>
        <row r="425">
          <cell r="C425" t="str">
            <v>Flooding</v>
          </cell>
        </row>
        <row r="426">
          <cell r="C426" t="str">
            <v>Severe Storm/Thunder Storm/ Wind</v>
          </cell>
        </row>
        <row r="427">
          <cell r="C427" t="str">
            <v>Winter Weather</v>
          </cell>
        </row>
        <row r="428">
          <cell r="C428" t="str">
            <v>Severe Storm/Thunder Storm/ Wind</v>
          </cell>
        </row>
        <row r="429">
          <cell r="C429" t="str">
            <v>Lightning</v>
          </cell>
        </row>
        <row r="430">
          <cell r="C430" t="str">
            <v>Lightning</v>
          </cell>
        </row>
        <row r="431">
          <cell r="C431" t="str">
            <v>Severe Storm/Thunder Storm/ Wind</v>
          </cell>
        </row>
        <row r="432">
          <cell r="C432" t="str">
            <v>Lightning</v>
          </cell>
        </row>
        <row r="433">
          <cell r="C433" t="str">
            <v>Lightning</v>
          </cell>
        </row>
        <row r="434">
          <cell r="C434" t="str">
            <v>Severe Storm/Thunder Storm</v>
          </cell>
        </row>
        <row r="435">
          <cell r="C435" t="str">
            <v>Wind</v>
          </cell>
        </row>
        <row r="436">
          <cell r="C436" t="str">
            <v>Lightning</v>
          </cell>
        </row>
        <row r="437">
          <cell r="C437" t="str">
            <v>Tornado</v>
          </cell>
        </row>
        <row r="438">
          <cell r="C438" t="str">
            <v>Flooding</v>
          </cell>
        </row>
        <row r="439">
          <cell r="C439" t="str">
            <v>Tornado</v>
          </cell>
        </row>
        <row r="440">
          <cell r="C440" t="str">
            <v>Flooding</v>
          </cell>
        </row>
        <row r="441">
          <cell r="C441" t="str">
            <v>Flooding</v>
          </cell>
        </row>
        <row r="442">
          <cell r="C442" t="str">
            <v>Severe Storm/Thunder Storm/ Wind</v>
          </cell>
        </row>
        <row r="443">
          <cell r="C443" t="str">
            <v>Severe Storm/Thunder Storm/ Wind</v>
          </cell>
        </row>
        <row r="444">
          <cell r="C444" t="str">
            <v>Flooding</v>
          </cell>
        </row>
        <row r="445">
          <cell r="C445" t="str">
            <v>Severe Storm/Thunder Storm/ Wind</v>
          </cell>
        </row>
        <row r="446">
          <cell r="C446" t="str">
            <v>Tornado</v>
          </cell>
        </row>
        <row r="447">
          <cell r="C447" t="str">
            <v>Tornado</v>
          </cell>
        </row>
        <row r="448">
          <cell r="C448" t="str">
            <v>Flooding</v>
          </cell>
        </row>
        <row r="449">
          <cell r="C449" t="str">
            <v>Winter Weather</v>
          </cell>
        </row>
        <row r="450">
          <cell r="C450" t="str">
            <v>Flooding</v>
          </cell>
        </row>
        <row r="451">
          <cell r="C451" t="str">
            <v>Tornado</v>
          </cell>
        </row>
        <row r="452">
          <cell r="C452" t="str">
            <v>Severe Storm/Thunder Storm/ Wind</v>
          </cell>
        </row>
        <row r="453">
          <cell r="C453" t="str">
            <v>Flooding/ Severe Storm/Thunder Storm</v>
          </cell>
        </row>
        <row r="454">
          <cell r="C454" t="str">
            <v>Flooding/ Lightning/ Severe Storm/Thunder Storm</v>
          </cell>
        </row>
        <row r="455">
          <cell r="C455" t="str">
            <v>Severe Storm/Thunder Storm/ Wind</v>
          </cell>
        </row>
        <row r="456">
          <cell r="C456" t="str">
            <v>Severe Storm/Thunder Storm/ Wind</v>
          </cell>
        </row>
        <row r="457">
          <cell r="C457" t="str">
            <v>Lightning</v>
          </cell>
        </row>
        <row r="458">
          <cell r="C458" t="str">
            <v>Severe Storm/Thunder Storm/ Wind</v>
          </cell>
        </row>
        <row r="459">
          <cell r="C459" t="str">
            <v>Flooding</v>
          </cell>
        </row>
        <row r="460">
          <cell r="C460" t="str">
            <v>Flooding</v>
          </cell>
        </row>
        <row r="461">
          <cell r="C461" t="str">
            <v>Severe Storm/Thunder Storm/ Wind</v>
          </cell>
        </row>
        <row r="462">
          <cell r="C462" t="str">
            <v>Severe Storm/Thunder Storm/ Wind</v>
          </cell>
        </row>
        <row r="463">
          <cell r="C463" t="str">
            <v>Hail</v>
          </cell>
        </row>
        <row r="464">
          <cell r="C464" t="str">
            <v>Hail</v>
          </cell>
        </row>
        <row r="465">
          <cell r="C465" t="str">
            <v>Flooding</v>
          </cell>
        </row>
        <row r="466">
          <cell r="C466" t="str">
            <v>Flooding</v>
          </cell>
        </row>
        <row r="467">
          <cell r="C467" t="str">
            <v>Wind</v>
          </cell>
        </row>
        <row r="468">
          <cell r="C468" t="str">
            <v>Coastal/ Wind</v>
          </cell>
        </row>
        <row r="469">
          <cell r="C469" t="str">
            <v>Lightning</v>
          </cell>
        </row>
        <row r="470">
          <cell r="C470" t="str">
            <v>Hail</v>
          </cell>
        </row>
        <row r="471">
          <cell r="C471" t="str">
            <v>Flooding</v>
          </cell>
        </row>
        <row r="472">
          <cell r="C472" t="str">
            <v>Tornado</v>
          </cell>
        </row>
        <row r="473">
          <cell r="C473" t="str">
            <v>Hail</v>
          </cell>
        </row>
        <row r="474">
          <cell r="C474" t="str">
            <v>Flooding</v>
          </cell>
        </row>
        <row r="475">
          <cell r="C475" t="str">
            <v>Flooding</v>
          </cell>
        </row>
        <row r="476">
          <cell r="C476" t="str">
            <v>Severe Storm/Thunder Storm/ Wind</v>
          </cell>
        </row>
        <row r="477">
          <cell r="C477" t="str">
            <v>Severe Storm/Thunder Storm/ Wind</v>
          </cell>
        </row>
        <row r="478">
          <cell r="C478" t="str">
            <v>Hail</v>
          </cell>
        </row>
        <row r="479">
          <cell r="C479" t="str">
            <v>Flooding</v>
          </cell>
        </row>
        <row r="480">
          <cell r="C480" t="str">
            <v>Tornado</v>
          </cell>
        </row>
        <row r="481">
          <cell r="C481" t="str">
            <v>Wind</v>
          </cell>
        </row>
        <row r="482">
          <cell r="C482" t="str">
            <v>Severe Storm/Thunder Storm/ Wind</v>
          </cell>
        </row>
        <row r="483">
          <cell r="C483" t="str">
            <v>Flooding</v>
          </cell>
        </row>
        <row r="484">
          <cell r="C484" t="str">
            <v>Severe Storm/Thunder Storm/ Wind</v>
          </cell>
        </row>
        <row r="485">
          <cell r="C485" t="str">
            <v>Tornado</v>
          </cell>
        </row>
        <row r="486">
          <cell r="C486" t="str">
            <v>Severe Storm/Thunder Storm/ Wind</v>
          </cell>
        </row>
        <row r="487">
          <cell r="C487" t="str">
            <v>Severe Storm/Thunder Storm/ Wind</v>
          </cell>
        </row>
        <row r="488">
          <cell r="C488" t="str">
            <v>Flooding</v>
          </cell>
        </row>
        <row r="489">
          <cell r="C489" t="str">
            <v>Wind</v>
          </cell>
        </row>
        <row r="490">
          <cell r="C490" t="str">
            <v>Flooding</v>
          </cell>
        </row>
        <row r="491">
          <cell r="C491" t="str">
            <v>Lightning</v>
          </cell>
        </row>
        <row r="492">
          <cell r="C492" t="str">
            <v>Flooding</v>
          </cell>
        </row>
        <row r="493">
          <cell r="C493" t="str">
            <v>Severe Storm/Thunder Storm/ Wind</v>
          </cell>
        </row>
        <row r="494">
          <cell r="C494" t="str">
            <v>Severe Storm/Thunder Storm/ Wind</v>
          </cell>
        </row>
        <row r="495">
          <cell r="C495" t="str">
            <v>Lightning</v>
          </cell>
        </row>
        <row r="496">
          <cell r="C496" t="str">
            <v>Severe Storm/Thunder Storm/ Wind</v>
          </cell>
        </row>
        <row r="497">
          <cell r="C497" t="str">
            <v>Flooding</v>
          </cell>
        </row>
        <row r="498">
          <cell r="C498" t="str">
            <v>Severe Storm/Thunder Storm/ Wind</v>
          </cell>
        </row>
        <row r="499">
          <cell r="C499" t="str">
            <v>Hail</v>
          </cell>
        </row>
        <row r="500">
          <cell r="C500" t="str">
            <v>Wind</v>
          </cell>
        </row>
        <row r="501">
          <cell r="C501" t="str">
            <v>Severe Storm/Thunder Storm/ Wind</v>
          </cell>
        </row>
        <row r="502">
          <cell r="C502" t="str">
            <v>Tornado</v>
          </cell>
        </row>
        <row r="503">
          <cell r="C503" t="str">
            <v>Severe Storm/Thunder Storm/ Wind</v>
          </cell>
        </row>
        <row r="504">
          <cell r="C504" t="str">
            <v>Severe Storm/Thunder Storm/ Wind</v>
          </cell>
        </row>
        <row r="505">
          <cell r="C505" t="str">
            <v>Severe Storm/Thunder Storm</v>
          </cell>
        </row>
        <row r="506">
          <cell r="C506" t="str">
            <v>Severe Storm/Thunder Storm/ Wind</v>
          </cell>
        </row>
        <row r="507">
          <cell r="C507" t="str">
            <v>Wind</v>
          </cell>
        </row>
        <row r="508">
          <cell r="C508" t="str">
            <v>Severe Storm/Thunder Storm/ Wind</v>
          </cell>
        </row>
        <row r="509">
          <cell r="C509" t="str">
            <v>Severe Storm/Thunder Storm/ Wind</v>
          </cell>
        </row>
        <row r="510">
          <cell r="C510" t="str">
            <v>Severe Storm/Thunder Storm/ Wind</v>
          </cell>
        </row>
        <row r="511">
          <cell r="C511" t="str">
            <v>Lightning</v>
          </cell>
        </row>
        <row r="512">
          <cell r="C512" t="str">
            <v>Severe Storm/Thunder Storm/ Wind</v>
          </cell>
        </row>
        <row r="513">
          <cell r="C513" t="str">
            <v>Winter Weather</v>
          </cell>
        </row>
        <row r="514">
          <cell r="C514" t="str">
            <v>Severe Storm/Thunder Storm/ Wind</v>
          </cell>
        </row>
        <row r="515">
          <cell r="C515" t="str">
            <v>Tornado</v>
          </cell>
        </row>
        <row r="516">
          <cell r="C516" t="str">
            <v>Tornado</v>
          </cell>
        </row>
        <row r="517">
          <cell r="C517" t="str">
            <v>Lightning</v>
          </cell>
        </row>
        <row r="518">
          <cell r="C518" t="str">
            <v>Hail</v>
          </cell>
        </row>
        <row r="519">
          <cell r="C519" t="str">
            <v>Flooding</v>
          </cell>
        </row>
        <row r="520">
          <cell r="C520" t="str">
            <v>Hail</v>
          </cell>
        </row>
        <row r="521">
          <cell r="C521" t="str">
            <v>Hail</v>
          </cell>
        </row>
        <row r="522">
          <cell r="C522" t="str">
            <v>Severe Storm/Thunder Storm/ Wind</v>
          </cell>
        </row>
        <row r="523">
          <cell r="C523" t="str">
            <v>Wind</v>
          </cell>
        </row>
        <row r="524">
          <cell r="C524" t="str">
            <v>Lightning</v>
          </cell>
        </row>
        <row r="525">
          <cell r="C525" t="str">
            <v>Severe Storm/Thunder Storm/ Wind</v>
          </cell>
        </row>
        <row r="526">
          <cell r="C526" t="str">
            <v>Lightning</v>
          </cell>
        </row>
        <row r="527">
          <cell r="C527" t="str">
            <v>Hail</v>
          </cell>
        </row>
        <row r="528">
          <cell r="C528" t="str">
            <v>Wind</v>
          </cell>
        </row>
        <row r="529">
          <cell r="C529" t="str">
            <v>Hail</v>
          </cell>
        </row>
        <row r="530">
          <cell r="C530" t="str">
            <v>Hail</v>
          </cell>
        </row>
        <row r="531">
          <cell r="C531" t="str">
            <v>Severe Storm/Thunder Storm/ Wind</v>
          </cell>
        </row>
        <row r="532">
          <cell r="C532" t="str">
            <v>Flooding</v>
          </cell>
        </row>
        <row r="533">
          <cell r="C533" t="str">
            <v>Severe Storm/Thunder Storm/ Wind</v>
          </cell>
        </row>
        <row r="534">
          <cell r="C534" t="str">
            <v>Flooding</v>
          </cell>
        </row>
        <row r="535">
          <cell r="C535" t="str">
            <v>Winter Weather</v>
          </cell>
        </row>
        <row r="536">
          <cell r="C536" t="str">
            <v>Severe Storm/Thunder Storm</v>
          </cell>
        </row>
        <row r="537">
          <cell r="C537" t="str">
            <v>Severe Storm/Thunder Storm/ Wind</v>
          </cell>
        </row>
        <row r="538">
          <cell r="C538" t="str">
            <v>Severe Storm/Thunder Storm/ Wind</v>
          </cell>
        </row>
        <row r="539">
          <cell r="C539" t="str">
            <v>Winter Weather</v>
          </cell>
        </row>
        <row r="540">
          <cell r="C540" t="str">
            <v>Flooding</v>
          </cell>
        </row>
        <row r="541">
          <cell r="C541" t="str">
            <v>Severe Storm/Thunder Storm/ Winter Weather</v>
          </cell>
        </row>
        <row r="542">
          <cell r="C542" t="str">
            <v>Severe Storm/Thunder Storm/ Wind</v>
          </cell>
        </row>
        <row r="543">
          <cell r="C543" t="str">
            <v>Flooding</v>
          </cell>
        </row>
        <row r="544">
          <cell r="C544" t="str">
            <v>Flooding</v>
          </cell>
        </row>
        <row r="545">
          <cell r="C545" t="str">
            <v>Severe Storm/Thunder Storm/ Wind</v>
          </cell>
        </row>
        <row r="546">
          <cell r="C546" t="str">
            <v>Lightning</v>
          </cell>
        </row>
        <row r="547">
          <cell r="C547" t="str">
            <v>Flooding</v>
          </cell>
        </row>
        <row r="548">
          <cell r="C548" t="str">
            <v>Flooding</v>
          </cell>
        </row>
        <row r="549">
          <cell r="C549" t="str">
            <v>Severe Storm/Thunder Storm/ Wind</v>
          </cell>
        </row>
        <row r="550">
          <cell r="C550" t="str">
            <v>Flooding</v>
          </cell>
        </row>
        <row r="551">
          <cell r="C551" t="str">
            <v>Wind</v>
          </cell>
        </row>
        <row r="552">
          <cell r="C552" t="str">
            <v>Severe Storm/Thunder Storm/ Wind</v>
          </cell>
        </row>
        <row r="553">
          <cell r="C553" t="str">
            <v>Flooding</v>
          </cell>
        </row>
        <row r="554">
          <cell r="C554" t="str">
            <v>Severe Storm/Thunder Storm/ Wind</v>
          </cell>
        </row>
        <row r="555">
          <cell r="C555" t="str">
            <v>Severe Storm/Thunder Storm/ Winter Weather</v>
          </cell>
        </row>
        <row r="556">
          <cell r="C556" t="str">
            <v>Severe Storm/Thunder Storm</v>
          </cell>
        </row>
        <row r="557">
          <cell r="C557" t="str">
            <v>Wind</v>
          </cell>
        </row>
        <row r="558">
          <cell r="C558" t="str">
            <v>Severe Storm/Thunder Storm/ Winter Weather</v>
          </cell>
        </row>
        <row r="559">
          <cell r="C559" t="str">
            <v>Wind</v>
          </cell>
        </row>
        <row r="560">
          <cell r="C560" t="str">
            <v>Severe Storm/Thunder Storm/ Wind</v>
          </cell>
        </row>
        <row r="561">
          <cell r="C561" t="str">
            <v>Severe Storm/Thunder Storm/ Wind</v>
          </cell>
        </row>
        <row r="562">
          <cell r="C562" t="str">
            <v>Winter Weather</v>
          </cell>
        </row>
        <row r="563">
          <cell r="C563" t="str">
            <v>Wind</v>
          </cell>
        </row>
        <row r="564">
          <cell r="C564" t="str">
            <v>Severe Storm/Thunder Storm/ Wind</v>
          </cell>
        </row>
        <row r="565">
          <cell r="C565" t="str">
            <v>Severe Storm/Thunder Storm/ Wind</v>
          </cell>
        </row>
        <row r="566">
          <cell r="C566" t="str">
            <v>Flooding</v>
          </cell>
        </row>
        <row r="567">
          <cell r="C567" t="str">
            <v>Severe Storm/Thunder Storm/ Winter Weather</v>
          </cell>
        </row>
        <row r="568">
          <cell r="C568" t="str">
            <v>Severe Storm/Thunder Storm/ Wind</v>
          </cell>
        </row>
        <row r="569">
          <cell r="C569" t="str">
            <v>Severe Storm/Thunder Storm/ Wind</v>
          </cell>
        </row>
        <row r="570">
          <cell r="C570" t="str">
            <v>Winter Weather</v>
          </cell>
        </row>
        <row r="571">
          <cell r="C571" t="str">
            <v>Severe Storm/Thunder Storm/ Winter Weather</v>
          </cell>
        </row>
        <row r="572">
          <cell r="C572" t="str">
            <v>Wind</v>
          </cell>
        </row>
        <row r="573">
          <cell r="C573" t="str">
            <v>Flooding</v>
          </cell>
        </row>
        <row r="574">
          <cell r="C574" t="str">
            <v>Severe Storm/Thunder Storm/ Wind</v>
          </cell>
        </row>
        <row r="575">
          <cell r="C575" t="str">
            <v>Severe Storm/Thunder Storm/ Wind</v>
          </cell>
        </row>
        <row r="576">
          <cell r="C576" t="str">
            <v>Severe Storm/Thunder Storm/ Wind</v>
          </cell>
        </row>
        <row r="577">
          <cell r="C577" t="str">
            <v>Severe Storm/Thunder Storm/ Wind</v>
          </cell>
        </row>
        <row r="578">
          <cell r="C578" t="str">
            <v>Flooding</v>
          </cell>
        </row>
        <row r="579">
          <cell r="C579" t="str">
            <v>Severe Storm/Thunder Storm/ Wind</v>
          </cell>
        </row>
        <row r="580">
          <cell r="C580" t="str">
            <v>Winter Weather</v>
          </cell>
        </row>
        <row r="581">
          <cell r="C581" t="str">
            <v>Severe Storm/Thunder Storm/ Wind</v>
          </cell>
        </row>
        <row r="582">
          <cell r="C582" t="str">
            <v>Hail</v>
          </cell>
        </row>
        <row r="583">
          <cell r="C583" t="str">
            <v>Tornado</v>
          </cell>
        </row>
        <row r="584">
          <cell r="C584" t="str">
            <v>Tornado</v>
          </cell>
        </row>
        <row r="585">
          <cell r="C585" t="str">
            <v>Flooding</v>
          </cell>
        </row>
        <row r="586">
          <cell r="C586" t="str">
            <v>Wind</v>
          </cell>
        </row>
        <row r="587">
          <cell r="C587" t="str">
            <v>Severe Storm/Thunder Storm/ Wind</v>
          </cell>
        </row>
        <row r="588">
          <cell r="C588" t="str">
            <v>Flooding</v>
          </cell>
        </row>
        <row r="589">
          <cell r="C589" t="str">
            <v>Winter Weather</v>
          </cell>
        </row>
        <row r="590">
          <cell r="C590" t="str">
            <v>Winter Weather</v>
          </cell>
        </row>
        <row r="591">
          <cell r="C591" t="str">
            <v>Severe Storm/Thunder Storm/ Wind</v>
          </cell>
        </row>
        <row r="592">
          <cell r="C592" t="str">
            <v>Severe Storm/Thunder Storm/ Wind</v>
          </cell>
        </row>
        <row r="593">
          <cell r="C593" t="str">
            <v>Fog</v>
          </cell>
        </row>
        <row r="594">
          <cell r="C594" t="str">
            <v>Severe Storm/Thunder Storm/ Wind</v>
          </cell>
        </row>
        <row r="595">
          <cell r="C595" t="str">
            <v>Lightning</v>
          </cell>
        </row>
        <row r="596">
          <cell r="C596" t="str">
            <v>Tornado</v>
          </cell>
        </row>
        <row r="597">
          <cell r="C597" t="str">
            <v>Wind</v>
          </cell>
        </row>
        <row r="598">
          <cell r="C598" t="str">
            <v>Severe Storm/Thunder Storm/ Wind</v>
          </cell>
        </row>
        <row r="599">
          <cell r="C599" t="str">
            <v>Flooding</v>
          </cell>
        </row>
        <row r="600">
          <cell r="C600" t="str">
            <v>Winter Weather</v>
          </cell>
        </row>
        <row r="601">
          <cell r="C601" t="str">
            <v>Winter Weather</v>
          </cell>
        </row>
        <row r="602">
          <cell r="C602" t="str">
            <v>Severe Storm/Thunder Storm/ Wind</v>
          </cell>
        </row>
        <row r="603">
          <cell r="C603" t="str">
            <v>Lightning/ Wind</v>
          </cell>
        </row>
        <row r="604">
          <cell r="C604" t="str">
            <v>Flooding</v>
          </cell>
        </row>
        <row r="605">
          <cell r="C605" t="str">
            <v>Severe Storm/Thunder Storm/ Wind</v>
          </cell>
        </row>
        <row r="606">
          <cell r="C606" t="str">
            <v>Severe Storm/Thunder Storm/ Wind</v>
          </cell>
        </row>
        <row r="607">
          <cell r="C607" t="str">
            <v>Hail</v>
          </cell>
        </row>
        <row r="608">
          <cell r="C608" t="str">
            <v>Severe Storm/Thunder Storm/ Wind</v>
          </cell>
        </row>
        <row r="609">
          <cell r="C609" t="str">
            <v>Severe Storm/Thunder Storm/ Wind</v>
          </cell>
        </row>
        <row r="610">
          <cell r="C610" t="str">
            <v>Winter Weather</v>
          </cell>
        </row>
        <row r="611">
          <cell r="C611" t="str">
            <v>Severe Storm/Thunder Storm/ Wind</v>
          </cell>
        </row>
        <row r="612">
          <cell r="C612" t="str">
            <v>Severe Storm/Thunder Storm/ Wind</v>
          </cell>
        </row>
        <row r="613">
          <cell r="C613" t="str">
            <v>Winter Weather</v>
          </cell>
        </row>
        <row r="614">
          <cell r="C614" t="str">
            <v>Flooding</v>
          </cell>
        </row>
        <row r="615">
          <cell r="C615" t="str">
            <v>Lightning/ Severe Storm/Thunder Storm/ Wind</v>
          </cell>
        </row>
        <row r="616">
          <cell r="C616" t="str">
            <v>Severe Storm/Thunder Storm/ Wind</v>
          </cell>
        </row>
        <row r="617">
          <cell r="C617" t="str">
            <v>Flooding</v>
          </cell>
        </row>
        <row r="618">
          <cell r="C618" t="str">
            <v>Severe Storm/Thunder Storm/ Wind</v>
          </cell>
        </row>
        <row r="619">
          <cell r="C619" t="str">
            <v>Tornado</v>
          </cell>
        </row>
        <row r="620">
          <cell r="C620" t="str">
            <v>Severe Storm/Thunder Storm/ Wind</v>
          </cell>
        </row>
        <row r="621">
          <cell r="C621" t="str">
            <v>Severe Storm/Thunder Storm/ Wind</v>
          </cell>
        </row>
        <row r="622">
          <cell r="C622" t="str">
            <v>Hail</v>
          </cell>
        </row>
        <row r="623">
          <cell r="C623" t="str">
            <v>Severe Storm/Thunder Storm/ Wind</v>
          </cell>
        </row>
        <row r="624">
          <cell r="C624" t="str">
            <v>Winter Weather</v>
          </cell>
        </row>
        <row r="625">
          <cell r="C625" t="str">
            <v>Severe Storm/Thunder Storm/ Wind</v>
          </cell>
        </row>
        <row r="626">
          <cell r="C626" t="str">
            <v>Flooding</v>
          </cell>
        </row>
        <row r="627">
          <cell r="C627" t="str">
            <v>Winter Weather</v>
          </cell>
        </row>
        <row r="628">
          <cell r="C628" t="str">
            <v>Flooding/ Wind</v>
          </cell>
        </row>
        <row r="629">
          <cell r="C629" t="str">
            <v>Severe Storm/Thunder Storm</v>
          </cell>
        </row>
        <row r="630">
          <cell r="C630" t="str">
            <v>Winter Weather</v>
          </cell>
        </row>
        <row r="631">
          <cell r="C631" t="str">
            <v>Severe Storm/Thunder Storm</v>
          </cell>
        </row>
        <row r="632">
          <cell r="C632" t="str">
            <v>Coastal/ Flooding/ Severe Storm/Thunder Storm/ Wind</v>
          </cell>
        </row>
        <row r="633">
          <cell r="C633" t="str">
            <v>Winter Weather</v>
          </cell>
        </row>
        <row r="634">
          <cell r="C634" t="str">
            <v>Winter Weather</v>
          </cell>
        </row>
        <row r="635">
          <cell r="C635" t="str">
            <v>Severe Storm/Thunder Storm/ Wind</v>
          </cell>
        </row>
        <row r="636">
          <cell r="C636" t="str">
            <v>Winter Weather</v>
          </cell>
        </row>
        <row r="637">
          <cell r="C637" t="str">
            <v>Winter Weather</v>
          </cell>
        </row>
        <row r="638">
          <cell r="C638" t="str">
            <v>Winter Weather</v>
          </cell>
        </row>
        <row r="639">
          <cell r="C639" t="str">
            <v>Flooding</v>
          </cell>
        </row>
        <row r="640">
          <cell r="C640" t="str">
            <v>Severe Storm/Thunder Storm</v>
          </cell>
        </row>
        <row r="641">
          <cell r="C641" t="str">
            <v>Winter Weather</v>
          </cell>
        </row>
        <row r="642">
          <cell r="C642" t="str">
            <v>Winter Weather</v>
          </cell>
        </row>
        <row r="643">
          <cell r="C643" t="str">
            <v>Flooding</v>
          </cell>
        </row>
        <row r="644">
          <cell r="C644" t="str">
            <v>Wildfire</v>
          </cell>
        </row>
        <row r="645">
          <cell r="C645" t="str">
            <v>Flooding/ Wind</v>
          </cell>
        </row>
        <row r="646">
          <cell r="C646" t="str">
            <v>Wildfire</v>
          </cell>
        </row>
        <row r="647">
          <cell r="C647" t="str">
            <v>Winter Weather</v>
          </cell>
        </row>
        <row r="648">
          <cell r="C648" t="str">
            <v>Severe Storm/Thunder Storm/ Wind/ Winter Weather</v>
          </cell>
        </row>
        <row r="649">
          <cell r="C649" t="str">
            <v>Severe Storm/Thunder Storm/ Wind</v>
          </cell>
        </row>
        <row r="650">
          <cell r="C650" t="str">
            <v>Winter Weather</v>
          </cell>
        </row>
        <row r="651">
          <cell r="C651" t="str">
            <v>Winter Weather</v>
          </cell>
        </row>
        <row r="652">
          <cell r="C652" t="str">
            <v>Coastal/ Flooding/ Severe Storm/Thunder Storm/ Wind</v>
          </cell>
        </row>
        <row r="653">
          <cell r="C653" t="str">
            <v>Winter Weather</v>
          </cell>
        </row>
        <row r="654">
          <cell r="C654" t="str">
            <v>Winter Weather</v>
          </cell>
        </row>
        <row r="655">
          <cell r="C655" t="str">
            <v>Winter Weather</v>
          </cell>
        </row>
        <row r="656">
          <cell r="C656" t="str">
            <v>Flooding</v>
          </cell>
        </row>
        <row r="657">
          <cell r="C657" t="str">
            <v>Severe Storm/Thunder Storm/ Wind/ Winter Weather</v>
          </cell>
        </row>
        <row r="658">
          <cell r="C658" t="str">
            <v>Winter Weather</v>
          </cell>
        </row>
        <row r="659">
          <cell r="C659" t="str">
            <v>Winter Weather</v>
          </cell>
        </row>
        <row r="660">
          <cell r="C660" t="str">
            <v>Wildfire</v>
          </cell>
        </row>
        <row r="661">
          <cell r="C661" t="str">
            <v>Wildfire</v>
          </cell>
        </row>
        <row r="662">
          <cell r="C662" t="str">
            <v>Winter Weather</v>
          </cell>
        </row>
        <row r="663">
          <cell r="C663" t="str">
            <v>Flooding/ Wind</v>
          </cell>
        </row>
        <row r="664">
          <cell r="C664" t="str">
            <v>Severe Storm/Thunder Storm/ Wind</v>
          </cell>
        </row>
        <row r="665">
          <cell r="C665" t="str">
            <v>Coastal/ Flooding/ Severe Storm/Thunder Storm/ Wind</v>
          </cell>
        </row>
        <row r="666">
          <cell r="C666" t="str">
            <v>Wildfire</v>
          </cell>
        </row>
        <row r="667">
          <cell r="C667" t="str">
            <v>Severe Storm/Thunder Storm</v>
          </cell>
        </row>
        <row r="668">
          <cell r="C668" t="str">
            <v>Winter Weather</v>
          </cell>
        </row>
        <row r="669">
          <cell r="C669" t="str">
            <v>Coastal/ Flooding/ Severe Storm/Thunder Storm/ Wind</v>
          </cell>
        </row>
        <row r="670">
          <cell r="C670" t="str">
            <v>Severe Storm/Thunder Storm/ Wind</v>
          </cell>
        </row>
        <row r="671">
          <cell r="C671" t="str">
            <v>Wildfire</v>
          </cell>
        </row>
        <row r="672">
          <cell r="C672" t="str">
            <v>Flooding</v>
          </cell>
        </row>
        <row r="673">
          <cell r="C673" t="str">
            <v>Flooding</v>
          </cell>
        </row>
        <row r="674">
          <cell r="C674" t="str">
            <v>Flooding</v>
          </cell>
        </row>
        <row r="675">
          <cell r="C675" t="str">
            <v>Severe Storm/Thunder Storm/ Wind/ Winter Weather</v>
          </cell>
        </row>
        <row r="676">
          <cell r="C676" t="str">
            <v>Wildfire</v>
          </cell>
        </row>
        <row r="677">
          <cell r="C677" t="str">
            <v>Wildfire</v>
          </cell>
        </row>
        <row r="678">
          <cell r="C678" t="str">
            <v>Winter Weather</v>
          </cell>
        </row>
        <row r="679">
          <cell r="C679" t="str">
            <v>Severe Storm/Thunder Storm</v>
          </cell>
        </row>
        <row r="680">
          <cell r="C680" t="str">
            <v>Lightning</v>
          </cell>
        </row>
        <row r="681">
          <cell r="C681" t="str">
            <v>Flooding</v>
          </cell>
        </row>
        <row r="682">
          <cell r="C682" t="str">
            <v>Flooding</v>
          </cell>
        </row>
        <row r="683">
          <cell r="C683" t="str">
            <v>Severe Storm/Thunder Storm/ Wind</v>
          </cell>
        </row>
        <row r="684">
          <cell r="C684" t="str">
            <v>Winter Weather</v>
          </cell>
        </row>
        <row r="685">
          <cell r="C685" t="str">
            <v>Flooding</v>
          </cell>
        </row>
        <row r="686">
          <cell r="C686" t="str">
            <v>Severe Storm/Thunder Storm/ Wind/ Winter Weather</v>
          </cell>
        </row>
        <row r="687">
          <cell r="C687" t="str">
            <v>Severe Storm/Thunder Storm/ Wind</v>
          </cell>
        </row>
        <row r="688">
          <cell r="C688" t="str">
            <v>Severe Storm/Thunder Storm</v>
          </cell>
        </row>
        <row r="689">
          <cell r="C689" t="str">
            <v>Severe Storm/Thunder Storm/ Wind</v>
          </cell>
        </row>
        <row r="690">
          <cell r="C690" t="str">
            <v>Severe Storm/Thunder Storm</v>
          </cell>
        </row>
        <row r="691">
          <cell r="C691" t="str">
            <v>Severe Storm/Thunder Storm</v>
          </cell>
        </row>
        <row r="692">
          <cell r="C692" t="str">
            <v>Severe Storm/Thunder Storm/ Wind</v>
          </cell>
        </row>
        <row r="693">
          <cell r="C693" t="str">
            <v>Hail</v>
          </cell>
        </row>
        <row r="694">
          <cell r="C694" t="str">
            <v>Wind</v>
          </cell>
        </row>
        <row r="695">
          <cell r="C695" t="str">
            <v>Flooding</v>
          </cell>
        </row>
        <row r="696">
          <cell r="C696" t="str">
            <v>Flooding</v>
          </cell>
        </row>
        <row r="697">
          <cell r="C697" t="str">
            <v>Winter Weather</v>
          </cell>
        </row>
        <row r="698">
          <cell r="C698" t="str">
            <v>Wind</v>
          </cell>
        </row>
        <row r="699">
          <cell r="C699" t="str">
            <v>Wind</v>
          </cell>
        </row>
        <row r="700">
          <cell r="C700" t="str">
            <v>Flooding</v>
          </cell>
        </row>
        <row r="701">
          <cell r="C701" t="str">
            <v>Severe Storm/Thunder Storm/ Wind</v>
          </cell>
        </row>
        <row r="702">
          <cell r="C702" t="str">
            <v>Wildfire</v>
          </cell>
        </row>
        <row r="703">
          <cell r="C703" t="str">
            <v>Severe Storm/Thunder Storm</v>
          </cell>
        </row>
        <row r="704">
          <cell r="C704" t="str">
            <v>Winter Weather</v>
          </cell>
        </row>
        <row r="705">
          <cell r="C705" t="str">
            <v>Severe Storm/Thunder Storm/ Wind</v>
          </cell>
        </row>
        <row r="706">
          <cell r="C706" t="str">
            <v>Severe Storm/Thunder Storm/ Wind</v>
          </cell>
        </row>
        <row r="707">
          <cell r="C707" t="str">
            <v>Wildfire</v>
          </cell>
        </row>
        <row r="708">
          <cell r="C708" t="str">
            <v>Winter Weather</v>
          </cell>
        </row>
        <row r="709">
          <cell r="C709" t="str">
            <v>Severe Storm/Thunder Storm/ Wind</v>
          </cell>
        </row>
        <row r="710">
          <cell r="C710" t="str">
            <v>Severe Storm/Thunder Storm/ Wind/ Winter Weather</v>
          </cell>
        </row>
        <row r="711">
          <cell r="C711" t="str">
            <v>Severe Storm/Thunder Storm/ Wind</v>
          </cell>
        </row>
        <row r="712">
          <cell r="C712" t="str">
            <v>Hail</v>
          </cell>
        </row>
        <row r="713">
          <cell r="C713" t="str">
            <v>Flooding</v>
          </cell>
        </row>
        <row r="714">
          <cell r="C714" t="str">
            <v>Severe Storm/Thunder Storm/ Wind</v>
          </cell>
        </row>
        <row r="715">
          <cell r="C715" t="str">
            <v>Winter Weather</v>
          </cell>
        </row>
        <row r="716">
          <cell r="C716" t="str">
            <v>Severe Storm/Thunder Storm/ Wind</v>
          </cell>
        </row>
        <row r="717">
          <cell r="C717" t="str">
            <v>Flooding/ Wind</v>
          </cell>
        </row>
        <row r="718">
          <cell r="C718" t="str">
            <v>Winter Weather</v>
          </cell>
        </row>
        <row r="719">
          <cell r="C719" t="str">
            <v>Flooding</v>
          </cell>
        </row>
        <row r="720">
          <cell r="C720" t="str">
            <v>Severe Storm/Thunder Storm/ Wind</v>
          </cell>
        </row>
        <row r="721">
          <cell r="C721" t="str">
            <v>Severe Storm/Thunder Storm/ Wind</v>
          </cell>
        </row>
        <row r="722">
          <cell r="C722" t="str">
            <v>Severe Storm/Thunder Storm/ Wind</v>
          </cell>
        </row>
        <row r="723">
          <cell r="C723" t="str">
            <v>Wind</v>
          </cell>
        </row>
        <row r="724">
          <cell r="C724" t="str">
            <v>Flooding</v>
          </cell>
        </row>
        <row r="725">
          <cell r="C725" t="str">
            <v>Lightning</v>
          </cell>
        </row>
        <row r="726">
          <cell r="C726" t="str">
            <v>Coastal/ Flooding/ Severe Storm/Thunder Storm/ Wind</v>
          </cell>
        </row>
        <row r="727">
          <cell r="C727" t="str">
            <v>Severe Storm/Thunder Storm/ Wind</v>
          </cell>
        </row>
        <row r="728">
          <cell r="C728" t="str">
            <v>Flooding</v>
          </cell>
        </row>
        <row r="729">
          <cell r="C729" t="str">
            <v>Flooding</v>
          </cell>
        </row>
        <row r="730">
          <cell r="C730" t="str">
            <v>Flooding/ Wind</v>
          </cell>
        </row>
        <row r="731">
          <cell r="C731" t="str">
            <v>Winter Weather</v>
          </cell>
        </row>
        <row r="732">
          <cell r="C732" t="str">
            <v>Winter Weather</v>
          </cell>
        </row>
        <row r="733">
          <cell r="C733" t="str">
            <v>Winter Weather</v>
          </cell>
        </row>
        <row r="734">
          <cell r="C734" t="str">
            <v>Flooding</v>
          </cell>
        </row>
        <row r="735">
          <cell r="C735" t="str">
            <v>Winter Weather</v>
          </cell>
        </row>
        <row r="736">
          <cell r="C736" t="str">
            <v>Wildfire</v>
          </cell>
        </row>
        <row r="737">
          <cell r="C737" t="str">
            <v>Winter Weather</v>
          </cell>
        </row>
        <row r="738">
          <cell r="C738" t="str">
            <v>Flooding</v>
          </cell>
        </row>
        <row r="739">
          <cell r="C739" t="str">
            <v>Severe Storm/Thunder Storm/ Wind</v>
          </cell>
        </row>
        <row r="740">
          <cell r="C740" t="str">
            <v>Severe Storm/Thunder Storm/ Wind</v>
          </cell>
        </row>
        <row r="741">
          <cell r="C741" t="str">
            <v>Hail</v>
          </cell>
        </row>
        <row r="742">
          <cell r="C742" t="str">
            <v>Winter Weather</v>
          </cell>
        </row>
        <row r="743">
          <cell r="C743" t="str">
            <v>Severe Storm/Thunder Storm/ Wind</v>
          </cell>
        </row>
        <row r="744">
          <cell r="C744" t="str">
            <v>Severe Storm/Thunder Storm/ Wind</v>
          </cell>
        </row>
        <row r="745">
          <cell r="C745" t="str">
            <v>Winter Weather</v>
          </cell>
        </row>
        <row r="746">
          <cell r="C746" t="str">
            <v>Flooding</v>
          </cell>
        </row>
        <row r="747">
          <cell r="C747" t="str">
            <v>Winter Weather</v>
          </cell>
        </row>
        <row r="748">
          <cell r="C748" t="str">
            <v>Wind</v>
          </cell>
        </row>
        <row r="749">
          <cell r="C749" t="str">
            <v>Winter Weather</v>
          </cell>
        </row>
        <row r="750">
          <cell r="C750" t="str">
            <v>Severe Storm/Thunder Storm/ Wind</v>
          </cell>
        </row>
        <row r="751">
          <cell r="C751" t="str">
            <v>Winter Weather</v>
          </cell>
        </row>
        <row r="752">
          <cell r="C752" t="str">
            <v>Severe Storm/Thunder Storm/ Wind</v>
          </cell>
        </row>
        <row r="753">
          <cell r="C753" t="str">
            <v>Winter Weather</v>
          </cell>
        </row>
        <row r="754">
          <cell r="C754" t="str">
            <v>Flooding</v>
          </cell>
        </row>
        <row r="755">
          <cell r="C755" t="str">
            <v>Wildfire</v>
          </cell>
        </row>
        <row r="756">
          <cell r="C756" t="str">
            <v>Wind</v>
          </cell>
        </row>
        <row r="757">
          <cell r="C757" t="str">
            <v>Flooding</v>
          </cell>
        </row>
        <row r="758">
          <cell r="C758" t="str">
            <v>Severe Storm/Thunder Storm/ Wind</v>
          </cell>
        </row>
        <row r="759">
          <cell r="C759" t="str">
            <v>Severe Storm/Thunder Storm</v>
          </cell>
        </row>
        <row r="760">
          <cell r="C760" t="str">
            <v>Flooding</v>
          </cell>
        </row>
        <row r="761">
          <cell r="C761" t="str">
            <v>Flooding/ Wind</v>
          </cell>
        </row>
        <row r="762">
          <cell r="C762" t="str">
            <v>Flooding</v>
          </cell>
        </row>
        <row r="763">
          <cell r="C763" t="str">
            <v>Severe Storm/Thunder Storm/ Wind</v>
          </cell>
        </row>
        <row r="764">
          <cell r="C764" t="str">
            <v>Severe Storm/Thunder Storm/ Wind</v>
          </cell>
        </row>
        <row r="765">
          <cell r="C765" t="str">
            <v>Severe Storm/Thunder Storm/ Wind</v>
          </cell>
        </row>
        <row r="766">
          <cell r="C766" t="str">
            <v>Winter Weather</v>
          </cell>
        </row>
        <row r="767">
          <cell r="C767" t="str">
            <v>Tornado</v>
          </cell>
        </row>
        <row r="768">
          <cell r="C768" t="str">
            <v>Winter Weather</v>
          </cell>
        </row>
        <row r="769">
          <cell r="C769" t="str">
            <v>Severe Storm/Thunder Storm</v>
          </cell>
        </row>
        <row r="770">
          <cell r="C770" t="str">
            <v>Winter Weather</v>
          </cell>
        </row>
        <row r="771">
          <cell r="C771" t="str">
            <v>Flooding</v>
          </cell>
        </row>
        <row r="772">
          <cell r="C772" t="str">
            <v>Winter Weather</v>
          </cell>
        </row>
        <row r="773">
          <cell r="C773" t="str">
            <v>Tornado</v>
          </cell>
        </row>
        <row r="774">
          <cell r="C774" t="str">
            <v>Winter Weather</v>
          </cell>
        </row>
        <row r="775">
          <cell r="C775" t="str">
            <v>Winter Weather</v>
          </cell>
        </row>
        <row r="776">
          <cell r="C776" t="str">
            <v>Severe Storm/Thunder Storm/ Wind</v>
          </cell>
        </row>
        <row r="777">
          <cell r="C777" t="str">
            <v>Severe Storm/Thunder Storm</v>
          </cell>
        </row>
        <row r="778">
          <cell r="C778" t="str">
            <v>Hail</v>
          </cell>
        </row>
        <row r="779">
          <cell r="C779" t="str">
            <v>Flooding</v>
          </cell>
        </row>
        <row r="780">
          <cell r="C780" t="str">
            <v>Coastal/ Flooding/ Severe Storm/Thunder Storm/ Wind</v>
          </cell>
        </row>
        <row r="781">
          <cell r="C781" t="str">
            <v>Flooding</v>
          </cell>
        </row>
        <row r="782">
          <cell r="C782" t="str">
            <v>Severe Storm/Thunder Storm/ Wind/ Winter Weather</v>
          </cell>
        </row>
        <row r="783">
          <cell r="C783" t="str">
            <v>Severe Storm/Thunder Storm/ Wind</v>
          </cell>
        </row>
        <row r="784">
          <cell r="C784" t="str">
            <v>Severe Storm/Thunder Storm/ Wind</v>
          </cell>
        </row>
        <row r="785">
          <cell r="C785" t="str">
            <v>Winter Weather</v>
          </cell>
        </row>
        <row r="786">
          <cell r="C786" t="str">
            <v>Severe Storm/Thunder Storm/ Wind</v>
          </cell>
        </row>
        <row r="787">
          <cell r="C787" t="str">
            <v>Tornado</v>
          </cell>
        </row>
        <row r="788">
          <cell r="C788" t="str">
            <v>Wind</v>
          </cell>
        </row>
        <row r="789">
          <cell r="C789" t="str">
            <v>Severe Storm/Thunder Storm/ Wind</v>
          </cell>
        </row>
        <row r="790">
          <cell r="C790" t="str">
            <v>Severe Storm/Thunder Storm/ Wind</v>
          </cell>
        </row>
        <row r="791">
          <cell r="C791" t="str">
            <v>Flooding</v>
          </cell>
        </row>
        <row r="792">
          <cell r="C792" t="str">
            <v>Winter Weather</v>
          </cell>
        </row>
        <row r="793">
          <cell r="C793" t="str">
            <v>Severe Storm/Thunder Storm/ Wind</v>
          </cell>
        </row>
        <row r="794">
          <cell r="C794" t="str">
            <v>Winter Weather</v>
          </cell>
        </row>
        <row r="795">
          <cell r="C795" t="str">
            <v>Severe Storm/Thunder Storm/ Wind</v>
          </cell>
        </row>
        <row r="796">
          <cell r="C796" t="str">
            <v>Winter Weather</v>
          </cell>
        </row>
        <row r="797">
          <cell r="C797" t="str">
            <v>Severe Storm/Thunder Storm/ Wind</v>
          </cell>
        </row>
        <row r="798">
          <cell r="C798" t="str">
            <v>Winter Weather</v>
          </cell>
        </row>
        <row r="799">
          <cell r="C799" t="str">
            <v>Flooding</v>
          </cell>
        </row>
        <row r="800">
          <cell r="C800" t="str">
            <v>Lightning</v>
          </cell>
        </row>
        <row r="801">
          <cell r="C801" t="str">
            <v>Severe Storm/Thunder Storm/ Wind</v>
          </cell>
        </row>
        <row r="802">
          <cell r="C802" t="str">
            <v>Flooding</v>
          </cell>
        </row>
        <row r="803">
          <cell r="C803" t="str">
            <v>Tornado</v>
          </cell>
        </row>
        <row r="804">
          <cell r="C804" t="str">
            <v>Flooding</v>
          </cell>
        </row>
        <row r="805">
          <cell r="C805" t="str">
            <v>Flooding</v>
          </cell>
        </row>
        <row r="806">
          <cell r="C806" t="str">
            <v>Severe Storm/Thunder Storm/ Wind</v>
          </cell>
        </row>
        <row r="807">
          <cell r="C807" t="str">
            <v>Severe Storm/Thunder Storm/ Wind</v>
          </cell>
        </row>
        <row r="808">
          <cell r="C808" t="str">
            <v>Severe Storm/Thunder Storm/ Wind</v>
          </cell>
        </row>
        <row r="809">
          <cell r="C809" t="str">
            <v>Tornado</v>
          </cell>
        </row>
        <row r="810">
          <cell r="C810" t="str">
            <v>Severe Storm/Thunder Storm/ Wind</v>
          </cell>
        </row>
        <row r="811">
          <cell r="C811" t="str">
            <v>Flooding</v>
          </cell>
        </row>
        <row r="812">
          <cell r="C812" t="str">
            <v>Severe Storm/Thunder Storm/ Wind</v>
          </cell>
        </row>
        <row r="813">
          <cell r="C813" t="str">
            <v>Severe Storm/Thunder Storm/ Wind</v>
          </cell>
        </row>
        <row r="814">
          <cell r="C814" t="str">
            <v>Severe Storm/Thunder Storm</v>
          </cell>
        </row>
        <row r="815">
          <cell r="C815" t="str">
            <v>Severe Storm/Thunder Storm/ Wind</v>
          </cell>
        </row>
        <row r="816">
          <cell r="C816" t="str">
            <v>Hail/ Severe Storm/Thunder Storm/ Wind</v>
          </cell>
        </row>
        <row r="817">
          <cell r="C817" t="str">
            <v>Lightning</v>
          </cell>
        </row>
        <row r="818">
          <cell r="C818" t="str">
            <v>Severe Storm/Thunder Storm/ Wind</v>
          </cell>
        </row>
        <row r="819">
          <cell r="C819" t="str">
            <v>Severe Storm/Thunder Storm/ Wind</v>
          </cell>
        </row>
        <row r="820">
          <cell r="C820" t="str">
            <v>Severe Storm/Thunder Storm/ Wind</v>
          </cell>
        </row>
        <row r="821">
          <cell r="C821" t="str">
            <v>Severe Storm/Thunder Storm/ Wind</v>
          </cell>
        </row>
        <row r="822">
          <cell r="C822" t="str">
            <v>Hail</v>
          </cell>
        </row>
        <row r="823">
          <cell r="C823" t="str">
            <v>Flooding</v>
          </cell>
        </row>
        <row r="824">
          <cell r="C824" t="str">
            <v>Hail</v>
          </cell>
        </row>
        <row r="825">
          <cell r="C825" t="str">
            <v>Severe Storm/Thunder Storm/ Wind</v>
          </cell>
        </row>
        <row r="826">
          <cell r="C826" t="str">
            <v>Severe Storm/Thunder Storm/ Wind</v>
          </cell>
        </row>
        <row r="827">
          <cell r="C827" t="str">
            <v>Flooding</v>
          </cell>
        </row>
        <row r="828">
          <cell r="C828" t="str">
            <v>Severe Storm/Thunder Storm/ Wind</v>
          </cell>
        </row>
        <row r="829">
          <cell r="C829" t="str">
            <v>Wind</v>
          </cell>
        </row>
        <row r="830">
          <cell r="C830" t="str">
            <v>Severe Storm/Thunder Storm/ Wind</v>
          </cell>
        </row>
        <row r="831">
          <cell r="C831" t="str">
            <v>Flooding</v>
          </cell>
        </row>
        <row r="832">
          <cell r="C832" t="str">
            <v>Severe Storm/Thunder Storm/ Wind</v>
          </cell>
        </row>
        <row r="833">
          <cell r="C833" t="str">
            <v>Hail/ Severe Storm/Thunder Storm/ Wind</v>
          </cell>
        </row>
        <row r="834">
          <cell r="C834" t="str">
            <v>Severe Storm/Thunder Storm/ Wind</v>
          </cell>
        </row>
        <row r="835">
          <cell r="C835" t="str">
            <v>Lightning</v>
          </cell>
        </row>
        <row r="836">
          <cell r="C836" t="str">
            <v>Hail</v>
          </cell>
        </row>
        <row r="837">
          <cell r="C837" t="str">
            <v>Severe Storm/Thunder Storm/ Wind</v>
          </cell>
        </row>
        <row r="838">
          <cell r="C838" t="str">
            <v>Flooding</v>
          </cell>
        </row>
        <row r="839">
          <cell r="C839" t="str">
            <v>Severe Storm/Thunder Storm/ Wind</v>
          </cell>
        </row>
        <row r="840">
          <cell r="C840" t="str">
            <v>Wind</v>
          </cell>
        </row>
        <row r="841">
          <cell r="C841" t="str">
            <v>Flooding/ Wind</v>
          </cell>
        </row>
        <row r="842">
          <cell r="C842" t="str">
            <v>Hail/ Wind</v>
          </cell>
        </row>
        <row r="843">
          <cell r="C843" t="str">
            <v>Flooding</v>
          </cell>
        </row>
        <row r="844">
          <cell r="C844" t="str">
            <v>Severe Storm/Thunder Storm/ Wind</v>
          </cell>
        </row>
        <row r="845">
          <cell r="C845" t="str">
            <v>Severe Storm/Thunder Storm</v>
          </cell>
        </row>
        <row r="846">
          <cell r="C846" t="str">
            <v>Severe Storm/Thunder Storm/ Wind</v>
          </cell>
        </row>
        <row r="847">
          <cell r="C847" t="str">
            <v>Severe Storm/Thunder Storm/ Wind</v>
          </cell>
        </row>
        <row r="848">
          <cell r="C848" t="str">
            <v>Severe Storm/Thunder Storm/ Wind</v>
          </cell>
        </row>
        <row r="849">
          <cell r="C849" t="str">
            <v>Severe Storm/Thunder Storm/ Wind</v>
          </cell>
        </row>
        <row r="850">
          <cell r="C850" t="str">
            <v>Severe Storm/Thunder Storm</v>
          </cell>
        </row>
        <row r="851">
          <cell r="C851" t="str">
            <v>Flooding</v>
          </cell>
        </row>
        <row r="852">
          <cell r="C852" t="str">
            <v>Severe Storm/Thunder Storm/ Wind</v>
          </cell>
        </row>
        <row r="853">
          <cell r="C853" t="str">
            <v>Winter Weather</v>
          </cell>
        </row>
        <row r="854">
          <cell r="C854" t="str">
            <v>Severe Storm/Thunder Storm/ Wind</v>
          </cell>
        </row>
        <row r="855">
          <cell r="C855" t="str">
            <v>Severe Storm/Thunder Storm/ Wind</v>
          </cell>
        </row>
        <row r="856">
          <cell r="C856" t="str">
            <v>Severe Storm/Thunder Storm/ Wind</v>
          </cell>
        </row>
        <row r="857">
          <cell r="C857" t="str">
            <v>Winter Weather</v>
          </cell>
        </row>
        <row r="858">
          <cell r="C858" t="str">
            <v>Severe Storm/Thunder Storm/ Wind</v>
          </cell>
        </row>
        <row r="859">
          <cell r="C859" t="str">
            <v>Severe Storm/Thunder Storm/ Wind</v>
          </cell>
        </row>
        <row r="860">
          <cell r="C860" t="str">
            <v>Flooding</v>
          </cell>
        </row>
        <row r="861">
          <cell r="C861" t="str">
            <v>Hail/ Wind</v>
          </cell>
        </row>
        <row r="862">
          <cell r="C862" t="str">
            <v>Coastal/ Wind</v>
          </cell>
        </row>
        <row r="863">
          <cell r="C863" t="str">
            <v>Flooding</v>
          </cell>
        </row>
        <row r="864">
          <cell r="C864" t="str">
            <v>Severe Storm/Thunder Storm/ Wind</v>
          </cell>
        </row>
        <row r="865">
          <cell r="C865" t="str">
            <v>Severe Storm/Thunder Storm/ Wind</v>
          </cell>
        </row>
        <row r="866">
          <cell r="C866" t="str">
            <v>Severe Storm/Thunder Storm/ Wind</v>
          </cell>
        </row>
        <row r="867">
          <cell r="C867" t="str">
            <v>Winter Weather</v>
          </cell>
        </row>
        <row r="868">
          <cell r="C868" t="str">
            <v>Severe Storm/Thunder Storm/ Wind</v>
          </cell>
        </row>
        <row r="869">
          <cell r="C869" t="str">
            <v>Severe Storm/Thunder Storm/ Wind</v>
          </cell>
        </row>
        <row r="870">
          <cell r="C870" t="str">
            <v>Severe Storm/Thunder Storm/ Wind</v>
          </cell>
        </row>
        <row r="871">
          <cell r="C871" t="str">
            <v>Severe Storm/Thunder Storm/ Wind</v>
          </cell>
        </row>
        <row r="872">
          <cell r="C872" t="str">
            <v>Flooding</v>
          </cell>
        </row>
        <row r="873">
          <cell r="C873" t="str">
            <v>Severe Storm/Thunder Storm/ Wind</v>
          </cell>
        </row>
        <row r="874">
          <cell r="C874" t="str">
            <v>Severe Storm/Thunder Storm/ Wind</v>
          </cell>
        </row>
        <row r="875">
          <cell r="C875" t="str">
            <v>Severe Storm/Thunder Storm/ Wind</v>
          </cell>
        </row>
        <row r="876">
          <cell r="C876" t="str">
            <v>Winter Weather</v>
          </cell>
        </row>
        <row r="877">
          <cell r="C877" t="str">
            <v>Flooding</v>
          </cell>
        </row>
        <row r="878">
          <cell r="C878" t="str">
            <v>Severe Storm/Thunder Storm/ Wind</v>
          </cell>
        </row>
        <row r="879">
          <cell r="C879" t="str">
            <v>Severe Storm/Thunder Storm/ Wind</v>
          </cell>
        </row>
        <row r="880">
          <cell r="C880" t="str">
            <v>Severe Storm/Thunder Storm/ Wind</v>
          </cell>
        </row>
        <row r="881">
          <cell r="C881" t="str">
            <v>Severe Storm/Thunder Storm/ Wind</v>
          </cell>
        </row>
        <row r="882">
          <cell r="C882" t="str">
            <v>Hail</v>
          </cell>
        </row>
        <row r="883">
          <cell r="C883" t="str">
            <v>Severe Storm/Thunder Storm/ Wind</v>
          </cell>
        </row>
        <row r="884">
          <cell r="C884" t="str">
            <v>Severe Storm/Thunder Storm/ Wind</v>
          </cell>
        </row>
        <row r="885">
          <cell r="C885" t="str">
            <v>Severe Storm/Thunder Storm/ Wind</v>
          </cell>
        </row>
        <row r="886">
          <cell r="C886" t="str">
            <v>Severe Storm/Thunder Storm/ Wind</v>
          </cell>
        </row>
        <row r="887">
          <cell r="C887" t="str">
            <v>Wind</v>
          </cell>
        </row>
        <row r="888">
          <cell r="C888" t="str">
            <v>Severe Storm/Thunder Storm/ Wind</v>
          </cell>
        </row>
        <row r="889">
          <cell r="C889" t="str">
            <v>Coastal/ Flooding</v>
          </cell>
        </row>
        <row r="890">
          <cell r="C890" t="str">
            <v>Severe Storm/Thunder Storm/ Wind</v>
          </cell>
        </row>
        <row r="891">
          <cell r="C891" t="str">
            <v>Winter Weather</v>
          </cell>
        </row>
        <row r="892">
          <cell r="C892" t="str">
            <v>Winter Weather</v>
          </cell>
        </row>
        <row r="893">
          <cell r="C893" t="str">
            <v>Severe Storm/Thunder Storm/ Wind</v>
          </cell>
        </row>
        <row r="894">
          <cell r="C894" t="str">
            <v>Severe Storm/Thunder Storm - Wind</v>
          </cell>
        </row>
        <row r="895">
          <cell r="C895" t="str">
            <v>Tornado</v>
          </cell>
        </row>
        <row r="896">
          <cell r="C896" t="str">
            <v>Severe Storm/Thunder Storm/ Wind</v>
          </cell>
        </row>
        <row r="897">
          <cell r="C897" t="str">
            <v>Severe Storm/Thunder Storm/ Wind</v>
          </cell>
        </row>
        <row r="898">
          <cell r="C898" t="str">
            <v>Severe Storm/Thunder Storm/ Wind</v>
          </cell>
        </row>
        <row r="899">
          <cell r="C899" t="str">
            <v>Severe Storm/Thunder Storm/ Wind</v>
          </cell>
        </row>
        <row r="900">
          <cell r="C900" t="str">
            <v>Severe Storm/Thunder Storm/ Wind</v>
          </cell>
        </row>
        <row r="901">
          <cell r="C901" t="str">
            <v>Severe Storm/Thunder Storm/ Wind</v>
          </cell>
        </row>
        <row r="902">
          <cell r="C902" t="str">
            <v>Severe Storm/Thunder Storm/ Wind</v>
          </cell>
        </row>
        <row r="903">
          <cell r="C903" t="str">
            <v>Severe Storm/Thunder Storm/ Wind</v>
          </cell>
        </row>
        <row r="904">
          <cell r="C904" t="str">
            <v>Severe Storm/Thunder Storm/ Wind</v>
          </cell>
        </row>
        <row r="905">
          <cell r="C905" t="str">
            <v>Severe Storm/Thunder Storm - Wind</v>
          </cell>
        </row>
        <row r="906">
          <cell r="C906" t="str">
            <v>Winter Weather</v>
          </cell>
        </row>
        <row r="907">
          <cell r="C907" t="str">
            <v>Severe Storm/Thunder Storm/ Wind</v>
          </cell>
        </row>
        <row r="908">
          <cell r="C908" t="str">
            <v>Severe Storm/Thunder Storm/ Wind</v>
          </cell>
        </row>
        <row r="909">
          <cell r="C909" t="str">
            <v>Severe Storm/Thunder Storm/ Wind</v>
          </cell>
        </row>
        <row r="910">
          <cell r="C910" t="str">
            <v>Severe Storm/Thunder Storm/ Wind</v>
          </cell>
        </row>
        <row r="911">
          <cell r="C911" t="str">
            <v>Severe Storm/Thunder Storm/ Wind</v>
          </cell>
        </row>
        <row r="912">
          <cell r="C912" t="str">
            <v>Severe Storm/Thunder Storm/ Wind</v>
          </cell>
        </row>
        <row r="913">
          <cell r="C913" t="str">
            <v>Severe Storm/Thunder Storm/ Wind</v>
          </cell>
        </row>
        <row r="914">
          <cell r="C914" t="str">
            <v>Severe Storm/Thunder Storm/ Wind</v>
          </cell>
        </row>
        <row r="915">
          <cell r="C915" t="str">
            <v>Severe Storm/Thunder Storm/ Wind</v>
          </cell>
        </row>
        <row r="916">
          <cell r="C916" t="str">
            <v>Severe Storm/Thunder Storm/ Wind</v>
          </cell>
        </row>
        <row r="917">
          <cell r="C917" t="str">
            <v>Severe Storm/Thunder Storm/ Wind</v>
          </cell>
        </row>
        <row r="918">
          <cell r="C918" t="str">
            <v>Severe Storm/Thunder Storm/ Wind</v>
          </cell>
        </row>
        <row r="919">
          <cell r="C919" t="str">
            <v>Severe Storm/Thunder Storm/ Wind</v>
          </cell>
        </row>
        <row r="920">
          <cell r="C920" t="str">
            <v>Severe Storm/Thunder Storm/ Wind</v>
          </cell>
        </row>
        <row r="921">
          <cell r="C921" t="str">
            <v>Tornado</v>
          </cell>
        </row>
        <row r="922">
          <cell r="C922" t="str">
            <v>Severe Storm/Thunder Storm/ Wind</v>
          </cell>
        </row>
        <row r="923">
          <cell r="C923" t="str">
            <v>Severe Storm/Thunder Storm/ Wind</v>
          </cell>
        </row>
        <row r="924">
          <cell r="C924" t="str">
            <v>Severe Storm/Thunder Storm/ Wind</v>
          </cell>
        </row>
        <row r="925">
          <cell r="C925" t="str">
            <v>Flooding/ Severe Storm/Thunder Storm</v>
          </cell>
        </row>
        <row r="926">
          <cell r="C926" t="str">
            <v>Severe Storm/Thunder Storm/ Wind</v>
          </cell>
        </row>
        <row r="927">
          <cell r="C927" t="str">
            <v>Severe Storm/Thunder Storm/ Wind</v>
          </cell>
        </row>
        <row r="928">
          <cell r="C928" t="str">
            <v>Severe Storm/Thunder Storm/ Wind</v>
          </cell>
        </row>
        <row r="929">
          <cell r="C929" t="str">
            <v>Severe Storm/Thunder Storm/ Wind</v>
          </cell>
        </row>
        <row r="930">
          <cell r="C930" t="str">
            <v>Severe Storm/Thunder Storm/ Wind</v>
          </cell>
        </row>
        <row r="931">
          <cell r="C931" t="str">
            <v>Lightning</v>
          </cell>
        </row>
        <row r="932">
          <cell r="C932" t="str">
            <v>Wind</v>
          </cell>
        </row>
        <row r="933">
          <cell r="C933" t="str">
            <v>Tornado</v>
          </cell>
        </row>
        <row r="934">
          <cell r="C934" t="str">
            <v>Tornado</v>
          </cell>
        </row>
        <row r="935">
          <cell r="C935" t="str">
            <v>Winter Weather</v>
          </cell>
        </row>
        <row r="936">
          <cell r="C936" t="str">
            <v>Severe Storm/Thunder Storm/ Wind</v>
          </cell>
        </row>
        <row r="937">
          <cell r="C937" t="str">
            <v>Severe Storm/Thunder Storm/ Wind</v>
          </cell>
        </row>
        <row r="938">
          <cell r="C938" t="str">
            <v>Severe Storm/Thunder Storm/ Wind</v>
          </cell>
        </row>
        <row r="939">
          <cell r="C939" t="str">
            <v>Flooding/ Severe Storm/Thunder Storm/ Wind</v>
          </cell>
        </row>
        <row r="940">
          <cell r="C940" t="str">
            <v>Tornado</v>
          </cell>
        </row>
        <row r="941">
          <cell r="C941" t="str">
            <v>Coastal</v>
          </cell>
        </row>
        <row r="942">
          <cell r="C942" t="str">
            <v>Severe Storm/Thunder Storm/ Wind</v>
          </cell>
        </row>
        <row r="943">
          <cell r="C943" t="str">
            <v>Hail/ Severe Storm/Thunder Storm/ Wind</v>
          </cell>
        </row>
        <row r="944">
          <cell r="C944" t="str">
            <v>Severe Storm/Thunder Storm/ Wind</v>
          </cell>
        </row>
        <row r="945">
          <cell r="C945" t="str">
            <v>Severe Storm/Thunder Storm/ Wind</v>
          </cell>
        </row>
        <row r="946">
          <cell r="C946" t="str">
            <v>Severe Storm/Thunder Storm/ Wind</v>
          </cell>
        </row>
        <row r="947">
          <cell r="C947" t="str">
            <v>Tornado</v>
          </cell>
        </row>
        <row r="948">
          <cell r="C948" t="str">
            <v>Tornado</v>
          </cell>
        </row>
        <row r="949">
          <cell r="C949" t="str">
            <v>Flooding</v>
          </cell>
        </row>
        <row r="950">
          <cell r="C950" t="str">
            <v>Severe Storm/Thunder Storm/ Wind</v>
          </cell>
        </row>
        <row r="951">
          <cell r="C951" t="str">
            <v>Severe Storm/Thunder Storm/ Wind</v>
          </cell>
        </row>
        <row r="952">
          <cell r="C952" t="str">
            <v>Tornado</v>
          </cell>
        </row>
        <row r="953">
          <cell r="C953" t="str">
            <v>Severe Storm/Thunder Storm/ Wind</v>
          </cell>
        </row>
        <row r="954">
          <cell r="C954" t="str">
            <v>Severe Storm/Thunder Storm/ Wind</v>
          </cell>
        </row>
        <row r="955">
          <cell r="C955" t="str">
            <v>Flooding</v>
          </cell>
        </row>
        <row r="956">
          <cell r="C956" t="str">
            <v>Hail/ Severe Storm/Thunder Storm</v>
          </cell>
        </row>
        <row r="957">
          <cell r="C957" t="str">
            <v>Tornado</v>
          </cell>
        </row>
        <row r="958">
          <cell r="C958" t="str">
            <v>Flooding</v>
          </cell>
        </row>
        <row r="959">
          <cell r="C959" t="str">
            <v>Severe Storm/Thunder Storm</v>
          </cell>
        </row>
        <row r="960">
          <cell r="C960" t="str">
            <v>Severe Storm/Thunder Storm/ Wind</v>
          </cell>
        </row>
        <row r="961">
          <cell r="C961" t="str">
            <v>Severe Storm/Thunder Storm/ Wind</v>
          </cell>
        </row>
        <row r="962">
          <cell r="C962" t="str">
            <v>Severe Storm/Thunder Storm/ Wind</v>
          </cell>
        </row>
        <row r="963">
          <cell r="C963" t="str">
            <v>Severe Storm/Thunder Storm/ Wind</v>
          </cell>
        </row>
        <row r="964">
          <cell r="C964" t="str">
            <v>Severe Storm/Thunder Storm/ Wind</v>
          </cell>
        </row>
        <row r="965">
          <cell r="C965" t="str">
            <v>Severe Storm/Thunder Storm/ Wind</v>
          </cell>
        </row>
        <row r="966">
          <cell r="C966" t="str">
            <v>Hail/ Severe Storm/Thunder Storm/ Wind</v>
          </cell>
        </row>
        <row r="967">
          <cell r="C967" t="str">
            <v>Hail/ Severe Storm/Thunder Storm/ Wind</v>
          </cell>
        </row>
        <row r="968">
          <cell r="C968" t="str">
            <v>Severe Storm/Thunder Storm/ Wind</v>
          </cell>
        </row>
        <row r="969">
          <cell r="C969" t="str">
            <v>Severe Storm/Thunder Storm/ Wind</v>
          </cell>
        </row>
        <row r="970">
          <cell r="C970" t="str">
            <v>Severe Storm/Thunder Storm/ Wind</v>
          </cell>
        </row>
        <row r="971">
          <cell r="C971" t="str">
            <v>Flooding</v>
          </cell>
        </row>
        <row r="972">
          <cell r="C972" t="str">
            <v>Lightning</v>
          </cell>
        </row>
        <row r="973">
          <cell r="C973" t="str">
            <v>Wind</v>
          </cell>
        </row>
        <row r="974">
          <cell r="C974" t="str">
            <v>Severe Storm/Thunder Storm/ Wind</v>
          </cell>
        </row>
        <row r="975">
          <cell r="C975" t="str">
            <v>Lightning</v>
          </cell>
        </row>
        <row r="976">
          <cell r="C976" t="str">
            <v>Lightning</v>
          </cell>
        </row>
        <row r="977">
          <cell r="C977" t="str">
            <v>Flooding</v>
          </cell>
        </row>
        <row r="978">
          <cell r="C978" t="str">
            <v>Hurricane/Tropical Storm</v>
          </cell>
        </row>
        <row r="979">
          <cell r="C979" t="str">
            <v>Hail</v>
          </cell>
        </row>
        <row r="980">
          <cell r="C980" t="str">
            <v>Severe Storm/Thunder Storm</v>
          </cell>
        </row>
        <row r="981">
          <cell r="C981" t="str">
            <v>Hail</v>
          </cell>
        </row>
        <row r="982">
          <cell r="C982" t="str">
            <v>Tornado/ Wind</v>
          </cell>
        </row>
        <row r="983">
          <cell r="C983" t="str">
            <v>Hail/ Lightning/ Severe Storm/Thunder Storm/ Wind</v>
          </cell>
        </row>
        <row r="984">
          <cell r="C984" t="str">
            <v>Severe Storm/Thunder Storm/ Wind</v>
          </cell>
        </row>
        <row r="985">
          <cell r="C985" t="str">
            <v>Severe Storm/Thunder Storm</v>
          </cell>
        </row>
        <row r="986">
          <cell r="C986" t="str">
            <v>Tornado</v>
          </cell>
        </row>
        <row r="987">
          <cell r="C987" t="str">
            <v>Severe Storm/Thunder Storm/ Wind</v>
          </cell>
        </row>
        <row r="988">
          <cell r="C988" t="str">
            <v>Flooding</v>
          </cell>
        </row>
        <row r="989">
          <cell r="C989" t="str">
            <v>Severe Storm/Thunder Storm</v>
          </cell>
        </row>
        <row r="990">
          <cell r="C990" t="str">
            <v>Severe Storm/Thunder Storm/ Wind</v>
          </cell>
        </row>
        <row r="991">
          <cell r="C991" t="str">
            <v>Wind</v>
          </cell>
        </row>
        <row r="992">
          <cell r="C992" t="str">
            <v>Severe Storm/Thunder Storm/ Wind</v>
          </cell>
        </row>
        <row r="993">
          <cell r="C993" t="str">
            <v>Flooding</v>
          </cell>
        </row>
        <row r="994">
          <cell r="C994" t="str">
            <v>Tornado</v>
          </cell>
        </row>
        <row r="995">
          <cell r="C995" t="str">
            <v>Wind</v>
          </cell>
        </row>
        <row r="996">
          <cell r="C996" t="str">
            <v>Hail</v>
          </cell>
        </row>
        <row r="997">
          <cell r="C997" t="str">
            <v>Lightning</v>
          </cell>
        </row>
        <row r="998">
          <cell r="C998" t="str">
            <v>Lightning</v>
          </cell>
        </row>
        <row r="999">
          <cell r="C999" t="str">
            <v>Tornado</v>
          </cell>
        </row>
        <row r="1000">
          <cell r="C1000" t="str">
            <v>Severe Storm/Thunder Storm</v>
          </cell>
        </row>
        <row r="1001">
          <cell r="C1001" t="str">
            <v>Severe Storm/Thunder Storm</v>
          </cell>
        </row>
        <row r="1002">
          <cell r="C1002" t="str">
            <v>Severe Storm/Thunder Storm/ Wind</v>
          </cell>
        </row>
        <row r="1003">
          <cell r="C1003" t="str">
            <v>Tornado</v>
          </cell>
        </row>
        <row r="1004">
          <cell r="C1004" t="str">
            <v>Flooding/ Severe Storm/Thunder Storm</v>
          </cell>
        </row>
        <row r="1005">
          <cell r="C1005" t="str">
            <v>Severe Storm/Thunder Storm/ Wind</v>
          </cell>
        </row>
        <row r="1006">
          <cell r="C1006" t="str">
            <v>Severe Storm/Thunder Storm/ Wind</v>
          </cell>
        </row>
        <row r="1007">
          <cell r="C1007" t="str">
            <v>Lightning</v>
          </cell>
        </row>
        <row r="1008">
          <cell r="C1008" t="str">
            <v>Wind</v>
          </cell>
        </row>
        <row r="1009">
          <cell r="C1009" t="str">
            <v>Tornado</v>
          </cell>
        </row>
        <row r="1010">
          <cell r="C1010" t="str">
            <v>Hail</v>
          </cell>
        </row>
        <row r="1011">
          <cell r="C1011" t="str">
            <v>Tornado</v>
          </cell>
        </row>
        <row r="1012">
          <cell r="C1012" t="str">
            <v>Severe Storm/Thunder Storm/ Wind</v>
          </cell>
        </row>
        <row r="1013">
          <cell r="C1013" t="str">
            <v>Severe Storm/Thunder Storm/ Wind</v>
          </cell>
        </row>
        <row r="1014">
          <cell r="C1014" t="str">
            <v>Hail</v>
          </cell>
        </row>
        <row r="1015">
          <cell r="C1015" t="str">
            <v>Flooding</v>
          </cell>
        </row>
        <row r="1016">
          <cell r="C1016" t="str">
            <v>Lightning</v>
          </cell>
        </row>
        <row r="1017">
          <cell r="C1017" t="str">
            <v>Severe Storm/Thunder Storm/ Wind</v>
          </cell>
        </row>
        <row r="1018">
          <cell r="C1018" t="str">
            <v>Lightning/ Wind</v>
          </cell>
        </row>
        <row r="1019">
          <cell r="C1019" t="str">
            <v>Severe Storm/Thunder Storm/ Wind</v>
          </cell>
        </row>
        <row r="1020">
          <cell r="C1020" t="str">
            <v>Hail</v>
          </cell>
        </row>
        <row r="1021">
          <cell r="C1021" t="str">
            <v>Severe Storm/Thunder Storm/ Wind</v>
          </cell>
        </row>
        <row r="1022">
          <cell r="C1022" t="str">
            <v>Hail/ Severe Storm/Thunder Storm</v>
          </cell>
        </row>
        <row r="1023">
          <cell r="C1023" t="str">
            <v>Hail</v>
          </cell>
        </row>
        <row r="1024">
          <cell r="C1024" t="str">
            <v>Lightning</v>
          </cell>
        </row>
        <row r="1025">
          <cell r="C1025" t="str">
            <v>Lightning</v>
          </cell>
        </row>
        <row r="1026">
          <cell r="C1026" t="str">
            <v>Tornado</v>
          </cell>
        </row>
        <row r="1027">
          <cell r="C1027" t="str">
            <v>Severe Storm/Thunder Storm/ Wind</v>
          </cell>
        </row>
        <row r="1028">
          <cell r="C1028" t="str">
            <v>Severe Storm/Thunder Storm</v>
          </cell>
        </row>
        <row r="1029">
          <cell r="C1029" t="str">
            <v>Severe Storm/Thunder Storm/ Wind</v>
          </cell>
        </row>
        <row r="1030">
          <cell r="C1030" t="str">
            <v>Severe Storm/Thunder Storm/ Wind</v>
          </cell>
        </row>
        <row r="1031">
          <cell r="C1031" t="str">
            <v>Lightning/ Severe Storm/Thunder Storm</v>
          </cell>
        </row>
        <row r="1032">
          <cell r="C1032" t="str">
            <v>Wind</v>
          </cell>
        </row>
        <row r="1033">
          <cell r="C1033" t="str">
            <v>Flooding</v>
          </cell>
        </row>
        <row r="1034">
          <cell r="C1034" t="str">
            <v>Lightning</v>
          </cell>
        </row>
        <row r="1035">
          <cell r="C1035" t="str">
            <v>Lightning</v>
          </cell>
        </row>
        <row r="1036">
          <cell r="C1036" t="str">
            <v>Lightning/ Severe Storm/Thunder Storm/ Wind</v>
          </cell>
        </row>
        <row r="1037">
          <cell r="C1037" t="str">
            <v>Wind</v>
          </cell>
        </row>
        <row r="1038">
          <cell r="C1038" t="str">
            <v>Flooding</v>
          </cell>
        </row>
        <row r="1039">
          <cell r="C1039" t="str">
            <v>Hail</v>
          </cell>
        </row>
        <row r="1040">
          <cell r="C1040" t="str">
            <v>Lightning</v>
          </cell>
        </row>
        <row r="1041">
          <cell r="C1041" t="str">
            <v>Lightning</v>
          </cell>
        </row>
        <row r="1042">
          <cell r="C1042" t="str">
            <v>Flooding</v>
          </cell>
        </row>
        <row r="1043">
          <cell r="C1043" t="str">
            <v>Lightning</v>
          </cell>
        </row>
        <row r="1044">
          <cell r="C1044" t="str">
            <v>Lightning</v>
          </cell>
        </row>
        <row r="1045">
          <cell r="C1045" t="str">
            <v>Hail</v>
          </cell>
        </row>
        <row r="1046">
          <cell r="C1046" t="str">
            <v>Severe Storm/Thunder Storm/ Wind</v>
          </cell>
        </row>
        <row r="1047">
          <cell r="C1047" t="str">
            <v>Severe Storm/Thunder Storm/ Wind</v>
          </cell>
        </row>
        <row r="1048">
          <cell r="C1048" t="str">
            <v>Lightning</v>
          </cell>
        </row>
        <row r="1049">
          <cell r="C1049" t="str">
            <v>Severe Storm/Thunder Storm/ Wind</v>
          </cell>
        </row>
        <row r="1050">
          <cell r="C1050" t="str">
            <v>Flooding</v>
          </cell>
        </row>
        <row r="1051">
          <cell r="C1051" t="str">
            <v>Hurricane/Tropical Storm</v>
          </cell>
        </row>
        <row r="1052">
          <cell r="C1052" t="str">
            <v>Flooding/ Lightning</v>
          </cell>
        </row>
        <row r="1053">
          <cell r="C1053" t="str">
            <v>Severe Storm/Thunder Storm/ Wind</v>
          </cell>
        </row>
        <row r="1054">
          <cell r="C1054" t="str">
            <v>Flooding</v>
          </cell>
        </row>
        <row r="1055">
          <cell r="C1055" t="str">
            <v>Severe Storm/Thunder Storm/ Wind</v>
          </cell>
        </row>
        <row r="1056">
          <cell r="C1056" t="str">
            <v>Severe Storm/Thunder Storm/ Wind</v>
          </cell>
        </row>
        <row r="1057">
          <cell r="C1057" t="str">
            <v>Tornado</v>
          </cell>
        </row>
        <row r="1058">
          <cell r="C1058" t="str">
            <v>Lightning</v>
          </cell>
        </row>
        <row r="1059">
          <cell r="C1059" t="str">
            <v>Tornado</v>
          </cell>
        </row>
        <row r="1060">
          <cell r="C1060" t="str">
            <v>Hail/ Lightning/ Severe Storm/Thunder Storm/ Wind</v>
          </cell>
        </row>
        <row r="1061">
          <cell r="C1061" t="str">
            <v>Tornado</v>
          </cell>
        </row>
        <row r="1062">
          <cell r="C1062" t="str">
            <v>Lightning/ Wind</v>
          </cell>
        </row>
        <row r="1063">
          <cell r="C1063" t="str">
            <v>Flooding</v>
          </cell>
        </row>
        <row r="1064">
          <cell r="C1064" t="str">
            <v>Severe Storm/Thunder Storm/ Wind</v>
          </cell>
        </row>
        <row r="1065">
          <cell r="C1065" t="str">
            <v>Lightning</v>
          </cell>
        </row>
        <row r="1066">
          <cell r="C1066" t="str">
            <v>Severe Storm/Thunder Storm</v>
          </cell>
        </row>
        <row r="1067">
          <cell r="C1067" t="str">
            <v>Wind</v>
          </cell>
        </row>
        <row r="1068">
          <cell r="C1068" t="str">
            <v>Lightning</v>
          </cell>
        </row>
        <row r="1069">
          <cell r="C1069" t="str">
            <v>Hail/ Lightning/ Severe Storm/Thunder Storm/ Wind</v>
          </cell>
        </row>
        <row r="1070">
          <cell r="C1070" t="str">
            <v>Severe Storm/Thunder Storm/ Wind</v>
          </cell>
        </row>
        <row r="1071">
          <cell r="C1071" t="str">
            <v>Flooding/ Severe Storm/Thunder Storm</v>
          </cell>
        </row>
        <row r="1072">
          <cell r="C1072" t="str">
            <v>Flooding/ Lightning</v>
          </cell>
        </row>
        <row r="1073">
          <cell r="C1073" t="str">
            <v>Lightning</v>
          </cell>
        </row>
        <row r="1074">
          <cell r="C1074" t="str">
            <v>Flooding</v>
          </cell>
        </row>
        <row r="1075">
          <cell r="C1075" t="str">
            <v>Lightning/ Severe Storm/Thunder Storm/ Wind</v>
          </cell>
        </row>
        <row r="1076">
          <cell r="C1076" t="str">
            <v>Tornado</v>
          </cell>
        </row>
        <row r="1077">
          <cell r="C1077" t="str">
            <v>Severe Storm/Thunder Storm/ Wind</v>
          </cell>
        </row>
        <row r="1078">
          <cell r="C1078" t="str">
            <v>Severe Storm/Thunder Storm/ Wind</v>
          </cell>
        </row>
        <row r="1079">
          <cell r="C1079" t="str">
            <v>Lightning/ Severe Storm/Thunder Storm/ Wind</v>
          </cell>
        </row>
        <row r="1080">
          <cell r="C1080" t="str">
            <v>Severe Storm/Thunder Storm/ Wind</v>
          </cell>
        </row>
        <row r="1081">
          <cell r="C1081" t="str">
            <v>Severe Storm/Thunder Storm/ Wind</v>
          </cell>
        </row>
        <row r="1082">
          <cell r="C1082" t="str">
            <v>Tornado</v>
          </cell>
        </row>
        <row r="1083">
          <cell r="C1083" t="str">
            <v>Lightning/ Severe Storm/Thunder Storm/ Wind</v>
          </cell>
        </row>
        <row r="1084">
          <cell r="C1084" t="str">
            <v>Tornado</v>
          </cell>
        </row>
        <row r="1085">
          <cell r="C1085" t="str">
            <v>Tornado</v>
          </cell>
        </row>
        <row r="1086">
          <cell r="C1086" t="str">
            <v>Severe Storm/Thunder Storm/ Wind</v>
          </cell>
        </row>
        <row r="1087">
          <cell r="C1087" t="str">
            <v>Severe Storm/Thunder Storm</v>
          </cell>
        </row>
        <row r="1088">
          <cell r="C1088" t="str">
            <v>Flooding</v>
          </cell>
        </row>
        <row r="1089">
          <cell r="C1089" t="str">
            <v>Wind</v>
          </cell>
        </row>
        <row r="1090">
          <cell r="C1090" t="str">
            <v>Hail/ Severe Storm/Thunder Storm/ Wind</v>
          </cell>
        </row>
        <row r="1091">
          <cell r="C1091" t="str">
            <v>Lightning</v>
          </cell>
        </row>
        <row r="1092">
          <cell r="C1092" t="str">
            <v>Severe Storm/Thunder Storm/ Wind</v>
          </cell>
        </row>
        <row r="1093">
          <cell r="C1093" t="str">
            <v>Wind</v>
          </cell>
        </row>
        <row r="1094">
          <cell r="C1094" t="str">
            <v>Severe Storm/Thunder Storm/ Wind</v>
          </cell>
        </row>
        <row r="1095">
          <cell r="C1095" t="str">
            <v>Severe Storm/Thunder Storm</v>
          </cell>
        </row>
        <row r="1096">
          <cell r="C1096" t="str">
            <v>Flooding</v>
          </cell>
        </row>
        <row r="1097">
          <cell r="C1097" t="str">
            <v>Severe Storm/Thunder Storm/ Wind</v>
          </cell>
        </row>
        <row r="1098">
          <cell r="C1098" t="str">
            <v>Severe Storm/Thunder Storm/ Wind</v>
          </cell>
        </row>
        <row r="1099">
          <cell r="C1099" t="str">
            <v>Severe Storm/Thunder Storm/ Wind</v>
          </cell>
        </row>
        <row r="1100">
          <cell r="C1100" t="str">
            <v>Severe Storm/Thunder Storm/ Wind</v>
          </cell>
        </row>
        <row r="1101">
          <cell r="C1101" t="str">
            <v>Hail/ Lightning/ Severe Storm/Thunder Storm/ Wind</v>
          </cell>
        </row>
        <row r="1102">
          <cell r="C1102" t="str">
            <v>Tornado</v>
          </cell>
        </row>
        <row r="1103">
          <cell r="C1103" t="str">
            <v>Hail</v>
          </cell>
        </row>
        <row r="1104">
          <cell r="C1104" t="str">
            <v>Hail</v>
          </cell>
        </row>
        <row r="1105">
          <cell r="C1105" t="str">
            <v>Lightning</v>
          </cell>
        </row>
        <row r="1106">
          <cell r="C1106" t="str">
            <v>Wind</v>
          </cell>
        </row>
        <row r="1107">
          <cell r="C1107" t="str">
            <v>Flooding</v>
          </cell>
        </row>
        <row r="1108">
          <cell r="C1108" t="str">
            <v>Severe Storm/Thunder Storm/ Wind</v>
          </cell>
        </row>
        <row r="1109">
          <cell r="C1109" t="str">
            <v>Severe Storm/Thunder Storm/ Wind</v>
          </cell>
        </row>
        <row r="1110">
          <cell r="C1110" t="str">
            <v>Flooding</v>
          </cell>
        </row>
        <row r="1111">
          <cell r="C1111" t="str">
            <v>Severe Storm/Thunder Storm/ Wind</v>
          </cell>
        </row>
        <row r="1112">
          <cell r="C1112" t="str">
            <v>Wind</v>
          </cell>
        </row>
        <row r="1113">
          <cell r="C1113" t="str">
            <v>Lightning</v>
          </cell>
        </row>
        <row r="1114">
          <cell r="C1114" t="str">
            <v>Lightning/ Wind</v>
          </cell>
        </row>
        <row r="1115">
          <cell r="C1115" t="str">
            <v>Severe Storm/Thunder Storm/ Wind</v>
          </cell>
        </row>
        <row r="1116">
          <cell r="C1116" t="str">
            <v>Severe Storm/Thunder Storm/ Wind</v>
          </cell>
        </row>
        <row r="1117">
          <cell r="C1117" t="str">
            <v>Hail</v>
          </cell>
        </row>
        <row r="1118">
          <cell r="C1118" t="str">
            <v>Wind</v>
          </cell>
        </row>
        <row r="1119">
          <cell r="C1119" t="str">
            <v>Hail/ Wind</v>
          </cell>
        </row>
        <row r="1120">
          <cell r="C1120" t="str">
            <v>Wind</v>
          </cell>
        </row>
        <row r="1121">
          <cell r="C1121" t="str">
            <v>Severe Storm/Thunder Storm/ Wind</v>
          </cell>
        </row>
        <row r="1122">
          <cell r="C1122" t="str">
            <v>Severe Storm/Thunder Storm</v>
          </cell>
        </row>
        <row r="1123">
          <cell r="C1123" t="str">
            <v>Flooding</v>
          </cell>
        </row>
        <row r="1124">
          <cell r="C1124" t="str">
            <v>Flooding/ Hail/ Wind</v>
          </cell>
        </row>
        <row r="1125">
          <cell r="C1125" t="str">
            <v>Wind</v>
          </cell>
        </row>
        <row r="1126">
          <cell r="C1126" t="str">
            <v>Severe Storm/Thunder Storm</v>
          </cell>
        </row>
        <row r="1127">
          <cell r="C1127" t="str">
            <v>Severe Storm/Thunder Storm/ Wind</v>
          </cell>
        </row>
        <row r="1128">
          <cell r="C1128" t="str">
            <v>Severe Storm/Thunder Storm/ Wind</v>
          </cell>
        </row>
        <row r="1129">
          <cell r="C1129" t="str">
            <v>Severe Storm/Thunder Storm/ Wind</v>
          </cell>
        </row>
        <row r="1130">
          <cell r="C1130" t="str">
            <v>Hail</v>
          </cell>
        </row>
        <row r="1131">
          <cell r="C1131" t="str">
            <v>Severe Storm/Thunder Storm/ Wind</v>
          </cell>
        </row>
        <row r="1132">
          <cell r="C1132" t="str">
            <v>Severe Storm/Thunder Storm/ Wind</v>
          </cell>
        </row>
        <row r="1133">
          <cell r="C1133" t="str">
            <v>Severe Storm/Thunder Storm</v>
          </cell>
        </row>
        <row r="1134">
          <cell r="C1134" t="str">
            <v>Severe Storm/Thunder Storm/ Wind</v>
          </cell>
        </row>
        <row r="1135">
          <cell r="C1135" t="str">
            <v>Lightning</v>
          </cell>
        </row>
        <row r="1136">
          <cell r="C1136" t="str">
            <v>Severe Storm/Thunder Storm/ Wind</v>
          </cell>
        </row>
        <row r="1137">
          <cell r="C1137" t="str">
            <v>Lightning</v>
          </cell>
        </row>
        <row r="1138">
          <cell r="C1138" t="str">
            <v>Severe Storm/Thunder Storm</v>
          </cell>
        </row>
        <row r="1139">
          <cell r="C1139" t="str">
            <v>Lightning</v>
          </cell>
        </row>
        <row r="1140">
          <cell r="C1140" t="str">
            <v>Tornado</v>
          </cell>
        </row>
        <row r="1141">
          <cell r="C1141" t="str">
            <v>Tornado</v>
          </cell>
        </row>
        <row r="1142">
          <cell r="C1142" t="str">
            <v>Hail/ Lightning/ Wind</v>
          </cell>
        </row>
        <row r="1143">
          <cell r="C1143" t="str">
            <v>Severe Storm/Thunder Storm/ Wind</v>
          </cell>
        </row>
        <row r="1144">
          <cell r="C1144" t="str">
            <v>Severe Storm/Thunder Storm/ Wind</v>
          </cell>
        </row>
        <row r="1145">
          <cell r="C1145" t="str">
            <v>Tornado</v>
          </cell>
        </row>
        <row r="1146">
          <cell r="C1146" t="str">
            <v>Lightning/ Severe Storm/Thunder Storm/ Wind</v>
          </cell>
        </row>
        <row r="1147">
          <cell r="C1147" t="str">
            <v>Flooding</v>
          </cell>
        </row>
        <row r="1148">
          <cell r="C1148" t="str">
            <v>Severe Storm/Thunder Storm/ Wind</v>
          </cell>
        </row>
        <row r="1149">
          <cell r="C1149" t="str">
            <v>Severe Storm/Thunder Storm/ Wind</v>
          </cell>
        </row>
        <row r="1150">
          <cell r="C1150" t="str">
            <v>Severe Storm/Thunder Storm/ Wind</v>
          </cell>
        </row>
        <row r="1151">
          <cell r="C1151" t="str">
            <v>Severe Storm/Thunder Storm/ Wind</v>
          </cell>
        </row>
        <row r="1152">
          <cell r="C1152" t="str">
            <v>Severe Storm/Thunder Storm</v>
          </cell>
        </row>
        <row r="1153">
          <cell r="C1153" t="str">
            <v>Hail/ Lightning/ Severe Storm/Thunder Storm/ Wind</v>
          </cell>
        </row>
        <row r="1154">
          <cell r="C1154" t="str">
            <v>Severe Storm/Thunder Storm/ Wind</v>
          </cell>
        </row>
        <row r="1155">
          <cell r="C1155" t="str">
            <v>Severe Storm/Thunder Storm/ Wind</v>
          </cell>
        </row>
        <row r="1156">
          <cell r="C1156" t="str">
            <v>Severe Storm/Thunder Storm/ Wind</v>
          </cell>
        </row>
        <row r="1157">
          <cell r="C1157" t="str">
            <v>Wind</v>
          </cell>
        </row>
        <row r="1158">
          <cell r="C1158" t="str">
            <v>Lightning/ Severe Storm/Thunder Storm</v>
          </cell>
        </row>
        <row r="1159">
          <cell r="C1159" t="str">
            <v>Lightning</v>
          </cell>
        </row>
        <row r="1160">
          <cell r="C1160" t="str">
            <v>Lightning</v>
          </cell>
        </row>
        <row r="1161">
          <cell r="C1161" t="str">
            <v>Flooding</v>
          </cell>
        </row>
        <row r="1162">
          <cell r="C1162" t="str">
            <v>Tornado</v>
          </cell>
        </row>
        <row r="1163">
          <cell r="C1163" t="str">
            <v>Flooding</v>
          </cell>
        </row>
        <row r="1164">
          <cell r="C1164" t="str">
            <v>Lightning</v>
          </cell>
        </row>
        <row r="1165">
          <cell r="C1165" t="str">
            <v>Lightning</v>
          </cell>
        </row>
        <row r="1166">
          <cell r="C1166" t="str">
            <v>Severe Storm/Thunder Storm/ Wind</v>
          </cell>
        </row>
        <row r="1167">
          <cell r="C1167" t="str">
            <v>Flooding</v>
          </cell>
        </row>
        <row r="1168">
          <cell r="C1168" t="str">
            <v>Lightning</v>
          </cell>
        </row>
        <row r="1169">
          <cell r="C1169" t="str">
            <v>Severe Storm/Thunder Storm/ Wind</v>
          </cell>
        </row>
        <row r="1170">
          <cell r="C1170" t="str">
            <v>Severe Storm/Thunder Storm/ Wind</v>
          </cell>
        </row>
        <row r="1171">
          <cell r="C1171" t="str">
            <v>Lightning</v>
          </cell>
        </row>
        <row r="1172">
          <cell r="C1172" t="str">
            <v>Severe Storm/Thunder Storm/ Wind</v>
          </cell>
        </row>
        <row r="1173">
          <cell r="C1173" t="str">
            <v>Hail/ Severe Storm/Thunder Storm/ Wind</v>
          </cell>
        </row>
        <row r="1174">
          <cell r="C1174" t="str">
            <v>Lightning</v>
          </cell>
        </row>
        <row r="1175">
          <cell r="C1175" t="str">
            <v>Lightning</v>
          </cell>
        </row>
        <row r="1176">
          <cell r="C1176" t="str">
            <v>Lightning</v>
          </cell>
        </row>
        <row r="1177">
          <cell r="C1177" t="str">
            <v>Wind</v>
          </cell>
        </row>
        <row r="1178">
          <cell r="C1178" t="str">
            <v>Severe Storm/Thunder Storm/ Wind</v>
          </cell>
        </row>
        <row r="1179">
          <cell r="C1179" t="str">
            <v>Flooding</v>
          </cell>
        </row>
        <row r="1180">
          <cell r="C1180" t="str">
            <v>Wind</v>
          </cell>
        </row>
        <row r="1181">
          <cell r="C1181" t="str">
            <v>Flooding</v>
          </cell>
        </row>
        <row r="1182">
          <cell r="C1182" t="str">
            <v>Severe Storm/Thunder Storm</v>
          </cell>
        </row>
        <row r="1183">
          <cell r="C1183" t="str">
            <v>Tornado</v>
          </cell>
        </row>
        <row r="1184">
          <cell r="C1184" t="str">
            <v>Severe Storm/Thunder Storm</v>
          </cell>
        </row>
        <row r="1185">
          <cell r="C1185" t="str">
            <v>Flooding</v>
          </cell>
        </row>
        <row r="1186">
          <cell r="C1186" t="str">
            <v>Tornado/ Wind</v>
          </cell>
        </row>
        <row r="1187">
          <cell r="C1187" t="str">
            <v>Severe Storm/Thunder Storm</v>
          </cell>
        </row>
        <row r="1188">
          <cell r="C1188" t="str">
            <v>Hail</v>
          </cell>
        </row>
        <row r="1189">
          <cell r="C1189" t="str">
            <v>Severe Storm/Thunder Storm/ Wind</v>
          </cell>
        </row>
        <row r="1190">
          <cell r="C1190" t="str">
            <v>Hail</v>
          </cell>
        </row>
        <row r="1191">
          <cell r="C1191" t="str">
            <v>Wind</v>
          </cell>
        </row>
        <row r="1192">
          <cell r="C1192" t="str">
            <v>Flooding</v>
          </cell>
        </row>
        <row r="1193">
          <cell r="C1193" t="str">
            <v>Flooding/ Severe Storm/Thunder Storm</v>
          </cell>
        </row>
        <row r="1194">
          <cell r="C1194" t="str">
            <v>Severe Storm/Thunder Storm</v>
          </cell>
        </row>
        <row r="1195">
          <cell r="C1195" t="str">
            <v>Hail</v>
          </cell>
        </row>
        <row r="1196">
          <cell r="C1196" t="str">
            <v>Severe Storm/Thunder Storm/ Wind</v>
          </cell>
        </row>
        <row r="1197">
          <cell r="C1197" t="str">
            <v>Hail/ Wind</v>
          </cell>
        </row>
        <row r="1198">
          <cell r="C1198" t="str">
            <v>Severe Storm/Thunder Storm/ Wind</v>
          </cell>
        </row>
        <row r="1199">
          <cell r="C1199" t="str">
            <v>Severe Storm/Thunder Storm</v>
          </cell>
        </row>
        <row r="1200">
          <cell r="C1200" t="str">
            <v>Wind</v>
          </cell>
        </row>
        <row r="1201">
          <cell r="C1201" t="str">
            <v>Wind</v>
          </cell>
        </row>
        <row r="1202">
          <cell r="C1202" t="str">
            <v>Hail/ Severe Storm/Thunder Storm/ Wind</v>
          </cell>
        </row>
        <row r="1203">
          <cell r="C1203" t="str">
            <v>Flooding</v>
          </cell>
        </row>
        <row r="1204">
          <cell r="C1204" t="str">
            <v>Lightning</v>
          </cell>
        </row>
        <row r="1205">
          <cell r="C1205" t="str">
            <v>Severe Storm/Thunder Storm/ Wind</v>
          </cell>
        </row>
        <row r="1206">
          <cell r="C1206" t="str">
            <v>Hail</v>
          </cell>
        </row>
        <row r="1207">
          <cell r="C1207" t="str">
            <v>Flooding</v>
          </cell>
        </row>
        <row r="1208">
          <cell r="C1208" t="str">
            <v>Tornado</v>
          </cell>
        </row>
        <row r="1209">
          <cell r="C1209" t="str">
            <v>Flooding</v>
          </cell>
        </row>
        <row r="1210">
          <cell r="C1210" t="str">
            <v>Severe Storm/Thunder Storm/ Wind</v>
          </cell>
        </row>
        <row r="1211">
          <cell r="C1211" t="str">
            <v>Hurricane/Tropical Storm</v>
          </cell>
        </row>
        <row r="1212">
          <cell r="C1212" t="str">
            <v>Lightning/ Severe Storm/Thunder Storm</v>
          </cell>
        </row>
        <row r="1213">
          <cell r="C1213" t="str">
            <v>Wind</v>
          </cell>
        </row>
        <row r="1214">
          <cell r="C1214" t="str">
            <v>Tornado</v>
          </cell>
        </row>
        <row r="1215">
          <cell r="C1215" t="str">
            <v>Wind</v>
          </cell>
        </row>
        <row r="1216">
          <cell r="C1216" t="str">
            <v>Severe Storm/Thunder Storm/ Wind</v>
          </cell>
        </row>
        <row r="1217">
          <cell r="C1217" t="str">
            <v>Tornado</v>
          </cell>
        </row>
        <row r="1218">
          <cell r="C1218" t="str">
            <v>Hail</v>
          </cell>
        </row>
        <row r="1219">
          <cell r="C1219" t="str">
            <v>Severe Storm/Thunder Storm</v>
          </cell>
        </row>
        <row r="1220">
          <cell r="C1220" t="str">
            <v>Severe Storm/Thunder Storm</v>
          </cell>
        </row>
        <row r="1221">
          <cell r="C1221" t="str">
            <v>Flooding</v>
          </cell>
        </row>
        <row r="1222">
          <cell r="C1222" t="str">
            <v>Hail</v>
          </cell>
        </row>
        <row r="1223">
          <cell r="C1223" t="str">
            <v>Lightning</v>
          </cell>
        </row>
        <row r="1224">
          <cell r="C1224" t="str">
            <v>Severe Storm/Thunder Storm - Wind</v>
          </cell>
        </row>
        <row r="1225">
          <cell r="C1225" t="str">
            <v>Severe Storm/Thunder Storm/ Wind</v>
          </cell>
        </row>
        <row r="1226">
          <cell r="C1226" t="str">
            <v>Severe Storm/Thunder Storm/ Wind</v>
          </cell>
        </row>
        <row r="1227">
          <cell r="C1227" t="str">
            <v>Severe Storm/Thunder Storm/ Wind</v>
          </cell>
        </row>
        <row r="1228">
          <cell r="C1228" t="str">
            <v>Severe Storm/Thunder Storm/ Wind</v>
          </cell>
        </row>
        <row r="1229">
          <cell r="C1229" t="str">
            <v>Severe Storm/Thunder Storm/ Wind</v>
          </cell>
        </row>
        <row r="1230">
          <cell r="C1230" t="str">
            <v>Severe Storm/Thunder Storm/ Wind</v>
          </cell>
        </row>
        <row r="1231">
          <cell r="C1231" t="str">
            <v>Severe Storm/Thunder Storm/ Wind</v>
          </cell>
        </row>
        <row r="1232">
          <cell r="C1232" t="str">
            <v>Severe Storm/Thunder Storm/ Wind</v>
          </cell>
        </row>
        <row r="1233">
          <cell r="C1233" t="str">
            <v>Severe Storm/Thunder Storm/ Wind</v>
          </cell>
        </row>
        <row r="1234">
          <cell r="C1234" t="str">
            <v>Severe Storm/Thunder Storm/ Wind</v>
          </cell>
        </row>
        <row r="1235">
          <cell r="C1235" t="str">
            <v>Severe Storm/Thunder Storm/ Wind</v>
          </cell>
        </row>
        <row r="1236">
          <cell r="C1236" t="str">
            <v>Flooding</v>
          </cell>
        </row>
        <row r="1237">
          <cell r="C1237" t="str">
            <v>Severe Storm/Thunder Storm/ Wind</v>
          </cell>
        </row>
        <row r="1238">
          <cell r="C1238" t="str">
            <v>Severe Storm/Thunder Storm/ Wind</v>
          </cell>
        </row>
        <row r="1239">
          <cell r="C1239" t="str">
            <v>Severe Storm/Thunder Storm/ Wind</v>
          </cell>
        </row>
        <row r="1240">
          <cell r="C1240" t="str">
            <v>Severe Storm/Thunder Storm/ Wind</v>
          </cell>
        </row>
        <row r="1241">
          <cell r="C1241" t="str">
            <v>Flooding</v>
          </cell>
        </row>
        <row r="1242">
          <cell r="C1242" t="str">
            <v>Severe Storm/Thunder Storm/ Wind</v>
          </cell>
        </row>
        <row r="1243">
          <cell r="C1243" t="str">
            <v>Severe Storm/Thunder Storm/ Wind</v>
          </cell>
        </row>
        <row r="1244">
          <cell r="C1244" t="str">
            <v>Severe Storm/Thunder Storm/ Wind</v>
          </cell>
        </row>
        <row r="1245">
          <cell r="C1245" t="str">
            <v>Severe Storm/Thunder Storm/ Wind</v>
          </cell>
        </row>
        <row r="1246">
          <cell r="C1246" t="str">
            <v>Severe Storm/Thunder Storm/ Wind</v>
          </cell>
        </row>
        <row r="1247">
          <cell r="C1247" t="str">
            <v>Severe Storm/Thunder Storm/ Wind</v>
          </cell>
        </row>
        <row r="1248">
          <cell r="C1248" t="str">
            <v>Severe Storm/Thunder Storm/ Wind</v>
          </cell>
        </row>
        <row r="1249">
          <cell r="C1249" t="str">
            <v>Severe Storm/Thunder Storm/ Wind</v>
          </cell>
        </row>
        <row r="1250">
          <cell r="C1250" t="str">
            <v>Severe Storm/Thunder Storm/ Wind</v>
          </cell>
        </row>
        <row r="1251">
          <cell r="C1251" t="str">
            <v>Severe Storm/Thunder Storm/ Wind</v>
          </cell>
        </row>
        <row r="1252">
          <cell r="C1252" t="str">
            <v>Severe Storm/Thunder Storm/ Wind</v>
          </cell>
        </row>
        <row r="1253">
          <cell r="C1253" t="str">
            <v>Severe Storm/Thunder Storm/ Wind</v>
          </cell>
        </row>
        <row r="1254">
          <cell r="C1254" t="str">
            <v>Severe Storm/Thunder Storm/ Wind</v>
          </cell>
        </row>
        <row r="1255">
          <cell r="C1255" t="str">
            <v>Severe Storm/Thunder Storm/ Wind</v>
          </cell>
        </row>
        <row r="1256">
          <cell r="C1256" t="str">
            <v>Severe Storm/Thunder Storm/ Wind</v>
          </cell>
        </row>
        <row r="1257">
          <cell r="C1257" t="str">
            <v>Severe Storm/Thunder Storm/ Wind</v>
          </cell>
        </row>
        <row r="1258">
          <cell r="C1258" t="str">
            <v>Severe Storm/Thunder Storm/ Wind</v>
          </cell>
        </row>
        <row r="1259">
          <cell r="C1259" t="str">
            <v>Flooding</v>
          </cell>
        </row>
        <row r="1260">
          <cell r="C1260" t="str">
            <v>Severe Storm/Thunder Storm/ Wind</v>
          </cell>
        </row>
        <row r="1261">
          <cell r="C1261" t="str">
            <v>Severe Storm/Thunder Storm/ Wind</v>
          </cell>
        </row>
        <row r="1262">
          <cell r="C1262" t="str">
            <v>Severe Storm/Thunder Storm/ Wind</v>
          </cell>
        </row>
        <row r="1263">
          <cell r="C1263" t="str">
            <v>Severe Storm/Thunder Storm/ Wind</v>
          </cell>
        </row>
        <row r="1264">
          <cell r="C1264" t="str">
            <v>Severe Storm/Thunder Storm/ Wind</v>
          </cell>
        </row>
        <row r="1265">
          <cell r="C1265" t="str">
            <v>Severe Storm/Thunder Storm/ Wind</v>
          </cell>
        </row>
        <row r="1266">
          <cell r="C1266" t="str">
            <v>Severe Storm/Thunder Storm/ Wind</v>
          </cell>
        </row>
        <row r="1267">
          <cell r="C1267" t="str">
            <v>Flooding</v>
          </cell>
        </row>
        <row r="1268">
          <cell r="C1268" t="str">
            <v>Severe Storm/Thunder Storm/ Wind</v>
          </cell>
        </row>
        <row r="1269">
          <cell r="C1269" t="str">
            <v>Severe Storm/Thunder Storm/ Wind</v>
          </cell>
        </row>
        <row r="1270">
          <cell r="C1270" t="str">
            <v>Severe Storm/Thunder Storm/ Wind</v>
          </cell>
        </row>
        <row r="1271">
          <cell r="C1271" t="str">
            <v>Severe Storm/Thunder Storm/ Wind</v>
          </cell>
        </row>
        <row r="1272">
          <cell r="C1272" t="str">
            <v>Severe Storm/Thunder Storm/ Wind</v>
          </cell>
        </row>
        <row r="1273">
          <cell r="C1273" t="str">
            <v>Severe Storm/Thunder Storm/ Wind</v>
          </cell>
        </row>
        <row r="1274">
          <cell r="C1274" t="str">
            <v>Flooding</v>
          </cell>
        </row>
        <row r="1275">
          <cell r="C1275" t="str">
            <v>Hail/ Severe Storm/Thunder Storm/ Wind</v>
          </cell>
        </row>
        <row r="1276">
          <cell r="C1276" t="str">
            <v>Severe Storm/Thunder Storm/ Wind</v>
          </cell>
        </row>
        <row r="1277">
          <cell r="C1277" t="str">
            <v>Severe Storm/Thunder Storm/ Wind</v>
          </cell>
        </row>
        <row r="1278">
          <cell r="C1278" t="str">
            <v>Severe Storm/Thunder Storm/ Wind</v>
          </cell>
        </row>
        <row r="1279">
          <cell r="C1279" t="str">
            <v>Severe Storm/Thunder Storm/ Wind</v>
          </cell>
        </row>
        <row r="1280">
          <cell r="C1280" t="str">
            <v>Severe Storm/Thunder Storm/ Wind</v>
          </cell>
        </row>
        <row r="1281">
          <cell r="C1281" t="str">
            <v>Flooding</v>
          </cell>
        </row>
        <row r="1282">
          <cell r="C1282" t="str">
            <v>Severe Storm/Thunder Storm/ Wind</v>
          </cell>
        </row>
        <row r="1283">
          <cell r="C1283" t="str">
            <v>Severe Storm/Thunder Storm/ Wind</v>
          </cell>
        </row>
        <row r="1284">
          <cell r="C1284" t="str">
            <v>Severe Storm/Thunder Storm/ Wind</v>
          </cell>
        </row>
        <row r="1285">
          <cell r="C1285" t="str">
            <v>Flooding</v>
          </cell>
        </row>
        <row r="1286">
          <cell r="C1286" t="str">
            <v>Hurricane/Tropical Storm</v>
          </cell>
        </row>
        <row r="1287">
          <cell r="C1287" t="str">
            <v>Wind</v>
          </cell>
        </row>
        <row r="1288">
          <cell r="C1288" t="str">
            <v>Severe Storm/Thunder Storm/ Wind</v>
          </cell>
        </row>
        <row r="1289">
          <cell r="C1289" t="str">
            <v>Severe Storm/Thunder Storm/ Wind</v>
          </cell>
        </row>
        <row r="1290">
          <cell r="C1290" t="str">
            <v>Severe Storm/Thunder Storm/ Wind</v>
          </cell>
        </row>
        <row r="1291">
          <cell r="C1291" t="str">
            <v>Hail</v>
          </cell>
        </row>
        <row r="1292">
          <cell r="C1292" t="str">
            <v>Severe Storm/Thunder Storm/ Wind</v>
          </cell>
        </row>
        <row r="1293">
          <cell r="C1293" t="str">
            <v>Severe Storm/Thunder Storm/ Wind</v>
          </cell>
        </row>
        <row r="1294">
          <cell r="C1294" t="str">
            <v>Severe Storm/Thunder Storm/ Wind</v>
          </cell>
        </row>
        <row r="1295">
          <cell r="C1295" t="str">
            <v>Severe Storm/Thunder Storm/ Wind</v>
          </cell>
        </row>
        <row r="1296">
          <cell r="C1296" t="str">
            <v>Severe Storm/Thunder Storm/ Wind</v>
          </cell>
        </row>
        <row r="1297">
          <cell r="C1297" t="str">
            <v>Flooding</v>
          </cell>
        </row>
        <row r="1298">
          <cell r="C1298" t="str">
            <v>Severe Storm/Thunder Storm/ Wind</v>
          </cell>
        </row>
        <row r="1299">
          <cell r="C1299" t="str">
            <v>Severe Storm/Thunder Storm/ Wind</v>
          </cell>
        </row>
        <row r="1300">
          <cell r="C1300" t="str">
            <v>Severe Storm/Thunder Storm/ Wind</v>
          </cell>
        </row>
        <row r="1301">
          <cell r="C1301" t="str">
            <v>Hail/ Severe Storm/Thunder Storm/ Wind</v>
          </cell>
        </row>
        <row r="1302">
          <cell r="C1302" t="str">
            <v>Severe Storm/Thunder Storm/ Wind</v>
          </cell>
        </row>
        <row r="1303">
          <cell r="C1303" t="str">
            <v>Severe Storm/Thunder Storm/ Wind</v>
          </cell>
        </row>
        <row r="1304">
          <cell r="C1304" t="str">
            <v>Severe Storm/Thunder Storm/ Wind</v>
          </cell>
        </row>
        <row r="1305">
          <cell r="C1305" t="str">
            <v>Severe Storm/Thunder Storm/ Wind</v>
          </cell>
        </row>
        <row r="1306">
          <cell r="C1306" t="str">
            <v>Tornado</v>
          </cell>
        </row>
        <row r="1307">
          <cell r="C1307" t="str">
            <v>Severe Storm/Thunder Storm/ Wind</v>
          </cell>
        </row>
        <row r="1308">
          <cell r="C1308" t="str">
            <v>Severe Storm/Thunder Storm/ Wind</v>
          </cell>
        </row>
        <row r="1309">
          <cell r="C1309" t="str">
            <v>Severe Storm/Thunder Storm/ Wind</v>
          </cell>
        </row>
        <row r="1310">
          <cell r="C1310" t="str">
            <v>Severe Storm/Thunder Storm/ Wind</v>
          </cell>
        </row>
        <row r="1311">
          <cell r="C1311" t="str">
            <v>Severe Storm/Thunder Storm/ Wind</v>
          </cell>
        </row>
        <row r="1312">
          <cell r="C1312" t="str">
            <v>Severe Storm/Thunder Storm/ Wind</v>
          </cell>
        </row>
        <row r="1313">
          <cell r="C1313" t="str">
            <v>Severe Storm/Thunder Storm/ Wind</v>
          </cell>
        </row>
        <row r="1314">
          <cell r="C1314" t="str">
            <v>Severe Storm/Thunder Storm/ Wind</v>
          </cell>
        </row>
        <row r="1315">
          <cell r="C1315" t="str">
            <v>Severe Storm/Thunder Storm/ Wind</v>
          </cell>
        </row>
        <row r="1316">
          <cell r="C1316" t="str">
            <v>Severe Storm/Thunder Storm/ Wind</v>
          </cell>
        </row>
        <row r="1317">
          <cell r="C1317" t="str">
            <v>Severe Storm/Thunder Storm/ Wind</v>
          </cell>
        </row>
        <row r="1318">
          <cell r="C1318" t="str">
            <v>Severe Storm/Thunder Storm/ Wind</v>
          </cell>
        </row>
        <row r="1319">
          <cell r="C1319" t="str">
            <v>Severe Storm/Thunder Storm/ Wind</v>
          </cell>
        </row>
        <row r="1320">
          <cell r="C1320" t="str">
            <v>Severe Storm/Thunder Storm/ Wind</v>
          </cell>
        </row>
        <row r="1321">
          <cell r="C1321" t="str">
            <v>Severe Storm/Thunder Storm/ Wind</v>
          </cell>
        </row>
        <row r="1322">
          <cell r="C1322" t="str">
            <v>Severe Storm/Thunder Storm/ Wind</v>
          </cell>
        </row>
        <row r="1323">
          <cell r="C1323" t="str">
            <v>Severe Storm/Thunder Storm/ Wind</v>
          </cell>
        </row>
        <row r="1324">
          <cell r="C1324" t="str">
            <v>Severe Storm/Thunder Storm/ Wind</v>
          </cell>
        </row>
        <row r="1325">
          <cell r="C1325" t="str">
            <v>Severe Storm/Thunder Storm/ Wind</v>
          </cell>
        </row>
        <row r="1326">
          <cell r="C1326" t="str">
            <v>Severe Storm/Thunder Storm/ Wind</v>
          </cell>
        </row>
        <row r="1327">
          <cell r="C1327" t="str">
            <v>Severe Storm/Thunder Storm/ Wind</v>
          </cell>
        </row>
        <row r="1328">
          <cell r="C1328" t="str">
            <v>Severe Storm/Thunder Storm/ Wind</v>
          </cell>
        </row>
        <row r="1329">
          <cell r="C1329" t="str">
            <v>Severe Storm/Thunder Storm/ Wind</v>
          </cell>
        </row>
        <row r="1330">
          <cell r="C1330" t="str">
            <v>Severe Storm/Thunder Storm/ Wind</v>
          </cell>
        </row>
        <row r="1331">
          <cell r="C1331" t="str">
            <v>Severe Storm/Thunder Storm/ Wind</v>
          </cell>
        </row>
        <row r="1332">
          <cell r="C1332" t="str">
            <v>Severe Storm/Thunder Storm/ Wind</v>
          </cell>
        </row>
        <row r="1333">
          <cell r="C1333" t="str">
            <v>Severe Storm/Thunder Storm - Wind</v>
          </cell>
        </row>
        <row r="1334">
          <cell r="C1334" t="str">
            <v>Severe Storm/Thunder Storm/ Wind</v>
          </cell>
        </row>
        <row r="1335">
          <cell r="C1335" t="str">
            <v>Severe Storm/Thunder Storm/ Wind</v>
          </cell>
        </row>
        <row r="1336">
          <cell r="C1336" t="str">
            <v>Severe Storm/Thunder Storm/ Wind</v>
          </cell>
        </row>
        <row r="1337">
          <cell r="C1337" t="str">
            <v>Severe Storm/Thunder Storm - Wind</v>
          </cell>
        </row>
        <row r="1338">
          <cell r="C1338" t="str">
            <v>Flooding</v>
          </cell>
        </row>
        <row r="1339">
          <cell r="C1339" t="str">
            <v>Severe Storm/Thunder Storm/ Wind</v>
          </cell>
        </row>
        <row r="1340">
          <cell r="C1340" t="str">
            <v>Severe Storm/Thunder Storm/ Wind</v>
          </cell>
        </row>
        <row r="1341">
          <cell r="C1341" t="str">
            <v>Severe Storm/Thunder Storm/ Wind</v>
          </cell>
        </row>
        <row r="1342">
          <cell r="C1342" t="str">
            <v>Severe Storm/Thunder Storm/ Wind</v>
          </cell>
        </row>
        <row r="1343">
          <cell r="C1343" t="str">
            <v>Severe Storm/Thunder Storm/ Wind</v>
          </cell>
        </row>
        <row r="1344">
          <cell r="C1344" t="str">
            <v>Severe Storm/Thunder Storm/ Wind</v>
          </cell>
        </row>
        <row r="1345">
          <cell r="C1345" t="str">
            <v>Severe Storm/Thunder Storm/ Wind</v>
          </cell>
        </row>
        <row r="1346">
          <cell r="C1346" t="str">
            <v>Flooding</v>
          </cell>
        </row>
        <row r="1347">
          <cell r="C1347" t="str">
            <v>Severe Storm/Thunder Storm/ Wind</v>
          </cell>
        </row>
        <row r="1348">
          <cell r="C1348" t="str">
            <v>Flooding</v>
          </cell>
        </row>
        <row r="1349">
          <cell r="C1349" t="str">
            <v>Severe Storm/Thunder Storm/ Wind</v>
          </cell>
        </row>
        <row r="1350">
          <cell r="C1350" t="str">
            <v>Severe Storm/Thunder Storm/ Wind</v>
          </cell>
        </row>
        <row r="1351">
          <cell r="C1351" t="str">
            <v>Severe Storm/Thunder Storm/ Wind</v>
          </cell>
        </row>
        <row r="1352">
          <cell r="C1352" t="str">
            <v>Severe Storm/Thunder Storm/ Wind</v>
          </cell>
        </row>
        <row r="1353">
          <cell r="C1353" t="str">
            <v>Hail</v>
          </cell>
        </row>
        <row r="1354">
          <cell r="C1354" t="str">
            <v>Severe Storm/Thunder Storm/ Wind</v>
          </cell>
        </row>
        <row r="1355">
          <cell r="C1355" t="str">
            <v>Severe Storm/Thunder Storm/ Wind</v>
          </cell>
        </row>
        <row r="1356">
          <cell r="C1356" t="str">
            <v>Tornado</v>
          </cell>
        </row>
        <row r="1357">
          <cell r="C1357" t="str">
            <v>Severe Storm/Thunder Storm/ Wind</v>
          </cell>
        </row>
        <row r="1358">
          <cell r="C1358" t="str">
            <v>Severe Storm/Thunder Storm/ Wind</v>
          </cell>
        </row>
        <row r="1359">
          <cell r="C1359" t="str">
            <v>Severe Storm/Thunder Storm/ Wind</v>
          </cell>
        </row>
        <row r="1360">
          <cell r="C1360" t="str">
            <v>Severe Storm/Thunder Storm/ Wind</v>
          </cell>
        </row>
        <row r="1361">
          <cell r="C1361" t="str">
            <v>Flooding</v>
          </cell>
        </row>
        <row r="1362">
          <cell r="C1362" t="str">
            <v>Severe Storm/Thunder Storm/ Wind</v>
          </cell>
        </row>
        <row r="1363">
          <cell r="C1363" t="str">
            <v>Severe Storm/Thunder Storm/ Wind</v>
          </cell>
        </row>
        <row r="1364">
          <cell r="C1364" t="str">
            <v>Severe Storm/Thunder Storm/ Wind</v>
          </cell>
        </row>
        <row r="1365">
          <cell r="C1365" t="str">
            <v>Severe Storm/Thunder Storm/ Wind</v>
          </cell>
        </row>
        <row r="1366">
          <cell r="C1366" t="str">
            <v>Severe Storm/Thunder Storm/ Wind</v>
          </cell>
        </row>
        <row r="1367">
          <cell r="C1367" t="str">
            <v>Severe Storm/Thunder Storm/ Wind</v>
          </cell>
        </row>
        <row r="1368">
          <cell r="C1368" t="str">
            <v>Severe Storm/Thunder Storm/ Wind</v>
          </cell>
        </row>
        <row r="1369">
          <cell r="C1369" t="str">
            <v>Severe Storm/Thunder Storm/ Wind</v>
          </cell>
        </row>
        <row r="1370">
          <cell r="C1370" t="str">
            <v>Severe Storm/Thunder Storm/ Wind</v>
          </cell>
        </row>
        <row r="1371">
          <cell r="C1371" t="str">
            <v>Severe Storm/Thunder Storm/ Wind</v>
          </cell>
        </row>
        <row r="1372">
          <cell r="C1372" t="str">
            <v>Severe Storm/Thunder Storm/ Wind</v>
          </cell>
        </row>
        <row r="1373">
          <cell r="C1373" t="str">
            <v>Hail</v>
          </cell>
        </row>
        <row r="1374">
          <cell r="C1374" t="str">
            <v>Severe Storm/Thunder Storm/ Wind</v>
          </cell>
        </row>
        <row r="1375">
          <cell r="C1375" t="str">
            <v>Severe Storm/Thunder Storm/ Wind</v>
          </cell>
        </row>
        <row r="1376">
          <cell r="C1376" t="str">
            <v>Severe Storm/Thunder Storm/ Wind</v>
          </cell>
        </row>
        <row r="1377">
          <cell r="C1377" t="str">
            <v>Hail</v>
          </cell>
        </row>
        <row r="1378">
          <cell r="C1378" t="str">
            <v>Severe Storm/Thunder Storm/ Wind</v>
          </cell>
        </row>
        <row r="1379">
          <cell r="C1379" t="str">
            <v>Severe Storm/Thunder Storm/ Wind</v>
          </cell>
        </row>
        <row r="1380">
          <cell r="C1380" t="str">
            <v>Severe Storm/Thunder Storm/ Wind</v>
          </cell>
        </row>
        <row r="1381">
          <cell r="C1381" t="str">
            <v>Flooding</v>
          </cell>
        </row>
        <row r="1382">
          <cell r="C1382" t="str">
            <v>Wind</v>
          </cell>
        </row>
        <row r="1383">
          <cell r="C1383" t="str">
            <v>Severe Storm/Thunder Storm/ Wind</v>
          </cell>
        </row>
        <row r="1384">
          <cell r="C1384" t="str">
            <v>Severe Storm/Thunder Storm/ Wind</v>
          </cell>
        </row>
        <row r="1385">
          <cell r="C1385" t="str">
            <v>Severe Storm/Thunder Storm/ Wind</v>
          </cell>
        </row>
        <row r="1386">
          <cell r="C1386" t="str">
            <v>Severe Storm/Thunder Storm/ Wind</v>
          </cell>
        </row>
        <row r="1387">
          <cell r="C1387" t="str">
            <v>Severe Storm/Thunder Storm/ Wind</v>
          </cell>
        </row>
        <row r="1388">
          <cell r="C1388" t="str">
            <v>Severe Storm/Thunder Storm/ Wind</v>
          </cell>
        </row>
        <row r="1389">
          <cell r="C1389" t="str">
            <v>Severe Storm/Thunder Storm/ Wind</v>
          </cell>
        </row>
        <row r="1390">
          <cell r="C1390" t="str">
            <v>Severe Storm/Thunder Storm/ Wind</v>
          </cell>
        </row>
        <row r="1391">
          <cell r="C1391" t="str">
            <v>Severe Storm/Thunder Storm/ Wind</v>
          </cell>
        </row>
        <row r="1392">
          <cell r="C1392" t="str">
            <v>Severe Storm/Thunder Storm/ Wind</v>
          </cell>
        </row>
        <row r="1393">
          <cell r="C1393" t="str">
            <v>Severe Storm/Thunder Storm/ Wind</v>
          </cell>
        </row>
        <row r="1394">
          <cell r="C1394" t="str">
            <v>Severe Storm/Thunder Storm/ Wind</v>
          </cell>
        </row>
        <row r="1395">
          <cell r="C1395" t="str">
            <v>Flooding</v>
          </cell>
        </row>
        <row r="1396">
          <cell r="C1396" t="str">
            <v>Severe Storm/Thunder Storm/ Wind</v>
          </cell>
        </row>
        <row r="1397">
          <cell r="C1397" t="str">
            <v>Severe Storm/Thunder Storm/ Wind</v>
          </cell>
        </row>
        <row r="1398">
          <cell r="C1398" t="str">
            <v>Hail</v>
          </cell>
        </row>
        <row r="1399">
          <cell r="C1399" t="str">
            <v>Severe Storm/Thunder Storm/ Wind</v>
          </cell>
        </row>
        <row r="1400">
          <cell r="C1400" t="str">
            <v>Severe Storm/Thunder Storm/ Wind</v>
          </cell>
        </row>
        <row r="1401">
          <cell r="C1401" t="str">
            <v>Hail/ Lightning/ Wind</v>
          </cell>
        </row>
        <row r="1402">
          <cell r="C1402" t="str">
            <v>Hail</v>
          </cell>
        </row>
        <row r="1403">
          <cell r="C1403" t="str">
            <v>Severe Storm/Thunder Storm/ Wind</v>
          </cell>
        </row>
        <row r="1404">
          <cell r="C1404" t="str">
            <v>Hail</v>
          </cell>
        </row>
        <row r="1405">
          <cell r="C1405" t="str">
            <v>Hail</v>
          </cell>
        </row>
        <row r="1406">
          <cell r="C1406" t="str">
            <v>Hail</v>
          </cell>
        </row>
        <row r="1407">
          <cell r="C1407" t="str">
            <v>Severe Storm/Thunder Storm/ Wind</v>
          </cell>
        </row>
        <row r="1408">
          <cell r="C1408" t="str">
            <v>Severe Storm/Thunder Storm/ Wind</v>
          </cell>
        </row>
        <row r="1409">
          <cell r="C1409" t="str">
            <v>Severe Storm/Thunder Storm/ Wind</v>
          </cell>
        </row>
        <row r="1410">
          <cell r="C1410" t="str">
            <v>Severe Storm/Thunder Storm/ Wind</v>
          </cell>
        </row>
        <row r="1411">
          <cell r="C1411" t="str">
            <v>Severe Storm/Thunder Storm/ Wind</v>
          </cell>
        </row>
        <row r="1412">
          <cell r="C1412" t="str">
            <v>Severe Storm/Thunder Storm/ Wind</v>
          </cell>
        </row>
        <row r="1413">
          <cell r="C1413" t="str">
            <v>Severe Storm/Thunder Storm/ Wind</v>
          </cell>
        </row>
        <row r="1414">
          <cell r="C1414" t="str">
            <v>Severe Storm/Thunder Storm/ Wind</v>
          </cell>
        </row>
        <row r="1415">
          <cell r="C1415" t="str">
            <v>Winter Weather</v>
          </cell>
        </row>
        <row r="1416">
          <cell r="C1416" t="str">
            <v>Severe Storm/Thunder Storm/ Wind</v>
          </cell>
        </row>
        <row r="1417">
          <cell r="C1417" t="str">
            <v>Severe Storm/Thunder Storm/ Wind</v>
          </cell>
        </row>
        <row r="1418">
          <cell r="C1418" t="str">
            <v>Lightning/ Severe Storm/Thunder Storm/ Wind</v>
          </cell>
        </row>
        <row r="1419">
          <cell r="C1419" t="str">
            <v>Winter Weather</v>
          </cell>
        </row>
        <row r="1420">
          <cell r="C1420" t="str">
            <v>Severe Storm/Thunder Storm/ Wind</v>
          </cell>
        </row>
        <row r="1421">
          <cell r="C1421" t="str">
            <v>Severe Storm/Thunder Storm/ Wind</v>
          </cell>
        </row>
        <row r="1422">
          <cell r="C1422" t="str">
            <v>Severe Storm/Thunder Storm/ Wind</v>
          </cell>
        </row>
        <row r="1423">
          <cell r="C1423" t="str">
            <v>Wind</v>
          </cell>
        </row>
        <row r="1424">
          <cell r="C1424" t="str">
            <v>Severe Storm/Thunder Storm/ Wind</v>
          </cell>
        </row>
        <row r="1425">
          <cell r="C1425" t="str">
            <v>Severe Storm/Thunder Storm/ Wind</v>
          </cell>
        </row>
        <row r="1426">
          <cell r="C1426" t="str">
            <v>Severe Storm/Thunder Storm/ Wind</v>
          </cell>
        </row>
        <row r="1427">
          <cell r="C1427" t="str">
            <v>Flooding</v>
          </cell>
        </row>
        <row r="1428">
          <cell r="C1428" t="str">
            <v>Severe Storm/Thunder Storm/ Wind</v>
          </cell>
        </row>
        <row r="1429">
          <cell r="C1429" t="str">
            <v>Severe Storm/Thunder Storm/ Wind</v>
          </cell>
        </row>
        <row r="1430">
          <cell r="C1430" t="str">
            <v>Hurricane/Tropical Storm</v>
          </cell>
        </row>
        <row r="1431">
          <cell r="C1431" t="str">
            <v>Severe Storm/Thunder Storm/ Wind</v>
          </cell>
        </row>
        <row r="1432">
          <cell r="C1432" t="str">
            <v>Hail</v>
          </cell>
        </row>
        <row r="1433">
          <cell r="C1433" t="str">
            <v>Severe Storm/Thunder Storm/ Wind</v>
          </cell>
        </row>
        <row r="1434">
          <cell r="C1434" t="str">
            <v>Severe Storm/Thunder Storm/ Wind</v>
          </cell>
        </row>
        <row r="1435">
          <cell r="C1435" t="str">
            <v>Severe Storm/Thunder Storm/ Wind</v>
          </cell>
        </row>
        <row r="1436">
          <cell r="C1436" t="str">
            <v>Severe Storm/Thunder Storm/ Wind</v>
          </cell>
        </row>
        <row r="1437">
          <cell r="C1437" t="str">
            <v>Severe Storm/Thunder Storm/ Wind</v>
          </cell>
        </row>
        <row r="1438">
          <cell r="C1438" t="str">
            <v>Severe Storm/Thunder Storm/ Wind</v>
          </cell>
        </row>
        <row r="1439">
          <cell r="C1439" t="str">
            <v>Severe Storm/Thunder Storm/ Wind</v>
          </cell>
        </row>
        <row r="1440">
          <cell r="C1440" t="str">
            <v>Severe Storm/Thunder Storm/ Wind</v>
          </cell>
        </row>
        <row r="1441">
          <cell r="C1441" t="str">
            <v>Severe Storm/Thunder Storm/ Wind</v>
          </cell>
        </row>
        <row r="1442">
          <cell r="C1442" t="str">
            <v>Winter Weather</v>
          </cell>
        </row>
        <row r="1443">
          <cell r="C1443" t="str">
            <v>Winter Weather</v>
          </cell>
        </row>
        <row r="1444">
          <cell r="C1444" t="str">
            <v>Severe Storm/Thunder Storm/ Wind</v>
          </cell>
        </row>
        <row r="1445">
          <cell r="C1445" t="str">
            <v>Wind</v>
          </cell>
        </row>
        <row r="1446">
          <cell r="C1446" t="str">
            <v>Severe Storm/Thunder Storm/ Wind</v>
          </cell>
        </row>
        <row r="1447">
          <cell r="C1447" t="str">
            <v>Severe Storm/Thunder Storm/ Wind</v>
          </cell>
        </row>
        <row r="1448">
          <cell r="C1448" t="str">
            <v>Severe Storm/Thunder Storm/ Wind</v>
          </cell>
        </row>
        <row r="1449">
          <cell r="C1449" t="str">
            <v>Severe Storm/Thunder Storm/ Wind</v>
          </cell>
        </row>
        <row r="1450">
          <cell r="C1450" t="str">
            <v>Severe Storm/Thunder Storm/ Wind</v>
          </cell>
        </row>
        <row r="1451">
          <cell r="C1451" t="str">
            <v>Severe Storm/Thunder Storm/ Wind</v>
          </cell>
        </row>
        <row r="1452">
          <cell r="C1452" t="str">
            <v>Hail</v>
          </cell>
        </row>
        <row r="1453">
          <cell r="C1453" t="str">
            <v>Hail/ Lightning/ Wind</v>
          </cell>
        </row>
        <row r="1454">
          <cell r="C1454" t="str">
            <v>Lightning/ Severe Storm/Thunder Storm</v>
          </cell>
        </row>
        <row r="1455">
          <cell r="C1455" t="str">
            <v>Hail/ Lightning/ Wind</v>
          </cell>
        </row>
        <row r="1456">
          <cell r="C1456" t="str">
            <v>Winter Weather</v>
          </cell>
        </row>
        <row r="1457">
          <cell r="C1457" t="str">
            <v>Tornado</v>
          </cell>
        </row>
        <row r="1458">
          <cell r="C1458" t="str">
            <v>Hail/ Lightning/ Severe Storm/Thunder Storm</v>
          </cell>
        </row>
        <row r="1459">
          <cell r="C1459" t="str">
            <v>Hail/ Lightning/ Wind</v>
          </cell>
        </row>
        <row r="1460">
          <cell r="C1460" t="str">
            <v>Wind</v>
          </cell>
        </row>
        <row r="1461">
          <cell r="C1461" t="str">
            <v>Lightning</v>
          </cell>
        </row>
        <row r="1462">
          <cell r="C1462" t="str">
            <v>Lightning/ Severe Storm/Thunder Storm</v>
          </cell>
        </row>
        <row r="1463">
          <cell r="C1463" t="str">
            <v>Lightning/ Severe Storm/Thunder Storm/ Wind</v>
          </cell>
        </row>
        <row r="1464">
          <cell r="C1464" t="str">
            <v>Severe Storm/Thunder Storm/ Wind</v>
          </cell>
        </row>
        <row r="1465">
          <cell r="C1465" t="str">
            <v>Lightning/ Wind</v>
          </cell>
        </row>
        <row r="1466">
          <cell r="C1466" t="str">
            <v>Lightning</v>
          </cell>
        </row>
        <row r="1467">
          <cell r="C1467" t="str">
            <v>Severe Storm/Thunder Storm/ Wind</v>
          </cell>
        </row>
        <row r="1468">
          <cell r="C1468" t="str">
            <v>Tornado</v>
          </cell>
        </row>
        <row r="1469">
          <cell r="C1469" t="str">
            <v>Hail/ Severe Storm/Thunder Storm</v>
          </cell>
        </row>
        <row r="1470">
          <cell r="C1470" t="str">
            <v>Wind</v>
          </cell>
        </row>
        <row r="1471">
          <cell r="C1471" t="str">
            <v>Winter Weather</v>
          </cell>
        </row>
        <row r="1472">
          <cell r="C1472" t="str">
            <v>Winter Weather</v>
          </cell>
        </row>
        <row r="1473">
          <cell r="C1473" t="str">
            <v>Lightning</v>
          </cell>
        </row>
        <row r="1474">
          <cell r="C1474" t="str">
            <v>Winter Weather</v>
          </cell>
        </row>
        <row r="1475">
          <cell r="C1475" t="str">
            <v>Lightning/ Severe Storm/Thunder Storm/ Wind</v>
          </cell>
        </row>
        <row r="1476">
          <cell r="C1476" t="str">
            <v>Severe Storm/Thunder Storm - Wind</v>
          </cell>
        </row>
        <row r="1477">
          <cell r="C1477" t="str">
            <v>Winter Weather</v>
          </cell>
        </row>
        <row r="1478">
          <cell r="C1478" t="str">
            <v>Tornado</v>
          </cell>
        </row>
        <row r="1479">
          <cell r="C1479" t="str">
            <v>Lightning/ Wind</v>
          </cell>
        </row>
        <row r="1480">
          <cell r="C1480" t="str">
            <v>Hail/ Lightning/ Severe Storm/Thunder Storm/ Wind</v>
          </cell>
        </row>
        <row r="1481">
          <cell r="C1481" t="str">
            <v>Severe Storm/Thunder Storm</v>
          </cell>
        </row>
        <row r="1482">
          <cell r="C1482" t="str">
            <v>Wind</v>
          </cell>
        </row>
        <row r="1483">
          <cell r="C1483" t="str">
            <v>Wind</v>
          </cell>
        </row>
        <row r="1484">
          <cell r="C1484" t="str">
            <v>Winter Weather</v>
          </cell>
        </row>
        <row r="1485">
          <cell r="C1485" t="str">
            <v>Flooding</v>
          </cell>
        </row>
        <row r="1486">
          <cell r="C1486" t="str">
            <v>Severe Storm/Thunder Storm/ Wind</v>
          </cell>
        </row>
        <row r="1487">
          <cell r="C1487" t="str">
            <v>Severe Storm/Thunder Storm/ Wind</v>
          </cell>
        </row>
        <row r="1488">
          <cell r="C1488" t="str">
            <v>Flooding</v>
          </cell>
        </row>
        <row r="1489">
          <cell r="C1489" t="str">
            <v>Hail</v>
          </cell>
        </row>
        <row r="1490">
          <cell r="C1490" t="str">
            <v>Severe Storm/Thunder Storm/ Wind</v>
          </cell>
        </row>
        <row r="1491">
          <cell r="C1491" t="str">
            <v>Hail</v>
          </cell>
        </row>
        <row r="1492">
          <cell r="C1492" t="str">
            <v>Severe Storm/Thunder Storm/ Wind</v>
          </cell>
        </row>
        <row r="1493">
          <cell r="C1493" t="str">
            <v>Severe Storm/Thunder Storm/ Wind</v>
          </cell>
        </row>
        <row r="1494">
          <cell r="C1494" t="str">
            <v>Hail</v>
          </cell>
        </row>
        <row r="1495">
          <cell r="C1495" t="str">
            <v>Severe Storm/Thunder Storm/ Wind</v>
          </cell>
        </row>
        <row r="1496">
          <cell r="C1496" t="str">
            <v>Flooding</v>
          </cell>
        </row>
        <row r="1497">
          <cell r="C1497" t="str">
            <v>Severe Storm/Thunder Storm/ Wind</v>
          </cell>
        </row>
        <row r="1498">
          <cell r="C1498" t="str">
            <v>Hail</v>
          </cell>
        </row>
        <row r="1499">
          <cell r="C1499" t="str">
            <v>Severe Storm/Thunder Storm/ Wind</v>
          </cell>
        </row>
        <row r="1500">
          <cell r="C1500" t="str">
            <v>Hail</v>
          </cell>
        </row>
        <row r="1501">
          <cell r="C1501" t="str">
            <v>Hail</v>
          </cell>
        </row>
        <row r="1502">
          <cell r="C1502" t="str">
            <v>Flooding</v>
          </cell>
        </row>
        <row r="1503">
          <cell r="C1503" t="str">
            <v>Severe Storm/Thunder Storm/ Wind</v>
          </cell>
        </row>
        <row r="1504">
          <cell r="C1504" t="str">
            <v>Wind</v>
          </cell>
        </row>
        <row r="1505">
          <cell r="C1505" t="str">
            <v>Severe Storm/Thunder Storm/ Wind</v>
          </cell>
        </row>
        <row r="1506">
          <cell r="C1506" t="str">
            <v>Hail</v>
          </cell>
        </row>
        <row r="1507">
          <cell r="C1507" t="str">
            <v>Severe Storm/Thunder Storm/ Wind</v>
          </cell>
        </row>
        <row r="1508">
          <cell r="C1508" t="str">
            <v>Flooding</v>
          </cell>
        </row>
        <row r="1509">
          <cell r="C1509" t="str">
            <v>Severe Storm/Thunder Storm/ Wind</v>
          </cell>
        </row>
        <row r="1510">
          <cell r="C1510" t="str">
            <v>Severe Storm/Thunder Storm/ Wind</v>
          </cell>
        </row>
        <row r="1511">
          <cell r="C1511" t="str">
            <v>Severe Storm/Thunder Storm/ Wind</v>
          </cell>
        </row>
        <row r="1512">
          <cell r="C1512" t="str">
            <v>Severe Storm/Thunder Storm/ Wind</v>
          </cell>
        </row>
        <row r="1513">
          <cell r="C1513" t="str">
            <v>Severe Storm/Thunder Storm/ Wind</v>
          </cell>
        </row>
        <row r="1514">
          <cell r="C1514" t="str">
            <v>Flooding</v>
          </cell>
        </row>
        <row r="1515">
          <cell r="C1515" t="str">
            <v>Severe Storm/Thunder Storm/ Wind</v>
          </cell>
        </row>
        <row r="1516">
          <cell r="C1516" t="str">
            <v>Flooding</v>
          </cell>
        </row>
        <row r="1517">
          <cell r="C1517" t="str">
            <v>Severe Storm/Thunder Storm</v>
          </cell>
        </row>
        <row r="1518">
          <cell r="C1518" t="str">
            <v>Severe Storm/Thunder Storm</v>
          </cell>
        </row>
        <row r="1519">
          <cell r="C1519" t="str">
            <v>Severe Storm/Thunder Storm</v>
          </cell>
        </row>
        <row r="1520">
          <cell r="C1520" t="str">
            <v>Severe Storm/Thunder Storm/ Wind</v>
          </cell>
        </row>
        <row r="1521">
          <cell r="C1521" t="str">
            <v>Severe Storm/Thunder Storm/ Wind</v>
          </cell>
        </row>
        <row r="1522">
          <cell r="C1522" t="str">
            <v>Wind/ Winter Weather</v>
          </cell>
        </row>
        <row r="1523">
          <cell r="C1523" t="str">
            <v>Hail</v>
          </cell>
        </row>
        <row r="1524">
          <cell r="C1524" t="str">
            <v>Severe Storm/Thunder Storm</v>
          </cell>
        </row>
        <row r="1525">
          <cell r="C1525" t="str">
            <v>Severe Storm/Thunder Storm/ Wind</v>
          </cell>
        </row>
        <row r="1526">
          <cell r="C1526" t="str">
            <v>Severe Storm/Thunder Storm/ Wind</v>
          </cell>
        </row>
        <row r="1527">
          <cell r="C1527" t="str">
            <v>Flooding</v>
          </cell>
        </row>
        <row r="1528">
          <cell r="C1528" t="str">
            <v>Severe Storm/Thunder Storm/ Wind</v>
          </cell>
        </row>
        <row r="1529">
          <cell r="C1529" t="str">
            <v>Flooding</v>
          </cell>
        </row>
        <row r="1530">
          <cell r="C1530" t="str">
            <v>Flooding</v>
          </cell>
        </row>
        <row r="1531">
          <cell r="C1531" t="str">
            <v>Severe Storm/Thunder Storm/ Wind</v>
          </cell>
        </row>
        <row r="1532">
          <cell r="C1532" t="str">
            <v>Severe Storm/Thunder Storm/ Wind</v>
          </cell>
        </row>
        <row r="1533">
          <cell r="C1533" t="str">
            <v>Severe Storm/Thunder Storm/ Wind</v>
          </cell>
        </row>
        <row r="1534">
          <cell r="C1534" t="str">
            <v>Severe Storm/Thunder Storm/ Wind</v>
          </cell>
        </row>
        <row r="1535">
          <cell r="C1535" t="str">
            <v>Severe Storm/Thunder Storm/ Wind</v>
          </cell>
        </row>
        <row r="1536">
          <cell r="C1536" t="str">
            <v>Severe Storm/Thunder Storm/ Wind</v>
          </cell>
        </row>
        <row r="1537">
          <cell r="C1537" t="str">
            <v>Severe Storm/Thunder Storm/ Wind</v>
          </cell>
        </row>
        <row r="1538">
          <cell r="C1538" t="str">
            <v>Hail</v>
          </cell>
        </row>
        <row r="1539">
          <cell r="C1539" t="str">
            <v>Severe Storm/Thunder Storm/ Wind</v>
          </cell>
        </row>
        <row r="1540">
          <cell r="C1540" t="str">
            <v>Flooding</v>
          </cell>
        </row>
        <row r="1541">
          <cell r="C1541" t="str">
            <v>Severe Storm/Thunder Storm/ Wind</v>
          </cell>
        </row>
        <row r="1542">
          <cell r="C1542" t="str">
            <v>Winter Weather</v>
          </cell>
        </row>
        <row r="1543">
          <cell r="C1543" t="str">
            <v>Severe Storm/Thunder Storm/ Wind</v>
          </cell>
        </row>
        <row r="1544">
          <cell r="C1544" t="str">
            <v>Flooding</v>
          </cell>
        </row>
        <row r="1545">
          <cell r="C1545" t="str">
            <v>Severe Storm/Thunder Storm/ Wind</v>
          </cell>
        </row>
        <row r="1546">
          <cell r="C1546" t="str">
            <v>Severe Storm/Thunder Storm</v>
          </cell>
        </row>
        <row r="1547">
          <cell r="C1547" t="str">
            <v>Severe Storm/Thunder Storm/ Wind</v>
          </cell>
        </row>
        <row r="1548">
          <cell r="C1548" t="str">
            <v>Severe Storm/Thunder Storm/ Wind</v>
          </cell>
        </row>
        <row r="1549">
          <cell r="C1549" t="str">
            <v>Flooding</v>
          </cell>
        </row>
        <row r="1550">
          <cell r="C1550" t="str">
            <v>Flooding</v>
          </cell>
        </row>
        <row r="1551">
          <cell r="C1551" t="str">
            <v>Severe Storm/Thunder Storm/ Wind</v>
          </cell>
        </row>
        <row r="1552">
          <cell r="C1552" t="str">
            <v>Hail</v>
          </cell>
        </row>
        <row r="1553">
          <cell r="C1553" t="str">
            <v>Severe Storm/Thunder Storm/ Wind</v>
          </cell>
        </row>
        <row r="1554">
          <cell r="C1554" t="str">
            <v>Severe Storm/Thunder Storm/ Wind</v>
          </cell>
        </row>
        <row r="1555">
          <cell r="C1555" t="str">
            <v>Flooding</v>
          </cell>
        </row>
        <row r="1556">
          <cell r="C1556" t="str">
            <v>Severe Storm/Thunder Storm/ Wind</v>
          </cell>
        </row>
        <row r="1557">
          <cell r="C1557" t="str">
            <v>Hail</v>
          </cell>
        </row>
        <row r="1558">
          <cell r="C1558" t="str">
            <v>Flooding</v>
          </cell>
        </row>
        <row r="1559">
          <cell r="C1559" t="str">
            <v>Severe Storm/Thunder Storm/ Wind</v>
          </cell>
        </row>
        <row r="1560">
          <cell r="C1560" t="str">
            <v>Severe Storm/Thunder Storm/ Wind</v>
          </cell>
        </row>
        <row r="1561">
          <cell r="C1561" t="str">
            <v>Flooding</v>
          </cell>
        </row>
        <row r="1562">
          <cell r="C1562" t="str">
            <v>Flooding</v>
          </cell>
        </row>
        <row r="1563">
          <cell r="C1563" t="str">
            <v>Severe Storm/Thunder Storm/ Wind</v>
          </cell>
        </row>
        <row r="1564">
          <cell r="C1564" t="str">
            <v>Wind</v>
          </cell>
        </row>
        <row r="1565">
          <cell r="C1565" t="str">
            <v>Severe Storm/Thunder Storm/ Wind</v>
          </cell>
        </row>
        <row r="1566">
          <cell r="C1566" t="str">
            <v>Hail</v>
          </cell>
        </row>
        <row r="1567">
          <cell r="C1567" t="str">
            <v>Severe Storm/Thunder Storm/ Wind</v>
          </cell>
        </row>
        <row r="1568">
          <cell r="C1568" t="str">
            <v>Severe Storm/Thunder Storm/ Wind</v>
          </cell>
        </row>
        <row r="1569">
          <cell r="C1569" t="str">
            <v>Severe Storm/Thunder Storm/ Wind</v>
          </cell>
        </row>
        <row r="1570">
          <cell r="C1570" t="str">
            <v>Severe Storm/Thunder Storm/ Wind</v>
          </cell>
        </row>
        <row r="1571">
          <cell r="C1571" t="str">
            <v>Severe Storm/Thunder Storm/ Wind</v>
          </cell>
        </row>
        <row r="1572">
          <cell r="C1572" t="str">
            <v>Severe Storm/Thunder Storm/ Wind</v>
          </cell>
        </row>
        <row r="1573">
          <cell r="C1573" t="str">
            <v>Severe Storm/Thunder Storm/ Wind</v>
          </cell>
        </row>
        <row r="1574">
          <cell r="C1574" t="str">
            <v>Severe Storm/Thunder Storm/ Wind</v>
          </cell>
        </row>
        <row r="1575">
          <cell r="C1575" t="str">
            <v>Severe Storm/Thunder Storm/ Wind</v>
          </cell>
        </row>
        <row r="1576">
          <cell r="C1576" t="str">
            <v>Severe Storm/Thunder Storm/ Wind</v>
          </cell>
        </row>
        <row r="1577">
          <cell r="C1577" t="str">
            <v>Severe Storm/Thunder Storm/ Wind</v>
          </cell>
        </row>
        <row r="1578">
          <cell r="C1578" t="str">
            <v>Severe Storm/Thunder Storm/ Wind</v>
          </cell>
        </row>
        <row r="1579">
          <cell r="C1579" t="str">
            <v>Severe Storm/Thunder Storm/ Wind</v>
          </cell>
        </row>
        <row r="1580">
          <cell r="C1580" t="str">
            <v>Severe Storm/Thunder Storm/ Wind</v>
          </cell>
        </row>
        <row r="1581">
          <cell r="C1581" t="str">
            <v>Flooding</v>
          </cell>
        </row>
        <row r="1582">
          <cell r="C1582" t="str">
            <v>Severe Storm/Thunder Storm/ Wind</v>
          </cell>
        </row>
        <row r="1583">
          <cell r="C1583" t="str">
            <v>Hail</v>
          </cell>
        </row>
        <row r="1584">
          <cell r="C1584" t="str">
            <v>Severe Storm/Thunder Storm/ Wind</v>
          </cell>
        </row>
        <row r="1585">
          <cell r="C1585" t="str">
            <v>Hail</v>
          </cell>
        </row>
        <row r="1586">
          <cell r="C1586" t="str">
            <v>Severe Storm/Thunder Storm/ Wind</v>
          </cell>
        </row>
        <row r="1587">
          <cell r="C1587" t="str">
            <v>Hail</v>
          </cell>
        </row>
        <row r="1588">
          <cell r="C1588" t="str">
            <v>Flooding</v>
          </cell>
        </row>
        <row r="1589">
          <cell r="C1589" t="str">
            <v>Severe Storm/Thunder Storm/ Wind</v>
          </cell>
        </row>
        <row r="1590">
          <cell r="C1590" t="str">
            <v>Lightning</v>
          </cell>
        </row>
        <row r="1591">
          <cell r="C1591" t="str">
            <v>Hail</v>
          </cell>
        </row>
        <row r="1592">
          <cell r="C1592" t="str">
            <v>Severe Storm/Thunder Storm/ Wind</v>
          </cell>
        </row>
        <row r="1593">
          <cell r="C1593" t="str">
            <v>Severe Storm/Thunder Storm/ Wind</v>
          </cell>
        </row>
        <row r="1594">
          <cell r="C1594" t="str">
            <v>Flooding</v>
          </cell>
        </row>
        <row r="1595">
          <cell r="C1595" t="str">
            <v>Flooding</v>
          </cell>
        </row>
        <row r="1596">
          <cell r="C1596" t="str">
            <v>Wind</v>
          </cell>
        </row>
        <row r="1597">
          <cell r="C1597" t="str">
            <v>Severe Storm/Thunder Storm/ Wind</v>
          </cell>
        </row>
        <row r="1598">
          <cell r="C1598" t="str">
            <v>Tornado</v>
          </cell>
        </row>
        <row r="1599">
          <cell r="C1599" t="str">
            <v>Severe Storm/Thunder Storm/ Wind</v>
          </cell>
        </row>
        <row r="1600">
          <cell r="C1600" t="str">
            <v>Flooding</v>
          </cell>
        </row>
        <row r="1601">
          <cell r="C1601" t="str">
            <v>Flooding</v>
          </cell>
        </row>
        <row r="1602">
          <cell r="C1602" t="str">
            <v>Severe Storm/Thunder Storm/ Wind</v>
          </cell>
        </row>
        <row r="1603">
          <cell r="C1603" t="str">
            <v>Severe Storm/Thunder Storm/ Wind</v>
          </cell>
        </row>
        <row r="1604">
          <cell r="C1604" t="str">
            <v>Winter Weather</v>
          </cell>
        </row>
        <row r="1605">
          <cell r="C1605" t="str">
            <v>Severe Storm/Thunder Storm/ Wind</v>
          </cell>
        </row>
        <row r="1606">
          <cell r="C1606" t="str">
            <v>Flooding</v>
          </cell>
        </row>
        <row r="1607">
          <cell r="C1607" t="str">
            <v>Hail</v>
          </cell>
        </row>
        <row r="1608">
          <cell r="C1608" t="str">
            <v>Wind/ Winter Weather</v>
          </cell>
        </row>
        <row r="1609">
          <cell r="C1609" t="str">
            <v>Severe Storm/Thunder Storm/ Wind</v>
          </cell>
        </row>
        <row r="1610">
          <cell r="C1610" t="str">
            <v>Severe Storm/Thunder Storm/ Wind</v>
          </cell>
        </row>
        <row r="1611">
          <cell r="C1611" t="str">
            <v>Severe Storm/Thunder Storm/ Wind</v>
          </cell>
        </row>
        <row r="1612">
          <cell r="C1612" t="str">
            <v>Hail</v>
          </cell>
        </row>
        <row r="1613">
          <cell r="C1613" t="str">
            <v>Severe Storm/Thunder Storm/ Wind</v>
          </cell>
        </row>
        <row r="1614">
          <cell r="C1614" t="str">
            <v>Flooding</v>
          </cell>
        </row>
        <row r="1615">
          <cell r="C1615" t="str">
            <v>Severe Storm/Thunder Storm/ Wind</v>
          </cell>
        </row>
        <row r="1616">
          <cell r="C1616" t="str">
            <v>Severe Storm/Thunder Storm/ Wind</v>
          </cell>
        </row>
        <row r="1617">
          <cell r="C1617" t="str">
            <v>Flooding</v>
          </cell>
        </row>
        <row r="1618">
          <cell r="C1618" t="str">
            <v>Hail</v>
          </cell>
        </row>
        <row r="1619">
          <cell r="C1619" t="str">
            <v>Severe Storm/Thunder Storm/ Wind</v>
          </cell>
        </row>
        <row r="1620">
          <cell r="C1620" t="str">
            <v>Severe Storm/Thunder Storm/ Wind</v>
          </cell>
        </row>
        <row r="1621">
          <cell r="C1621" t="str">
            <v>Severe Storm/Thunder Storm/ Wind</v>
          </cell>
        </row>
        <row r="1622">
          <cell r="C1622" t="str">
            <v>Severe Storm/Thunder Storm/ Wind</v>
          </cell>
        </row>
        <row r="1623">
          <cell r="C1623" t="str">
            <v>Severe Storm/Thunder Storm/ Wind</v>
          </cell>
        </row>
        <row r="1624">
          <cell r="C1624" t="str">
            <v>Winter Weather</v>
          </cell>
        </row>
        <row r="1625">
          <cell r="C1625" t="str">
            <v>Severe Storm/Thunder Storm/ Wind</v>
          </cell>
        </row>
        <row r="1626">
          <cell r="C1626" t="str">
            <v>Severe Storm/Thunder Storm/ Wind</v>
          </cell>
        </row>
        <row r="1627">
          <cell r="C1627" t="str">
            <v>Severe Storm/Thunder Storm/ Wind</v>
          </cell>
        </row>
        <row r="1628">
          <cell r="C1628" t="str">
            <v>Severe Storm/Thunder Storm/ Wind</v>
          </cell>
        </row>
        <row r="1629">
          <cell r="C1629" t="str">
            <v>Severe Storm/Thunder Storm/ Wind</v>
          </cell>
        </row>
        <row r="1630">
          <cell r="C1630" t="str">
            <v>Severe Storm/Thunder Storm/ Wind</v>
          </cell>
        </row>
        <row r="1631">
          <cell r="C1631" t="str">
            <v>Severe Storm/Thunder Storm/ Wind</v>
          </cell>
        </row>
        <row r="1632">
          <cell r="C1632" t="str">
            <v>Severe Storm/Thunder Storm/ Wind</v>
          </cell>
        </row>
        <row r="1633">
          <cell r="C1633" t="str">
            <v>Flooding</v>
          </cell>
        </row>
        <row r="1634">
          <cell r="C1634" t="str">
            <v>Flooding</v>
          </cell>
        </row>
        <row r="1635">
          <cell r="C1635" t="str">
            <v>Hail</v>
          </cell>
        </row>
        <row r="1636">
          <cell r="C1636" t="str">
            <v>Severe Storm/Thunder Storm - Wind</v>
          </cell>
        </row>
        <row r="1637">
          <cell r="C1637" t="str">
            <v>Severe Storm/Thunder Storm/ Wind</v>
          </cell>
        </row>
        <row r="1638">
          <cell r="C1638" t="str">
            <v>Severe Storm/Thunder Storm/ Wind</v>
          </cell>
        </row>
        <row r="1639">
          <cell r="C1639" t="str">
            <v>Tornado</v>
          </cell>
        </row>
        <row r="1640">
          <cell r="C1640" t="str">
            <v>Hail</v>
          </cell>
        </row>
        <row r="1641">
          <cell r="C1641" t="str">
            <v>Wind/ Winter Weather</v>
          </cell>
        </row>
        <row r="1642">
          <cell r="C1642" t="str">
            <v>Hail</v>
          </cell>
        </row>
        <row r="1643">
          <cell r="C1643" t="str">
            <v>Flooding</v>
          </cell>
        </row>
        <row r="1644">
          <cell r="C1644" t="str">
            <v>Severe Storm/Thunder Storm/ Wind</v>
          </cell>
        </row>
        <row r="1645">
          <cell r="C1645" t="str">
            <v>Severe Storm/Thunder Storm/ Wind</v>
          </cell>
        </row>
        <row r="1646">
          <cell r="C1646" t="str">
            <v>Severe Storm/Thunder Storm/ Wind</v>
          </cell>
        </row>
        <row r="1647">
          <cell r="C1647" t="str">
            <v>Severe Storm/Thunder Storm/ Wind</v>
          </cell>
        </row>
        <row r="1648">
          <cell r="C1648" t="str">
            <v>Flooding</v>
          </cell>
        </row>
        <row r="1649">
          <cell r="C1649" t="str">
            <v>Winter Weather</v>
          </cell>
        </row>
        <row r="1650">
          <cell r="C1650" t="str">
            <v>Wind</v>
          </cell>
        </row>
        <row r="1651">
          <cell r="C1651" t="str">
            <v>Flooding/ Severe Storm/Thunder Storm</v>
          </cell>
        </row>
        <row r="1652">
          <cell r="C1652" t="str">
            <v>Winter Weather</v>
          </cell>
        </row>
        <row r="1653">
          <cell r="C1653" t="str">
            <v>Flooding</v>
          </cell>
        </row>
        <row r="1654">
          <cell r="C1654" t="str">
            <v>Severe Storm/Thunder Storm/ Wind</v>
          </cell>
        </row>
        <row r="1655">
          <cell r="C1655" t="str">
            <v>Flooding</v>
          </cell>
        </row>
        <row r="1656">
          <cell r="C1656" t="str">
            <v>Flooding</v>
          </cell>
        </row>
        <row r="1657">
          <cell r="C1657" t="str">
            <v>Hail</v>
          </cell>
        </row>
        <row r="1658">
          <cell r="C1658" t="str">
            <v>Severe Storm/Thunder Storm/ Wind</v>
          </cell>
        </row>
        <row r="1659">
          <cell r="C1659" t="str">
            <v>Severe Storm/Thunder Storm/ Wind</v>
          </cell>
        </row>
        <row r="1660">
          <cell r="C1660" t="str">
            <v>Hail</v>
          </cell>
        </row>
        <row r="1661">
          <cell r="C1661" t="str">
            <v>Severe Storm/Thunder Storm/ Wind</v>
          </cell>
        </row>
        <row r="1662">
          <cell r="C1662" t="str">
            <v>Flooding</v>
          </cell>
        </row>
        <row r="1663">
          <cell r="C1663" t="str">
            <v>Severe Storm/Thunder Storm - Wind</v>
          </cell>
        </row>
        <row r="1664">
          <cell r="C1664" t="str">
            <v>Severe Storm/Thunder Storm/ Wind</v>
          </cell>
        </row>
        <row r="1665">
          <cell r="C1665" t="str">
            <v>Flooding</v>
          </cell>
        </row>
        <row r="1666">
          <cell r="C1666" t="str">
            <v>Severe Storm/Thunder Storm/ Wind</v>
          </cell>
        </row>
        <row r="1667">
          <cell r="C1667" t="str">
            <v>Severe Storm/Thunder Storm/ Wind</v>
          </cell>
        </row>
        <row r="1668">
          <cell r="C1668" t="str">
            <v>Severe Storm/Thunder Storm/ Wind</v>
          </cell>
        </row>
        <row r="1669">
          <cell r="C1669" t="str">
            <v>Severe Storm/Thunder Storm/ Wind</v>
          </cell>
        </row>
        <row r="1670">
          <cell r="C1670" t="str">
            <v>Severe Storm/Thunder Storm/ Wind</v>
          </cell>
        </row>
        <row r="1671">
          <cell r="C1671" t="str">
            <v>Severe Storm/Thunder Storm/ Wind</v>
          </cell>
        </row>
        <row r="1672">
          <cell r="C1672" t="str">
            <v>Severe Storm/Thunder Storm/ Wind</v>
          </cell>
        </row>
        <row r="1673">
          <cell r="C1673" t="str">
            <v>Severe Storm/Thunder Storm/ Wind</v>
          </cell>
        </row>
        <row r="1674">
          <cell r="C1674" t="str">
            <v>Flooding</v>
          </cell>
        </row>
        <row r="1675">
          <cell r="C1675" t="str">
            <v>Flooding</v>
          </cell>
        </row>
        <row r="1676">
          <cell r="C1676" t="str">
            <v>Severe Storm/Thunder Storm/ Wind</v>
          </cell>
        </row>
        <row r="1677">
          <cell r="C1677" t="str">
            <v>Severe Storm/Thunder Storm/ Wind</v>
          </cell>
        </row>
        <row r="1678">
          <cell r="C1678" t="str">
            <v>Flooding</v>
          </cell>
        </row>
        <row r="1679">
          <cell r="C1679" t="str">
            <v>Severe Storm/Thunder Storm/ Wind</v>
          </cell>
        </row>
        <row r="1680">
          <cell r="C1680" t="str">
            <v>Severe Storm/Thunder Storm/ Wind</v>
          </cell>
        </row>
        <row r="1681">
          <cell r="C1681" t="str">
            <v>Winter Weather</v>
          </cell>
        </row>
        <row r="1682">
          <cell r="C1682" t="str">
            <v>Severe Storm/Thunder Storm/ Wind</v>
          </cell>
        </row>
        <row r="1683">
          <cell r="C1683" t="str">
            <v>Severe Storm/Thunder Storm/ Wind</v>
          </cell>
        </row>
        <row r="1684">
          <cell r="C1684" t="str">
            <v>Severe Storm/Thunder Storm/ Wind</v>
          </cell>
        </row>
        <row r="1685">
          <cell r="C1685" t="str">
            <v>Lightning/ Wind</v>
          </cell>
        </row>
        <row r="1686">
          <cell r="C1686" t="str">
            <v>Flooding</v>
          </cell>
        </row>
        <row r="1687">
          <cell r="C1687" t="str">
            <v>Winter Weather</v>
          </cell>
        </row>
        <row r="1688">
          <cell r="C1688" t="str">
            <v>Hail/ Severe Storm/Thunder Storm/ Wind</v>
          </cell>
        </row>
        <row r="1689">
          <cell r="C1689" t="str">
            <v>Winter Weather</v>
          </cell>
        </row>
        <row r="1690">
          <cell r="C1690" t="str">
            <v>Winter Weather</v>
          </cell>
        </row>
        <row r="1691">
          <cell r="C1691" t="str">
            <v>Severe Storm/Thunder Storm/ Wind</v>
          </cell>
        </row>
        <row r="1692">
          <cell r="C1692" t="str">
            <v>Hail/ Lightning/ Severe Storm/Thunder Storm/ Wind</v>
          </cell>
        </row>
        <row r="1693">
          <cell r="C1693" t="str">
            <v>Wind</v>
          </cell>
        </row>
        <row r="1694">
          <cell r="C1694" t="str">
            <v>Flooding/ Severe Storm/Thunder Storm</v>
          </cell>
        </row>
        <row r="1695">
          <cell r="C1695" t="str">
            <v>Winter Weather</v>
          </cell>
        </row>
        <row r="1696">
          <cell r="C1696" t="str">
            <v>Flooding/ Lightning/ Severe Storm/Thunder Storm</v>
          </cell>
        </row>
        <row r="1697">
          <cell r="C1697" t="str">
            <v>Flooding/ Lightning/ Severe Storm/Thunder Storm</v>
          </cell>
        </row>
        <row r="1698">
          <cell r="C1698" t="str">
            <v>Flooding/ Lightning/ Severe Storm/Thunder Storm</v>
          </cell>
        </row>
        <row r="1699">
          <cell r="C1699" t="str">
            <v>Wind</v>
          </cell>
        </row>
        <row r="1700">
          <cell r="C1700" t="str">
            <v>Lightning</v>
          </cell>
        </row>
        <row r="1701">
          <cell r="C1701" t="str">
            <v>Flooding/ Severe Storm/Thunder Storm</v>
          </cell>
        </row>
        <row r="1702">
          <cell r="C1702" t="str">
            <v>Wind</v>
          </cell>
        </row>
        <row r="1703">
          <cell r="C1703" t="str">
            <v>Winter Weather</v>
          </cell>
        </row>
        <row r="1704">
          <cell r="C1704" t="str">
            <v>Hail</v>
          </cell>
        </row>
        <row r="1705">
          <cell r="C1705" t="str">
            <v>Flooding</v>
          </cell>
        </row>
        <row r="1706">
          <cell r="C1706" t="str">
            <v>Hurricane/Tropical Storm</v>
          </cell>
        </row>
        <row r="1707">
          <cell r="C1707" t="str">
            <v>Flooding</v>
          </cell>
        </row>
        <row r="1708">
          <cell r="C1708" t="str">
            <v>Hail</v>
          </cell>
        </row>
        <row r="1709">
          <cell r="C1709" t="str">
            <v>Flooding/ Lightning/ Severe Storm/Thunder Storm</v>
          </cell>
        </row>
        <row r="1710">
          <cell r="C1710" t="str">
            <v>Lightning/ Wind</v>
          </cell>
        </row>
        <row r="1711">
          <cell r="C1711" t="str">
            <v>Hail/ Lightning/ Wind</v>
          </cell>
        </row>
        <row r="1712">
          <cell r="C1712" t="str">
            <v>Lightning/ Wind</v>
          </cell>
        </row>
        <row r="1713">
          <cell r="C1713" t="str">
            <v>Hurricane/Tropical Storm</v>
          </cell>
        </row>
        <row r="1714">
          <cell r="C1714" t="str">
            <v>Lightning/ Wind</v>
          </cell>
        </row>
        <row r="1715">
          <cell r="C1715" t="str">
            <v>Severe Storm/Thunder Storm/ Wind</v>
          </cell>
        </row>
        <row r="1716">
          <cell r="C1716" t="str">
            <v>Hail/ Lightning/ Wind</v>
          </cell>
        </row>
        <row r="1717">
          <cell r="C1717" t="str">
            <v>Winter Weather</v>
          </cell>
        </row>
        <row r="1718">
          <cell r="C1718" t="str">
            <v>Severe Storm/Thunder Storm/ Wind</v>
          </cell>
        </row>
        <row r="1719">
          <cell r="C1719" t="str">
            <v>Severe Storm/Thunder Storm/ Wind</v>
          </cell>
        </row>
        <row r="1720">
          <cell r="C1720" t="str">
            <v>Severe Storm/Thunder Storm/ Wind</v>
          </cell>
        </row>
        <row r="1721">
          <cell r="C1721" t="str">
            <v>Lightning/ Wind</v>
          </cell>
        </row>
        <row r="1722">
          <cell r="C1722" t="str">
            <v>Lightning/ Wind</v>
          </cell>
        </row>
        <row r="1723">
          <cell r="C1723" t="str">
            <v>Hurricane/Tropical Storm</v>
          </cell>
        </row>
        <row r="1724">
          <cell r="C1724" t="str">
            <v>Lightning/ Severe Storm/Thunder Storm/ Wind</v>
          </cell>
        </row>
        <row r="1725">
          <cell r="C1725" t="str">
            <v>Hail</v>
          </cell>
        </row>
        <row r="1726">
          <cell r="C1726" t="str">
            <v>Hail/ Lightning/ Wind</v>
          </cell>
        </row>
        <row r="1727">
          <cell r="C1727" t="str">
            <v>Lightning/ Wind</v>
          </cell>
        </row>
        <row r="1728">
          <cell r="C1728" t="str">
            <v>Winter Weather</v>
          </cell>
        </row>
        <row r="1729">
          <cell r="C1729" t="str">
            <v>Lightning/ Wind</v>
          </cell>
        </row>
        <row r="1730">
          <cell r="C1730" t="str">
            <v>Winter Weather</v>
          </cell>
        </row>
        <row r="1731">
          <cell r="C1731" t="str">
            <v>Hurricane/Tropical Storm</v>
          </cell>
        </row>
        <row r="1732">
          <cell r="C1732" t="str">
            <v>Winter Weather</v>
          </cell>
        </row>
        <row r="1733">
          <cell r="C1733" t="str">
            <v>Lightning/ Wind</v>
          </cell>
        </row>
        <row r="1734">
          <cell r="C1734" t="str">
            <v>Flooding/ Wind</v>
          </cell>
        </row>
        <row r="1735">
          <cell r="C1735" t="str">
            <v>Lightning/ Severe Storm/Thunder Storm/ Wind</v>
          </cell>
        </row>
        <row r="1736">
          <cell r="C1736" t="str">
            <v>Lightning/ Wind</v>
          </cell>
        </row>
        <row r="1737">
          <cell r="C1737" t="str">
            <v>Flooding/ Wind</v>
          </cell>
        </row>
        <row r="1738">
          <cell r="C1738" t="str">
            <v>Hail/ Lightning/ Wind</v>
          </cell>
        </row>
        <row r="1739">
          <cell r="C1739" t="str">
            <v>Winter Weather</v>
          </cell>
        </row>
        <row r="1740">
          <cell r="C1740" t="str">
            <v>Hail</v>
          </cell>
        </row>
        <row r="1741">
          <cell r="C1741" t="str">
            <v>Winter Weather</v>
          </cell>
        </row>
        <row r="1742">
          <cell r="C1742" t="str">
            <v>Lightning/ Wind</v>
          </cell>
        </row>
        <row r="1743">
          <cell r="C1743" t="str">
            <v>Lightning/ Severe Storm/Thunder Storm/ Wind</v>
          </cell>
        </row>
        <row r="1744">
          <cell r="C1744" t="str">
            <v>Flooding/ Wind</v>
          </cell>
        </row>
        <row r="1745">
          <cell r="C1745" t="str">
            <v>Lightning/ Wind</v>
          </cell>
        </row>
        <row r="1746">
          <cell r="C1746" t="str">
            <v>Hail</v>
          </cell>
        </row>
        <row r="1747">
          <cell r="C1747" t="str">
            <v>Lightning/ Wind</v>
          </cell>
        </row>
        <row r="1748">
          <cell r="C1748" t="str">
            <v>Flooding/ Wind</v>
          </cell>
        </row>
        <row r="1749">
          <cell r="C1749" t="str">
            <v>Winter Weather</v>
          </cell>
        </row>
        <row r="1750">
          <cell r="C1750" t="str">
            <v>Winter Weather</v>
          </cell>
        </row>
        <row r="1751">
          <cell r="C1751" t="str">
            <v>Lightning/ Wind</v>
          </cell>
        </row>
        <row r="1752">
          <cell r="C1752" t="str">
            <v>Lightning/ Severe Storm/Thunder Storm/ Wind</v>
          </cell>
        </row>
        <row r="1753">
          <cell r="C1753" t="str">
            <v>Lightning/ Severe Storm/Thunder Storm/ Wind</v>
          </cell>
        </row>
        <row r="1754">
          <cell r="C1754" t="str">
            <v>Lightning/ Severe Storm/Thunder Storm/ Wind</v>
          </cell>
        </row>
        <row r="1755">
          <cell r="C1755" t="str">
            <v>Winter Weather</v>
          </cell>
        </row>
        <row r="1756">
          <cell r="C1756" t="str">
            <v>Drought</v>
          </cell>
        </row>
        <row r="1757">
          <cell r="C1757" t="str">
            <v>Winter Weather</v>
          </cell>
        </row>
        <row r="1758">
          <cell r="C1758" t="str">
            <v>Flooding</v>
          </cell>
        </row>
        <row r="1759">
          <cell r="C1759" t="str">
            <v>Winter Weather</v>
          </cell>
        </row>
        <row r="1760">
          <cell r="C1760" t="str">
            <v>Flooding/ Severe Storm/Thunder Storm/ Wind</v>
          </cell>
        </row>
        <row r="1761">
          <cell r="C1761" t="str">
            <v>Winter Weather</v>
          </cell>
        </row>
        <row r="1762">
          <cell r="C1762" t="str">
            <v>Winter Weather</v>
          </cell>
        </row>
        <row r="1763">
          <cell r="C1763" t="str">
            <v>Flooding/ Severe Storm/Thunder Storm/ Wind</v>
          </cell>
        </row>
        <row r="1764">
          <cell r="C1764" t="str">
            <v>Hail/ Severe Storm/Thunder Storm/ Wind/ Winter Weather</v>
          </cell>
        </row>
        <row r="1765">
          <cell r="C1765" t="str">
            <v>Hail/ Lightning/ Severe Storm/Thunder Storm/ Wind</v>
          </cell>
        </row>
        <row r="1766">
          <cell r="C1766" t="str">
            <v>Lightning/ Wind</v>
          </cell>
        </row>
        <row r="1767">
          <cell r="C1767" t="str">
            <v>Wind</v>
          </cell>
        </row>
        <row r="1768">
          <cell r="C1768" t="str">
            <v>Winter Weather</v>
          </cell>
        </row>
        <row r="1769">
          <cell r="C1769" t="str">
            <v>Lightning/ Wind</v>
          </cell>
        </row>
        <row r="1770">
          <cell r="C1770" t="str">
            <v>Winter Weather</v>
          </cell>
        </row>
        <row r="1771">
          <cell r="C1771" t="str">
            <v>Lightning/ Wind</v>
          </cell>
        </row>
        <row r="1772">
          <cell r="C1772" t="str">
            <v>Winter Weather</v>
          </cell>
        </row>
        <row r="1773">
          <cell r="C1773" t="str">
            <v>Wind</v>
          </cell>
        </row>
        <row r="1774">
          <cell r="C1774" t="str">
            <v>Drought</v>
          </cell>
        </row>
        <row r="1775">
          <cell r="C1775" t="str">
            <v>Severe Storm/Thunder Storm</v>
          </cell>
        </row>
        <row r="1776">
          <cell r="C1776" t="str">
            <v>Wind</v>
          </cell>
        </row>
        <row r="1777">
          <cell r="C1777" t="str">
            <v>Drought</v>
          </cell>
        </row>
        <row r="1778">
          <cell r="C1778" t="str">
            <v>Winter Weather</v>
          </cell>
        </row>
        <row r="1779">
          <cell r="C1779" t="str">
            <v>Winter Weather</v>
          </cell>
        </row>
        <row r="1780">
          <cell r="C1780" t="str">
            <v>Flooding</v>
          </cell>
        </row>
        <row r="1781">
          <cell r="C1781" t="str">
            <v>Flooding/ Wind</v>
          </cell>
        </row>
        <row r="1782">
          <cell r="C1782" t="str">
            <v>Hail/ Wind</v>
          </cell>
        </row>
        <row r="1783">
          <cell r="C1783" t="str">
            <v>Winter Weather</v>
          </cell>
        </row>
        <row r="1784">
          <cell r="C1784" t="str">
            <v>Lightning/ Wind</v>
          </cell>
        </row>
        <row r="1785">
          <cell r="C1785" t="str">
            <v>Wind</v>
          </cell>
        </row>
        <row r="1786">
          <cell r="C1786" t="str">
            <v>Wind</v>
          </cell>
        </row>
        <row r="1787">
          <cell r="C1787" t="str">
            <v>Hail/ Lightning/ Wind</v>
          </cell>
        </row>
        <row r="1788">
          <cell r="C1788" t="str">
            <v>Wind</v>
          </cell>
        </row>
        <row r="1789">
          <cell r="C1789" t="str">
            <v>Lightning/ Wind</v>
          </cell>
        </row>
        <row r="1790">
          <cell r="C1790" t="str">
            <v>Lightning/ Wind</v>
          </cell>
        </row>
        <row r="1791">
          <cell r="C1791" t="str">
            <v>Lightning/ Wind</v>
          </cell>
        </row>
        <row r="1792">
          <cell r="C1792" t="str">
            <v>Flooding</v>
          </cell>
        </row>
        <row r="1793">
          <cell r="C1793" t="str">
            <v>Drought/ Heat</v>
          </cell>
        </row>
        <row r="1794">
          <cell r="C1794" t="str">
            <v>Lightning</v>
          </cell>
        </row>
        <row r="1795">
          <cell r="C1795" t="str">
            <v>Hail/ Lightning/ Severe Storm/Thunder Storm/ Wind</v>
          </cell>
        </row>
        <row r="1796">
          <cell r="C1796" t="str">
            <v>Hail/ Lightning/ Wind</v>
          </cell>
        </row>
        <row r="1797">
          <cell r="C1797" t="str">
            <v>Flooding/ Severe Storm/Thunder Storm/ Wind</v>
          </cell>
        </row>
        <row r="1798">
          <cell r="C1798" t="str">
            <v>Hail/ Severe Storm/Thunder Storm/ Wind/ Winter Weather</v>
          </cell>
        </row>
        <row r="1799">
          <cell r="C1799" t="str">
            <v>Winter Weather</v>
          </cell>
        </row>
        <row r="1800">
          <cell r="C1800" t="str">
            <v>Drought</v>
          </cell>
        </row>
        <row r="1801">
          <cell r="C1801" t="str">
            <v>Winter Weather</v>
          </cell>
        </row>
        <row r="1802">
          <cell r="C1802" t="str">
            <v>Winter Weather</v>
          </cell>
        </row>
        <row r="1803">
          <cell r="C1803" t="str">
            <v>Lightning/ Wind</v>
          </cell>
        </row>
        <row r="1804">
          <cell r="C1804" t="str">
            <v>Lightning/ Wind</v>
          </cell>
        </row>
        <row r="1805">
          <cell r="C1805" t="str">
            <v>Flooding/ Severe Storm/Thunder Storm/ Wind</v>
          </cell>
        </row>
        <row r="1806">
          <cell r="C1806" t="str">
            <v>Winter Weather</v>
          </cell>
        </row>
        <row r="1807">
          <cell r="C1807" t="str">
            <v>Hail/ Lightning/ Wind</v>
          </cell>
        </row>
        <row r="1808">
          <cell r="C1808" t="str">
            <v>Flooding/ Severe Storm/Thunder Storm/ Wind</v>
          </cell>
        </row>
        <row r="1809">
          <cell r="C1809" t="str">
            <v>Lightning/ Wind</v>
          </cell>
        </row>
        <row r="1810">
          <cell r="C1810" t="str">
            <v>Wind</v>
          </cell>
        </row>
        <row r="1811">
          <cell r="C1811" t="str">
            <v>Winter Weather</v>
          </cell>
        </row>
        <row r="1812">
          <cell r="C1812" t="str">
            <v>Winter Weather</v>
          </cell>
        </row>
        <row r="1813">
          <cell r="C1813" t="str">
            <v>Wind</v>
          </cell>
        </row>
        <row r="1814">
          <cell r="C1814" t="str">
            <v>Winter Weather</v>
          </cell>
        </row>
        <row r="1815">
          <cell r="C1815" t="str">
            <v>Flooding/ Wind</v>
          </cell>
        </row>
        <row r="1816">
          <cell r="C1816" t="str">
            <v>Winter Weather</v>
          </cell>
        </row>
        <row r="1817">
          <cell r="C1817" t="str">
            <v>Wind</v>
          </cell>
        </row>
        <row r="1818">
          <cell r="C1818" t="str">
            <v>Winter Weather</v>
          </cell>
        </row>
        <row r="1819">
          <cell r="C1819" t="str">
            <v>Flooding</v>
          </cell>
        </row>
        <row r="1820">
          <cell r="C1820" t="str">
            <v>Hail/ Wind</v>
          </cell>
        </row>
        <row r="1821">
          <cell r="C1821" t="str">
            <v>Winter Weather</v>
          </cell>
        </row>
        <row r="1822">
          <cell r="C1822" t="str">
            <v>Wind</v>
          </cell>
        </row>
        <row r="1823">
          <cell r="C1823" t="str">
            <v>Drought</v>
          </cell>
        </row>
        <row r="1824">
          <cell r="C1824" t="str">
            <v>Hail/ Lightning/ Wind</v>
          </cell>
        </row>
        <row r="1825">
          <cell r="C1825" t="str">
            <v>Hurricane/Tropical Storm</v>
          </cell>
        </row>
        <row r="1826">
          <cell r="C1826" t="str">
            <v>Flooding</v>
          </cell>
        </row>
        <row r="1827">
          <cell r="C1827" t="str">
            <v>Flooding</v>
          </cell>
        </row>
        <row r="1828">
          <cell r="C1828" t="str">
            <v>Flooding/ Severe Storm/Thunder Storm</v>
          </cell>
        </row>
        <row r="1829">
          <cell r="C1829" t="str">
            <v>Hail/ Wind</v>
          </cell>
        </row>
        <row r="1830">
          <cell r="C1830" t="str">
            <v>Drought</v>
          </cell>
        </row>
        <row r="1831">
          <cell r="C1831" t="str">
            <v>Flooding/ Wind</v>
          </cell>
        </row>
        <row r="1832">
          <cell r="C1832" t="str">
            <v>Flooding/ Severe Storm/Thunder Storm</v>
          </cell>
        </row>
        <row r="1833">
          <cell r="C1833" t="str">
            <v>Hail/ Lightning/ Wind</v>
          </cell>
        </row>
        <row r="1834">
          <cell r="C1834" t="str">
            <v>Flooding</v>
          </cell>
        </row>
        <row r="1835">
          <cell r="C1835" t="str">
            <v>Lightning/ Wind</v>
          </cell>
        </row>
        <row r="1836">
          <cell r="C1836" t="str">
            <v>Flooding</v>
          </cell>
        </row>
        <row r="1837">
          <cell r="C1837" t="str">
            <v>Flooding/ Severe Storm/Thunder Storm/ Wind</v>
          </cell>
        </row>
        <row r="1838">
          <cell r="C1838" t="str">
            <v>Flooding/ Severe Storm/Thunder Storm/ Wind</v>
          </cell>
        </row>
        <row r="1839">
          <cell r="C1839" t="str">
            <v>Flooding</v>
          </cell>
        </row>
        <row r="1840">
          <cell r="C1840" t="str">
            <v>Hail/ Lightning/ Severe Storm/Thunder Storm/ Wind</v>
          </cell>
        </row>
        <row r="1841">
          <cell r="C1841" t="str">
            <v>Flooding/ Severe Storm/Thunder Storm</v>
          </cell>
        </row>
        <row r="1842">
          <cell r="C1842" t="str">
            <v>Winter Weather</v>
          </cell>
        </row>
        <row r="1843">
          <cell r="C1843" t="str">
            <v>Severe Storm/Thunder Storm/ Wind</v>
          </cell>
        </row>
        <row r="1844">
          <cell r="C1844" t="str">
            <v>Drought</v>
          </cell>
        </row>
        <row r="1845">
          <cell r="C1845" t="str">
            <v>Severe Storm/Thunder Storm/ Wind</v>
          </cell>
        </row>
        <row r="1846">
          <cell r="C1846" t="str">
            <v>Lightning/ Wind</v>
          </cell>
        </row>
        <row r="1847">
          <cell r="C1847" t="str">
            <v>Severe Storm/Thunder Storm/ Wind</v>
          </cell>
        </row>
        <row r="1848">
          <cell r="C1848" t="str">
            <v>Lightning/ Wind</v>
          </cell>
        </row>
        <row r="1849">
          <cell r="C1849" t="str">
            <v>Hurricane/Tropical Storm</v>
          </cell>
        </row>
        <row r="1850">
          <cell r="C1850" t="str">
            <v>Hail</v>
          </cell>
        </row>
        <row r="1851">
          <cell r="C1851" t="str">
            <v>Severe Storm/Thunder Storm/ Wind</v>
          </cell>
        </row>
        <row r="1852">
          <cell r="C1852" t="str">
            <v>Winter Weather</v>
          </cell>
        </row>
        <row r="1853">
          <cell r="C1853" t="str">
            <v>Severe Storm/Thunder Storm/ Wind</v>
          </cell>
        </row>
        <row r="1854">
          <cell r="C1854" t="str">
            <v>Tornado</v>
          </cell>
        </row>
        <row r="1855">
          <cell r="C1855" t="str">
            <v>Severe Storm/Thunder Storm/ Wind</v>
          </cell>
        </row>
        <row r="1856">
          <cell r="C1856" t="str">
            <v>Lightning</v>
          </cell>
        </row>
        <row r="1857">
          <cell r="C1857" t="str">
            <v>Winter Weather</v>
          </cell>
        </row>
        <row r="1858">
          <cell r="C1858" t="str">
            <v>Hail/ Severe Storm/Thunder Storm/ Wind/ Winter Weather</v>
          </cell>
        </row>
        <row r="1859">
          <cell r="C1859" t="str">
            <v>Hail</v>
          </cell>
        </row>
        <row r="1860">
          <cell r="C1860" t="str">
            <v>Winter Weather</v>
          </cell>
        </row>
        <row r="1861">
          <cell r="C1861" t="str">
            <v>Drought/ Heat</v>
          </cell>
        </row>
        <row r="1862">
          <cell r="C1862" t="str">
            <v>Severe Storm/Thunder Storm/ Wind</v>
          </cell>
        </row>
        <row r="1863">
          <cell r="C1863" t="str">
            <v>Hail</v>
          </cell>
        </row>
        <row r="1864">
          <cell r="C1864" t="str">
            <v>Hail</v>
          </cell>
        </row>
        <row r="1865">
          <cell r="C1865" t="str">
            <v>Flooding/ Wind</v>
          </cell>
        </row>
        <row r="1866">
          <cell r="C1866" t="str">
            <v>Severe Storm/Thunder Storm/ Wind</v>
          </cell>
        </row>
        <row r="1867">
          <cell r="C1867" t="str">
            <v>Winter Weather</v>
          </cell>
        </row>
        <row r="1868">
          <cell r="C1868" t="str">
            <v>Severe Storm/Thunder Storm/ Wind</v>
          </cell>
        </row>
        <row r="1869">
          <cell r="C1869" t="str">
            <v>Drought</v>
          </cell>
        </row>
        <row r="1870">
          <cell r="C1870" t="str">
            <v>Drought</v>
          </cell>
        </row>
        <row r="1871">
          <cell r="C1871" t="str">
            <v>Flooding</v>
          </cell>
        </row>
        <row r="1872">
          <cell r="C1872" t="str">
            <v>Winter Weather</v>
          </cell>
        </row>
        <row r="1873">
          <cell r="C1873" t="str">
            <v>Flooding/ Severe Storm/Thunder Storm</v>
          </cell>
        </row>
        <row r="1874">
          <cell r="C1874" t="str">
            <v>Severe Storm/Thunder Storm/ Wind</v>
          </cell>
        </row>
        <row r="1875">
          <cell r="C1875" t="str">
            <v>Winter Weather</v>
          </cell>
        </row>
        <row r="1876">
          <cell r="C1876" t="str">
            <v>Severe Storm/Thunder Storm/ Wind</v>
          </cell>
        </row>
        <row r="1877">
          <cell r="C1877" t="str">
            <v>Hail/ Lightning/ Wind</v>
          </cell>
        </row>
        <row r="1878">
          <cell r="C1878" t="str">
            <v>Drought/ Heat</v>
          </cell>
        </row>
        <row r="1879">
          <cell r="C1879" t="str">
            <v>Winter Weather</v>
          </cell>
        </row>
        <row r="1880">
          <cell r="C1880" t="str">
            <v>Severe Storm/Thunder Storm/ Wind</v>
          </cell>
        </row>
        <row r="1881">
          <cell r="C1881" t="str">
            <v>Flooding</v>
          </cell>
        </row>
        <row r="1882">
          <cell r="C1882" t="str">
            <v>Flooding/ Severe Storm/Thunder Storm/ Wind</v>
          </cell>
        </row>
        <row r="1883">
          <cell r="C1883" t="str">
            <v>Hail</v>
          </cell>
        </row>
        <row r="1884">
          <cell r="C1884" t="str">
            <v>Hail</v>
          </cell>
        </row>
        <row r="1885">
          <cell r="C1885" t="str">
            <v>Hail</v>
          </cell>
        </row>
        <row r="1886">
          <cell r="C1886" t="str">
            <v>Severe Storm/Thunder Storm/ Wind</v>
          </cell>
        </row>
        <row r="1887">
          <cell r="C1887" t="str">
            <v>Severe Storm/Thunder Storm/ Wind</v>
          </cell>
        </row>
        <row r="1888">
          <cell r="C1888" t="str">
            <v>Flooding/ Wind</v>
          </cell>
        </row>
        <row r="1889">
          <cell r="C1889" t="str">
            <v>Severe Storm/Thunder Storm/ Wind</v>
          </cell>
        </row>
        <row r="1890">
          <cell r="C1890" t="str">
            <v>Hail</v>
          </cell>
        </row>
        <row r="1891">
          <cell r="C1891" t="str">
            <v>Severe Storm/Thunder Storm/ Wind</v>
          </cell>
        </row>
        <row r="1892">
          <cell r="C1892" t="str">
            <v>Severe Storm/Thunder Storm/ Wind</v>
          </cell>
        </row>
        <row r="1893">
          <cell r="C1893" t="str">
            <v>Winter Weather</v>
          </cell>
        </row>
        <row r="1894">
          <cell r="C1894" t="str">
            <v>Hail</v>
          </cell>
        </row>
        <row r="1895">
          <cell r="C1895" t="str">
            <v>Severe Storm/Thunder Storm/ Wind</v>
          </cell>
        </row>
        <row r="1896">
          <cell r="C1896" t="str">
            <v>Flooding</v>
          </cell>
        </row>
        <row r="1897">
          <cell r="C1897" t="str">
            <v>Hail/ Lightning/ Wind</v>
          </cell>
        </row>
        <row r="1898">
          <cell r="C1898" t="str">
            <v>Severe Storm/Thunder Storm/ Wind</v>
          </cell>
        </row>
        <row r="1899">
          <cell r="C1899" t="str">
            <v>Severe Storm/Thunder Storm/ Wind</v>
          </cell>
        </row>
        <row r="1900">
          <cell r="C1900" t="str">
            <v>Flooding/ Severe Storm/Thunder Storm/ Wind</v>
          </cell>
        </row>
        <row r="1901">
          <cell r="C1901" t="str">
            <v>Flooding/ Severe Storm/Thunder Storm</v>
          </cell>
        </row>
        <row r="1902">
          <cell r="C1902" t="str">
            <v>Severe Storm/Thunder Storm/ Wind</v>
          </cell>
        </row>
        <row r="1903">
          <cell r="C1903" t="str">
            <v>Hurricane/Tropical Storm</v>
          </cell>
        </row>
        <row r="1904">
          <cell r="C1904" t="str">
            <v>Drought</v>
          </cell>
        </row>
        <row r="1905">
          <cell r="C1905" t="str">
            <v>Wind</v>
          </cell>
        </row>
        <row r="1906">
          <cell r="C1906" t="str">
            <v>Wind</v>
          </cell>
        </row>
        <row r="1907">
          <cell r="C1907" t="str">
            <v>Flooding</v>
          </cell>
        </row>
        <row r="1908">
          <cell r="C1908" t="str">
            <v>Flooding</v>
          </cell>
        </row>
        <row r="1909">
          <cell r="C1909" t="str">
            <v>Severe Storm/Thunder Storm/ Wind</v>
          </cell>
        </row>
        <row r="1910">
          <cell r="C1910" t="str">
            <v>Hurricane/Tropical Storm</v>
          </cell>
        </row>
        <row r="1911">
          <cell r="C1911" t="str">
            <v>Lightning/ Wind</v>
          </cell>
        </row>
        <row r="1912">
          <cell r="C1912" t="str">
            <v>Flooding</v>
          </cell>
        </row>
        <row r="1913">
          <cell r="C1913" t="str">
            <v>Lightning/ Wind</v>
          </cell>
        </row>
        <row r="1914">
          <cell r="C1914" t="str">
            <v>Winter Weather</v>
          </cell>
        </row>
        <row r="1915">
          <cell r="C1915" t="str">
            <v>Wind</v>
          </cell>
        </row>
        <row r="1916">
          <cell r="C1916" t="str">
            <v>Wind</v>
          </cell>
        </row>
        <row r="1917">
          <cell r="C1917" t="str">
            <v>Severe Storm/Thunder Storm/ Wind</v>
          </cell>
        </row>
        <row r="1918">
          <cell r="C1918" t="str">
            <v>Severe Storm/Thunder Storm/ Wind</v>
          </cell>
        </row>
        <row r="1919">
          <cell r="C1919" t="str">
            <v>Flooding/ Wind</v>
          </cell>
        </row>
        <row r="1920">
          <cell r="C1920" t="str">
            <v>Flooding</v>
          </cell>
        </row>
        <row r="1921">
          <cell r="C1921" t="str">
            <v>Hail/ Lightning/ Severe Storm/Thunder Storm/ Wind</v>
          </cell>
        </row>
        <row r="1922">
          <cell r="C1922" t="str">
            <v>Hail</v>
          </cell>
        </row>
        <row r="1923">
          <cell r="C1923" t="str">
            <v>Flooding</v>
          </cell>
        </row>
        <row r="1924">
          <cell r="C1924" t="str">
            <v>Hail/ Wind</v>
          </cell>
        </row>
        <row r="1925">
          <cell r="C1925" t="str">
            <v>Wind</v>
          </cell>
        </row>
        <row r="1926">
          <cell r="C1926" t="str">
            <v>Hail/ Lightning/ Wind</v>
          </cell>
        </row>
        <row r="1927">
          <cell r="C1927" t="str">
            <v>Severe Storm/Thunder Storm/ Wind</v>
          </cell>
        </row>
        <row r="1928">
          <cell r="C1928" t="str">
            <v>Lightning/ Wind</v>
          </cell>
        </row>
        <row r="1929">
          <cell r="C1929" t="str">
            <v>Flooding</v>
          </cell>
        </row>
        <row r="1930">
          <cell r="C1930" t="str">
            <v>Severe Storm/Thunder Storm/ Wind</v>
          </cell>
        </row>
        <row r="1931">
          <cell r="C1931" t="str">
            <v>Flooding</v>
          </cell>
        </row>
        <row r="1932">
          <cell r="C1932" t="str">
            <v>Flooding/ Severe Storm/Thunder Storm/ Wind</v>
          </cell>
        </row>
        <row r="1933">
          <cell r="C1933" t="str">
            <v>Lightning/ Wind</v>
          </cell>
        </row>
        <row r="1934">
          <cell r="C1934" t="str">
            <v>Severe Storm/Thunder Storm/ Wind</v>
          </cell>
        </row>
        <row r="1935">
          <cell r="C1935" t="str">
            <v>Severe Storm/Thunder Storm/ Wind</v>
          </cell>
        </row>
        <row r="1936">
          <cell r="C1936" t="str">
            <v>Drought</v>
          </cell>
        </row>
        <row r="1937">
          <cell r="C1937" t="str">
            <v>Flooding</v>
          </cell>
        </row>
        <row r="1938">
          <cell r="C1938" t="str">
            <v>Severe Storm/Thunder Storm - Wind</v>
          </cell>
        </row>
        <row r="1939">
          <cell r="C1939" t="str">
            <v>Hail</v>
          </cell>
        </row>
        <row r="1940">
          <cell r="C1940" t="str">
            <v>Severe Storm/Thunder Storm/ Wind</v>
          </cell>
        </row>
        <row r="1941">
          <cell r="C1941" t="str">
            <v>Severe Storm/Thunder Storm/ Wind</v>
          </cell>
        </row>
        <row r="1942">
          <cell r="C1942" t="str">
            <v>Flooding</v>
          </cell>
        </row>
        <row r="1943">
          <cell r="C1943" t="str">
            <v>Severe Storm/Thunder Storm/ Wind</v>
          </cell>
        </row>
        <row r="1944">
          <cell r="C1944" t="str">
            <v>Hail/ Lightning/ Severe Storm/Thunder Storm/ Wind</v>
          </cell>
        </row>
        <row r="1945">
          <cell r="C1945" t="str">
            <v>Hail</v>
          </cell>
        </row>
        <row r="1946">
          <cell r="C1946" t="str">
            <v>Winter Weather</v>
          </cell>
        </row>
        <row r="1947">
          <cell r="C1947" t="str">
            <v>Severe Storm/Thunder Storm/ Wind</v>
          </cell>
        </row>
        <row r="1948">
          <cell r="C1948" t="str">
            <v>Severe Storm/Thunder Storm/ Wind</v>
          </cell>
        </row>
        <row r="1949">
          <cell r="C1949" t="str">
            <v>Flooding</v>
          </cell>
        </row>
        <row r="1950">
          <cell r="C1950" t="str">
            <v>Hail/ Wind</v>
          </cell>
        </row>
        <row r="1951">
          <cell r="C1951" t="str">
            <v>Winter Weather</v>
          </cell>
        </row>
        <row r="1952">
          <cell r="C1952" t="str">
            <v>Hurricane/Tropical Storm</v>
          </cell>
        </row>
        <row r="1953">
          <cell r="C1953" t="str">
            <v>Wind</v>
          </cell>
        </row>
        <row r="1954">
          <cell r="C1954" t="str">
            <v>Severe Storm/Thunder Storm/ Wind</v>
          </cell>
        </row>
        <row r="1955">
          <cell r="C1955" t="str">
            <v>Drought/ Heat</v>
          </cell>
        </row>
        <row r="1956">
          <cell r="C1956" t="str">
            <v>Winter Weather</v>
          </cell>
        </row>
        <row r="1957">
          <cell r="C1957" t="str">
            <v>Hail/ Lightning/ Wind</v>
          </cell>
        </row>
        <row r="1958">
          <cell r="C1958" t="str">
            <v>Flooding</v>
          </cell>
        </row>
        <row r="1959">
          <cell r="C1959" t="str">
            <v>Hail</v>
          </cell>
        </row>
        <row r="1960">
          <cell r="C1960" t="str">
            <v>Winter Weather</v>
          </cell>
        </row>
        <row r="1961">
          <cell r="C1961" t="str">
            <v>Flooding</v>
          </cell>
        </row>
        <row r="1962">
          <cell r="C1962" t="str">
            <v>Flooding/ Wind</v>
          </cell>
        </row>
        <row r="1963">
          <cell r="C1963" t="str">
            <v>Winter Weather</v>
          </cell>
        </row>
        <row r="1964">
          <cell r="C1964" t="str">
            <v>Flooding</v>
          </cell>
        </row>
        <row r="1965">
          <cell r="C1965" t="str">
            <v>Hail</v>
          </cell>
        </row>
        <row r="1966">
          <cell r="C1966" t="str">
            <v>Winter Weather</v>
          </cell>
        </row>
        <row r="1967">
          <cell r="C1967" t="str">
            <v>Lightning/ Wind</v>
          </cell>
        </row>
        <row r="1968">
          <cell r="C1968" t="str">
            <v>Wind</v>
          </cell>
        </row>
        <row r="1969">
          <cell r="C1969" t="str">
            <v>Flooding</v>
          </cell>
        </row>
        <row r="1970">
          <cell r="C1970" t="str">
            <v>Hail</v>
          </cell>
        </row>
        <row r="1971">
          <cell r="C1971" t="str">
            <v>Hail</v>
          </cell>
        </row>
        <row r="1972">
          <cell r="C1972" t="str">
            <v>Hail</v>
          </cell>
        </row>
        <row r="1973">
          <cell r="C1973" t="str">
            <v>Wind</v>
          </cell>
        </row>
        <row r="1974">
          <cell r="C1974" t="str">
            <v>Wind</v>
          </cell>
        </row>
        <row r="1975">
          <cell r="C1975" t="str">
            <v>Hail</v>
          </cell>
        </row>
        <row r="1976">
          <cell r="C1976" t="str">
            <v>Severe Storm/Thunder Storm/ Wind</v>
          </cell>
        </row>
        <row r="1977">
          <cell r="C1977" t="str">
            <v>Hail/ Severe Storm/Thunder Storm/ Wind/ Winter Weather</v>
          </cell>
        </row>
        <row r="1978">
          <cell r="C1978" t="str">
            <v>Flooding/ Severe Storm/Thunder Storm/ Wind</v>
          </cell>
        </row>
        <row r="1979">
          <cell r="C1979" t="str">
            <v>Flooding</v>
          </cell>
        </row>
        <row r="1980">
          <cell r="C1980" t="str">
            <v>Hail</v>
          </cell>
        </row>
        <row r="1981">
          <cell r="C1981" t="str">
            <v>Flooding/ Severe Storm/Thunder Storm/ Wind</v>
          </cell>
        </row>
        <row r="1982">
          <cell r="C1982" t="str">
            <v>Hail/ Wind</v>
          </cell>
        </row>
        <row r="1983">
          <cell r="C1983" t="str">
            <v>Hail/ Lightning/ Severe Storm/Thunder Storm/ Wind</v>
          </cell>
        </row>
        <row r="1984">
          <cell r="C1984" t="str">
            <v>Severe Storm/Thunder Storm/ Wind</v>
          </cell>
        </row>
        <row r="1985">
          <cell r="C1985" t="str">
            <v>Hail</v>
          </cell>
        </row>
        <row r="1986">
          <cell r="C1986" t="str">
            <v>Lightning/ Wind</v>
          </cell>
        </row>
        <row r="1987">
          <cell r="C1987" t="str">
            <v>Flooding</v>
          </cell>
        </row>
        <row r="1988">
          <cell r="C1988" t="str">
            <v>Winter Weather</v>
          </cell>
        </row>
        <row r="1989">
          <cell r="C1989" t="str">
            <v>Flooding</v>
          </cell>
        </row>
        <row r="1990">
          <cell r="C1990" t="str">
            <v>Flooding</v>
          </cell>
        </row>
        <row r="1991">
          <cell r="C1991" t="str">
            <v>Hurricane/Tropical Storm</v>
          </cell>
        </row>
        <row r="1992">
          <cell r="C1992" t="str">
            <v>Lightning/ Wind</v>
          </cell>
        </row>
        <row r="1993">
          <cell r="C1993" t="str">
            <v>Drought/ Heat</v>
          </cell>
        </row>
        <row r="1994">
          <cell r="C1994" t="str">
            <v>Severe Storm/Thunder Storm/ Wind</v>
          </cell>
        </row>
        <row r="1995">
          <cell r="C1995" t="str">
            <v>Severe Storm/Thunder Storm/ Wind</v>
          </cell>
        </row>
        <row r="1996">
          <cell r="C1996" t="str">
            <v>Hail/ Severe Storm/Thunder Storm/ Wind/ Winter Weather</v>
          </cell>
        </row>
        <row r="1997">
          <cell r="C1997" t="str">
            <v>Severe Storm/Thunder Storm/ Wind</v>
          </cell>
        </row>
        <row r="1998">
          <cell r="C1998" t="str">
            <v>Flooding</v>
          </cell>
        </row>
        <row r="1999">
          <cell r="C1999" t="str">
            <v>Severe Storm/Thunder Storm</v>
          </cell>
        </row>
        <row r="2000">
          <cell r="C2000" t="str">
            <v>Severe Storm/Thunder Storm/ Wind</v>
          </cell>
        </row>
        <row r="2001">
          <cell r="C2001" t="str">
            <v>Severe Storm/Thunder Storm/ Wind</v>
          </cell>
        </row>
        <row r="2002">
          <cell r="C2002" t="str">
            <v>Severe Storm/Thunder Storm/ Wind</v>
          </cell>
        </row>
        <row r="2003">
          <cell r="C2003" t="str">
            <v>Winter Weather</v>
          </cell>
        </row>
        <row r="2004">
          <cell r="C2004" t="str">
            <v>Severe Storm/Thunder Storm/ Wind</v>
          </cell>
        </row>
        <row r="2005">
          <cell r="C2005" t="str">
            <v>Hail/ Severe Storm/Thunder Storm/ Wind/ Winter Weather</v>
          </cell>
        </row>
        <row r="2006">
          <cell r="C2006" t="str">
            <v>Hail</v>
          </cell>
        </row>
        <row r="2007">
          <cell r="C2007" t="str">
            <v>Lightning/ Wind</v>
          </cell>
        </row>
        <row r="2008">
          <cell r="C2008" t="str">
            <v>Severe Storm/Thunder Storm/ Wind</v>
          </cell>
        </row>
        <row r="2009">
          <cell r="C2009" t="str">
            <v>Flooding</v>
          </cell>
        </row>
        <row r="2010">
          <cell r="C2010" t="str">
            <v>Severe Storm/Thunder Storm/ Wind</v>
          </cell>
        </row>
        <row r="2011">
          <cell r="C2011" t="str">
            <v>Severe Storm/Thunder Storm/ Wind</v>
          </cell>
        </row>
        <row r="2012">
          <cell r="C2012" t="str">
            <v>Hail</v>
          </cell>
        </row>
        <row r="2013">
          <cell r="C2013" t="str">
            <v>Flooding</v>
          </cell>
        </row>
        <row r="2014">
          <cell r="C2014" t="str">
            <v>Severe Storm/Thunder Storm/ Wind</v>
          </cell>
        </row>
        <row r="2015">
          <cell r="C2015" t="str">
            <v>Flooding</v>
          </cell>
        </row>
        <row r="2016">
          <cell r="C2016" t="str">
            <v>Hail</v>
          </cell>
        </row>
        <row r="2017">
          <cell r="C2017" t="str">
            <v>Severe Storm/Thunder Storm/ Wind</v>
          </cell>
        </row>
        <row r="2018">
          <cell r="C2018" t="str">
            <v>Flooding</v>
          </cell>
        </row>
        <row r="2019">
          <cell r="C2019" t="str">
            <v>Hail</v>
          </cell>
        </row>
        <row r="2020">
          <cell r="C2020" t="str">
            <v>Wind</v>
          </cell>
        </row>
        <row r="2021">
          <cell r="C2021" t="str">
            <v>Severe Storm/Thunder Storm/ Wind</v>
          </cell>
        </row>
        <row r="2022">
          <cell r="C2022" t="str">
            <v>Lightning/ Wind</v>
          </cell>
        </row>
        <row r="2023">
          <cell r="C2023" t="str">
            <v>Flooding</v>
          </cell>
        </row>
        <row r="2024">
          <cell r="C2024" t="str">
            <v>Hail</v>
          </cell>
        </row>
        <row r="2025">
          <cell r="C2025" t="str">
            <v>Severe Storm/Thunder Storm/ Wind</v>
          </cell>
        </row>
        <row r="2026">
          <cell r="C2026" t="str">
            <v>Flooding</v>
          </cell>
        </row>
        <row r="2027">
          <cell r="C2027" t="str">
            <v>Hail/ Lightning/ Wind</v>
          </cell>
        </row>
        <row r="2028">
          <cell r="C2028" t="str">
            <v>Severe Storm/Thunder Storm/ Wind</v>
          </cell>
        </row>
        <row r="2029">
          <cell r="C2029" t="str">
            <v>Severe Storm/Thunder Storm/ Wind</v>
          </cell>
        </row>
        <row r="2030">
          <cell r="C2030" t="str">
            <v>Severe Storm/Thunder Storm/ Wind</v>
          </cell>
        </row>
        <row r="2031">
          <cell r="C2031" t="str">
            <v>Hail</v>
          </cell>
        </row>
        <row r="2032">
          <cell r="C2032" t="str">
            <v>Hail</v>
          </cell>
        </row>
        <row r="2033">
          <cell r="C2033" t="str">
            <v>Drought/ Heat</v>
          </cell>
        </row>
        <row r="2034">
          <cell r="C2034" t="str">
            <v>Winter Weather</v>
          </cell>
        </row>
        <row r="2035">
          <cell r="C2035" t="str">
            <v>Lightning</v>
          </cell>
        </row>
        <row r="2036">
          <cell r="C2036" t="str">
            <v>Lightning/ Wind</v>
          </cell>
        </row>
        <row r="2037">
          <cell r="C2037" t="str">
            <v>Lightning/ Wind</v>
          </cell>
        </row>
        <row r="2038">
          <cell r="C2038" t="str">
            <v>Severe Storm/Thunder Storm/ Wind</v>
          </cell>
        </row>
        <row r="2039">
          <cell r="C2039" t="str">
            <v>Flooding</v>
          </cell>
        </row>
        <row r="2040">
          <cell r="C2040" t="str">
            <v>Severe Storm/Thunder Storm/ Wind</v>
          </cell>
        </row>
        <row r="2041">
          <cell r="C2041" t="str">
            <v>Winter Weather</v>
          </cell>
        </row>
        <row r="2042">
          <cell r="C2042" t="str">
            <v>Flooding</v>
          </cell>
        </row>
        <row r="2043">
          <cell r="C2043" t="str">
            <v>Drought</v>
          </cell>
        </row>
        <row r="2044">
          <cell r="C2044" t="str">
            <v>Winter Weather</v>
          </cell>
        </row>
        <row r="2045">
          <cell r="C2045" t="str">
            <v>Winter Weather</v>
          </cell>
        </row>
        <row r="2046">
          <cell r="C2046" t="str">
            <v>Wind</v>
          </cell>
        </row>
        <row r="2047">
          <cell r="C2047" t="str">
            <v>Hail/ Lightning/ Wind</v>
          </cell>
        </row>
        <row r="2048">
          <cell r="C2048" t="str">
            <v>Flooding</v>
          </cell>
        </row>
        <row r="2049">
          <cell r="C2049" t="str">
            <v>Severe Storm/Thunder Storm/ Wind</v>
          </cell>
        </row>
        <row r="2050">
          <cell r="C2050" t="str">
            <v>Flooding</v>
          </cell>
        </row>
        <row r="2051">
          <cell r="C2051" t="str">
            <v>Flooding/ Severe Storm/Thunder Storm</v>
          </cell>
        </row>
        <row r="2052">
          <cell r="C2052" t="str">
            <v>Wind</v>
          </cell>
        </row>
        <row r="2053">
          <cell r="C2053" t="str">
            <v>Flooding</v>
          </cell>
        </row>
        <row r="2054">
          <cell r="C2054" t="str">
            <v>Severe Storm/Thunder Storm</v>
          </cell>
        </row>
        <row r="2055">
          <cell r="C2055" t="str">
            <v>Severe Storm/Thunder Storm/ Wind</v>
          </cell>
        </row>
        <row r="2056">
          <cell r="C2056" t="str">
            <v>Flooding</v>
          </cell>
        </row>
        <row r="2057">
          <cell r="C2057" t="str">
            <v>Severe Storm/Thunder Storm/ Wind</v>
          </cell>
        </row>
        <row r="2058">
          <cell r="C2058" t="str">
            <v>Lightning</v>
          </cell>
        </row>
        <row r="2059">
          <cell r="C2059" t="str">
            <v>Wind</v>
          </cell>
        </row>
        <row r="2060">
          <cell r="C2060" t="str">
            <v>Severe Storm/Thunder Storm/ Wind</v>
          </cell>
        </row>
        <row r="2061">
          <cell r="C2061" t="str">
            <v>Severe Storm/Thunder Storm/ Wind</v>
          </cell>
        </row>
        <row r="2062">
          <cell r="C2062" t="str">
            <v>Hail</v>
          </cell>
        </row>
        <row r="2063">
          <cell r="C2063" t="str">
            <v>Hail</v>
          </cell>
        </row>
        <row r="2064">
          <cell r="C2064" t="str">
            <v>Hail</v>
          </cell>
        </row>
        <row r="2065">
          <cell r="C2065" t="str">
            <v>Severe Storm/Thunder Storm/ Wind</v>
          </cell>
        </row>
        <row r="2066">
          <cell r="C2066" t="str">
            <v>Hail</v>
          </cell>
        </row>
        <row r="2067">
          <cell r="C2067" t="str">
            <v>Hail</v>
          </cell>
        </row>
        <row r="2068">
          <cell r="C2068" t="str">
            <v>Flooding</v>
          </cell>
        </row>
        <row r="2069">
          <cell r="C2069" t="str">
            <v>Severe Storm/Thunder Storm/ Wind</v>
          </cell>
        </row>
        <row r="2070">
          <cell r="C2070" t="str">
            <v>Severe Storm/Thunder Storm/ Wind</v>
          </cell>
        </row>
        <row r="2071">
          <cell r="C2071" t="str">
            <v>Severe Storm/Thunder Storm/ Wind</v>
          </cell>
        </row>
        <row r="2072">
          <cell r="C2072" t="str">
            <v>Flooding</v>
          </cell>
        </row>
        <row r="2073">
          <cell r="C2073" t="str">
            <v>Severe Storm/Thunder Storm/ Wind</v>
          </cell>
        </row>
        <row r="2074">
          <cell r="C2074" t="str">
            <v>Severe Storm/Thunder Storm/ Wind</v>
          </cell>
        </row>
        <row r="2075">
          <cell r="C2075" t="str">
            <v>Severe Storm/Thunder Storm/ Wind</v>
          </cell>
        </row>
        <row r="2076">
          <cell r="C2076" t="str">
            <v>Severe Storm/Thunder Storm/ Wind</v>
          </cell>
        </row>
        <row r="2077">
          <cell r="C2077" t="str">
            <v>Hail</v>
          </cell>
        </row>
        <row r="2078">
          <cell r="C2078" t="str">
            <v>Severe Storm/Thunder Storm/ Wind</v>
          </cell>
        </row>
        <row r="2079">
          <cell r="C2079" t="str">
            <v>Hail</v>
          </cell>
        </row>
        <row r="2080">
          <cell r="C2080" t="str">
            <v>Flooding</v>
          </cell>
        </row>
        <row r="2081">
          <cell r="C2081" t="str">
            <v>Hail</v>
          </cell>
        </row>
        <row r="2082">
          <cell r="C2082" t="str">
            <v>Flooding</v>
          </cell>
        </row>
        <row r="2083">
          <cell r="C2083" t="str">
            <v>Hail</v>
          </cell>
        </row>
        <row r="2084">
          <cell r="C2084" t="str">
            <v>Severe Storm/Thunder Storm/ Wind</v>
          </cell>
        </row>
        <row r="2085">
          <cell r="C2085" t="str">
            <v>Hail</v>
          </cell>
        </row>
        <row r="2086">
          <cell r="C2086" t="str">
            <v>Flooding</v>
          </cell>
        </row>
        <row r="2087">
          <cell r="C2087" t="str">
            <v>Hail</v>
          </cell>
        </row>
        <row r="2088">
          <cell r="C2088" t="str">
            <v>Severe Storm/Thunder Storm</v>
          </cell>
        </row>
        <row r="2089">
          <cell r="C2089" t="str">
            <v>Tornado</v>
          </cell>
        </row>
        <row r="2090">
          <cell r="C2090" t="str">
            <v>Severe Storm/Thunder Storm/ Wind</v>
          </cell>
        </row>
        <row r="2091">
          <cell r="C2091" t="str">
            <v>Tornado</v>
          </cell>
        </row>
        <row r="2092">
          <cell r="C2092" t="str">
            <v>Severe Storm/Thunder Storm/ Wind</v>
          </cell>
        </row>
        <row r="2093">
          <cell r="C2093" t="str">
            <v>Severe Storm/Thunder Storm/ Wind</v>
          </cell>
        </row>
        <row r="2094">
          <cell r="C2094" t="str">
            <v>Severe Storm/Thunder Storm/ Wind</v>
          </cell>
        </row>
        <row r="2095">
          <cell r="C2095" t="str">
            <v>Hail</v>
          </cell>
        </row>
        <row r="2096">
          <cell r="C2096" t="str">
            <v>Wind</v>
          </cell>
        </row>
        <row r="2097">
          <cell r="C2097" t="str">
            <v>Hail/ Lightning/ Wind</v>
          </cell>
        </row>
        <row r="2098">
          <cell r="C2098" t="str">
            <v>Flooding</v>
          </cell>
        </row>
        <row r="2099">
          <cell r="C2099" t="str">
            <v>Severe Storm/Thunder Storm/ Wind</v>
          </cell>
        </row>
        <row r="2100">
          <cell r="C2100" t="str">
            <v>Severe Storm/Thunder Storm/ Wind</v>
          </cell>
        </row>
        <row r="2101">
          <cell r="C2101" t="str">
            <v>Severe Storm/Thunder Storm/ Wind</v>
          </cell>
        </row>
        <row r="2102">
          <cell r="C2102" t="str">
            <v>Severe Storm/Thunder Storm/ Wind</v>
          </cell>
        </row>
        <row r="2103">
          <cell r="C2103" t="str">
            <v>Severe Storm/Thunder Storm/ Wind</v>
          </cell>
        </row>
        <row r="2104">
          <cell r="C2104" t="str">
            <v>Severe Storm/Thunder Storm/ Wind</v>
          </cell>
        </row>
        <row r="2105">
          <cell r="C2105" t="str">
            <v>Severe Storm/Thunder Storm/ Wind</v>
          </cell>
        </row>
        <row r="2106">
          <cell r="C2106" t="str">
            <v>Severe Storm/Thunder Storm - Wind</v>
          </cell>
        </row>
        <row r="2107">
          <cell r="C2107" t="str">
            <v>Flooding</v>
          </cell>
        </row>
        <row r="2108">
          <cell r="C2108" t="str">
            <v>Flooding</v>
          </cell>
        </row>
        <row r="2109">
          <cell r="C2109" t="str">
            <v>Severe Storm/Thunder Storm/ Wind</v>
          </cell>
        </row>
        <row r="2110">
          <cell r="C2110" t="str">
            <v>Flooding</v>
          </cell>
        </row>
        <row r="2111">
          <cell r="C2111" t="str">
            <v>Winter Weather</v>
          </cell>
        </row>
        <row r="2112">
          <cell r="C2112" t="str">
            <v>Severe Storm/Thunder Storm/ Wind</v>
          </cell>
        </row>
        <row r="2113">
          <cell r="C2113" t="str">
            <v>Flooding</v>
          </cell>
        </row>
        <row r="2114">
          <cell r="C2114" t="str">
            <v>Wind</v>
          </cell>
        </row>
        <row r="2115">
          <cell r="C2115" t="str">
            <v>Coastal/ Hurricane/Tropical Storm/ Wind</v>
          </cell>
        </row>
        <row r="2116">
          <cell r="C2116" t="str">
            <v>Severe Storm/Thunder Storm/ Wind</v>
          </cell>
        </row>
        <row r="2117">
          <cell r="C2117" t="str">
            <v>Severe Storm/Thunder Storm/ Wind</v>
          </cell>
        </row>
        <row r="2118">
          <cell r="C2118" t="str">
            <v>Severe Storm/Thunder Storm/ Wind</v>
          </cell>
        </row>
        <row r="2119">
          <cell r="C2119" t="str">
            <v>Severe Storm/Thunder Storm/ Wind</v>
          </cell>
        </row>
        <row r="2120">
          <cell r="C2120" t="str">
            <v>Hail</v>
          </cell>
        </row>
        <row r="2121">
          <cell r="C2121" t="str">
            <v>Hail/ Wind</v>
          </cell>
        </row>
        <row r="2122">
          <cell r="C2122" t="str">
            <v>Severe Storm/Thunder Storm/ Wind</v>
          </cell>
        </row>
        <row r="2123">
          <cell r="C2123" t="str">
            <v>Winter Weather</v>
          </cell>
        </row>
        <row r="2124">
          <cell r="C2124" t="str">
            <v>Severe Storm/Thunder Storm/ Wind</v>
          </cell>
        </row>
        <row r="2125">
          <cell r="C2125" t="str">
            <v>Coastal</v>
          </cell>
        </row>
        <row r="2126">
          <cell r="C2126" t="str">
            <v>Severe Storm/Thunder Storm</v>
          </cell>
        </row>
        <row r="2127">
          <cell r="C2127" t="str">
            <v>Lightning/ Wind</v>
          </cell>
        </row>
        <row r="2128">
          <cell r="C2128" t="str">
            <v>Severe Storm/Thunder Storm</v>
          </cell>
        </row>
        <row r="2129">
          <cell r="C2129" t="str">
            <v>Winter Weather</v>
          </cell>
        </row>
        <row r="2130">
          <cell r="C2130" t="str">
            <v>Flooding/ Severe Storm/Thunder Storm</v>
          </cell>
        </row>
        <row r="2131">
          <cell r="C2131" t="str">
            <v>Coastal</v>
          </cell>
        </row>
        <row r="2132">
          <cell r="C2132" t="str">
            <v>Flooding/ Severe Storm/Thunder Storm</v>
          </cell>
        </row>
        <row r="2133">
          <cell r="C2133" t="str">
            <v>Hail</v>
          </cell>
        </row>
        <row r="2134">
          <cell r="C2134" t="str">
            <v>Coastal/ Wind</v>
          </cell>
        </row>
        <row r="2135">
          <cell r="C2135" t="str">
            <v>Wind</v>
          </cell>
        </row>
        <row r="2136">
          <cell r="C2136" t="str">
            <v>Hail/ Wind</v>
          </cell>
        </row>
        <row r="2137">
          <cell r="C2137" t="str">
            <v>Winter Weather</v>
          </cell>
        </row>
        <row r="2138">
          <cell r="C2138" t="str">
            <v>Hail</v>
          </cell>
        </row>
        <row r="2139">
          <cell r="C2139" t="str">
            <v>Winter Weather</v>
          </cell>
        </row>
        <row r="2140">
          <cell r="C2140" t="str">
            <v>Hail/ Lightning/ Wind</v>
          </cell>
        </row>
        <row r="2141">
          <cell r="C2141" t="str">
            <v>Hail/ Lightning/ Wind</v>
          </cell>
        </row>
        <row r="2142">
          <cell r="C2142" t="str">
            <v>Winter Weather</v>
          </cell>
        </row>
        <row r="2143">
          <cell r="C2143" t="str">
            <v>Lightning</v>
          </cell>
        </row>
        <row r="2144">
          <cell r="C2144" t="str">
            <v>Severe Storm/Thunder Storm/ Wind</v>
          </cell>
        </row>
        <row r="2145">
          <cell r="C2145" t="str">
            <v>Severe Storm/Thunder Storm/ Wind</v>
          </cell>
        </row>
        <row r="2146">
          <cell r="C2146" t="str">
            <v>Lightning</v>
          </cell>
        </row>
        <row r="2147">
          <cell r="C2147" t="str">
            <v>Wind</v>
          </cell>
        </row>
        <row r="2148">
          <cell r="C2148" t="str">
            <v>Lightning</v>
          </cell>
        </row>
        <row r="2149">
          <cell r="C2149" t="str">
            <v>Wind</v>
          </cell>
        </row>
        <row r="2150">
          <cell r="C2150" t="str">
            <v>Severe Storm/Thunder Storm/ Wind</v>
          </cell>
        </row>
        <row r="2151">
          <cell r="C2151" t="str">
            <v>Severe Storm/Thunder Storm/ Wind</v>
          </cell>
        </row>
        <row r="2152">
          <cell r="C2152" t="str">
            <v>Severe Storm/Thunder Storm/ Wind</v>
          </cell>
        </row>
        <row r="2153">
          <cell r="C2153" t="str">
            <v>Severe Storm/Thunder Storm</v>
          </cell>
        </row>
        <row r="2154">
          <cell r="C2154" t="str">
            <v>Severe Storm/Thunder Storm/ Wind</v>
          </cell>
        </row>
        <row r="2155">
          <cell r="C2155" t="str">
            <v>Severe Storm/Thunder Storm</v>
          </cell>
        </row>
        <row r="2156">
          <cell r="C2156" t="str">
            <v>Severe Storm/Thunder Storm/ Wind</v>
          </cell>
        </row>
        <row r="2157">
          <cell r="C2157" t="str">
            <v>Severe Storm/Thunder Storm/ Wind</v>
          </cell>
        </row>
        <row r="2158">
          <cell r="C2158" t="str">
            <v>Severe Storm/Thunder Storm/ Wind</v>
          </cell>
        </row>
        <row r="2159">
          <cell r="C2159" t="str">
            <v>Severe Storm/Thunder Storm/ Wind</v>
          </cell>
        </row>
        <row r="2160">
          <cell r="C2160" t="str">
            <v>Severe Storm/Thunder Storm/ Wind</v>
          </cell>
        </row>
        <row r="2161">
          <cell r="C2161" t="str">
            <v>Flooding/ Severe Storm/Thunder Storm</v>
          </cell>
        </row>
        <row r="2162">
          <cell r="C2162" t="str">
            <v>Severe Storm/Thunder Storm/ Wind</v>
          </cell>
        </row>
        <row r="2163">
          <cell r="C2163" t="str">
            <v>Flooding</v>
          </cell>
        </row>
        <row r="2164">
          <cell r="C2164" t="str">
            <v>Flooding</v>
          </cell>
        </row>
        <row r="2165">
          <cell r="C2165" t="str">
            <v>Severe Storm/Thunder Storm/ Wind</v>
          </cell>
        </row>
        <row r="2166">
          <cell r="C2166" t="str">
            <v>Severe Storm/Thunder Storm/ Wind</v>
          </cell>
        </row>
        <row r="2167">
          <cell r="C2167" t="str">
            <v>Hail</v>
          </cell>
        </row>
        <row r="2168">
          <cell r="C2168" t="str">
            <v>Severe Storm/Thunder Storm/ Wind</v>
          </cell>
        </row>
        <row r="2169">
          <cell r="C2169" t="str">
            <v>Severe Storm/Thunder Storm/ Wind</v>
          </cell>
        </row>
        <row r="2170">
          <cell r="C2170" t="str">
            <v>Severe Storm/Thunder Storm/ Wind</v>
          </cell>
        </row>
        <row r="2171">
          <cell r="C2171" t="str">
            <v>Lightning/ Tornado/ Wind</v>
          </cell>
        </row>
        <row r="2172">
          <cell r="C2172" t="str">
            <v>Severe Storm/Thunder Storm/ Wind</v>
          </cell>
        </row>
        <row r="2173">
          <cell r="C2173" t="str">
            <v>Severe Storm/Thunder Storm/ Wind</v>
          </cell>
        </row>
        <row r="2174">
          <cell r="C2174" t="str">
            <v>Severe Storm/Thunder Storm/ Wind</v>
          </cell>
        </row>
        <row r="2175">
          <cell r="C2175" t="str">
            <v>Severe Storm/Thunder Storm/ Wind</v>
          </cell>
        </row>
        <row r="2176">
          <cell r="C2176" t="str">
            <v>Severe Storm/Thunder Storm/ Wind</v>
          </cell>
        </row>
        <row r="2177">
          <cell r="C2177" t="str">
            <v>Hail</v>
          </cell>
        </row>
        <row r="2178">
          <cell r="C2178" t="str">
            <v>Severe Storm/Thunder Storm/ Wind</v>
          </cell>
        </row>
        <row r="2179">
          <cell r="C2179" t="str">
            <v>Tornado</v>
          </cell>
        </row>
        <row r="2180">
          <cell r="C2180" t="str">
            <v>Flooding</v>
          </cell>
        </row>
        <row r="2181">
          <cell r="C2181" t="str">
            <v>Wind</v>
          </cell>
        </row>
        <row r="2182">
          <cell r="C2182" t="str">
            <v>Severe Storm/Thunder Storm/ Wind</v>
          </cell>
        </row>
        <row r="2183">
          <cell r="C2183" t="str">
            <v>Wind</v>
          </cell>
        </row>
        <row r="2184">
          <cell r="C2184" t="str">
            <v>Wind</v>
          </cell>
        </row>
        <row r="2185">
          <cell r="C2185" t="str">
            <v>Hail</v>
          </cell>
        </row>
        <row r="2186">
          <cell r="C2186" t="str">
            <v>Severe Storm/Thunder Storm/ Wind</v>
          </cell>
        </row>
        <row r="2187">
          <cell r="C2187" t="str">
            <v>Severe Storm/Thunder Storm/ Wind</v>
          </cell>
        </row>
        <row r="2188">
          <cell r="C2188" t="str">
            <v>Severe Storm/Thunder Storm/ Wind</v>
          </cell>
        </row>
        <row r="2189">
          <cell r="C2189" t="str">
            <v>Tornado</v>
          </cell>
        </row>
        <row r="2190">
          <cell r="C2190" t="str">
            <v>Wind</v>
          </cell>
        </row>
        <row r="2191">
          <cell r="C2191" t="str">
            <v>Lightning</v>
          </cell>
        </row>
        <row r="2192">
          <cell r="C2192" t="str">
            <v>Severe Storm/Thunder Storm/ Wind</v>
          </cell>
        </row>
        <row r="2193">
          <cell r="C2193" t="str">
            <v>Tornado</v>
          </cell>
        </row>
        <row r="2194">
          <cell r="C2194" t="str">
            <v>Severe Storm/Thunder Storm/ Wind</v>
          </cell>
        </row>
        <row r="2195">
          <cell r="C2195" t="str">
            <v>Hail/ Tornado/ Wind</v>
          </cell>
        </row>
        <row r="2196">
          <cell r="C2196" t="str">
            <v>Hail</v>
          </cell>
        </row>
        <row r="2197">
          <cell r="C2197" t="str">
            <v>Hail</v>
          </cell>
        </row>
        <row r="2198">
          <cell r="C2198" t="str">
            <v>Severe Storm/Thunder Storm/ Wind</v>
          </cell>
        </row>
        <row r="2199">
          <cell r="C2199" t="str">
            <v>Hail</v>
          </cell>
        </row>
        <row r="2200">
          <cell r="C2200" t="str">
            <v>Flooding/ Wind</v>
          </cell>
        </row>
        <row r="2201">
          <cell r="C2201" t="str">
            <v>Flooding</v>
          </cell>
        </row>
        <row r="2202">
          <cell r="C2202" t="str">
            <v>Severe Storm/Thunder Storm/ Wind</v>
          </cell>
        </row>
        <row r="2203">
          <cell r="C2203" t="str">
            <v>Severe Storm/Thunder Storm</v>
          </cell>
        </row>
        <row r="2204">
          <cell r="C2204" t="str">
            <v>Flooding</v>
          </cell>
        </row>
        <row r="2205">
          <cell r="C2205" t="str">
            <v>Severe Storm/Thunder Storm/ Wind</v>
          </cell>
        </row>
        <row r="2206">
          <cell r="C2206" t="str">
            <v>Severe Storm/Thunder Storm/ Wind</v>
          </cell>
        </row>
        <row r="2207">
          <cell r="C2207" t="str">
            <v>Wind</v>
          </cell>
        </row>
        <row r="2208">
          <cell r="C2208" t="str">
            <v>Flooding</v>
          </cell>
        </row>
        <row r="2209">
          <cell r="C2209" t="str">
            <v>Severe Storm/Thunder Storm/ Wind</v>
          </cell>
        </row>
        <row r="2210">
          <cell r="C2210" t="str">
            <v>Hail</v>
          </cell>
        </row>
        <row r="2211">
          <cell r="C2211" t="str">
            <v>Hail/ Wind</v>
          </cell>
        </row>
        <row r="2212">
          <cell r="C2212" t="str">
            <v>Severe Storm/Thunder Storm/ Wind</v>
          </cell>
        </row>
        <row r="2213">
          <cell r="C2213" t="str">
            <v>Hail</v>
          </cell>
        </row>
        <row r="2214">
          <cell r="C2214" t="str">
            <v>Hail/ Severe Storm/Thunder Storm</v>
          </cell>
        </row>
        <row r="2215">
          <cell r="C2215" t="str">
            <v>Hail/ Severe Storm/Thunder Storm/ Wind</v>
          </cell>
        </row>
        <row r="2216">
          <cell r="C2216" t="str">
            <v>Lightning</v>
          </cell>
        </row>
        <row r="2217">
          <cell r="C2217" t="str">
            <v>Winter Weather</v>
          </cell>
        </row>
        <row r="2218">
          <cell r="C2218" t="str">
            <v>Hail</v>
          </cell>
        </row>
        <row r="2219">
          <cell r="C2219" t="str">
            <v>Severe Storm/Thunder Storm/ Wind</v>
          </cell>
        </row>
        <row r="2220">
          <cell r="C2220" t="str">
            <v>Severe Storm/Thunder Storm/ Wind</v>
          </cell>
        </row>
        <row r="2221">
          <cell r="C2221" t="str">
            <v>Lightning</v>
          </cell>
        </row>
        <row r="2222">
          <cell r="C2222" t="str">
            <v>Tornado</v>
          </cell>
        </row>
        <row r="2223">
          <cell r="C2223" t="str">
            <v>Wind</v>
          </cell>
        </row>
        <row r="2224">
          <cell r="C2224" t="str">
            <v>Wind</v>
          </cell>
        </row>
        <row r="2225">
          <cell r="C2225" t="str">
            <v>Hail</v>
          </cell>
        </row>
        <row r="2226">
          <cell r="C2226" t="str">
            <v>Flooding</v>
          </cell>
        </row>
        <row r="2227">
          <cell r="C2227" t="str">
            <v>Flooding/ Severe Storm/Thunder Storm</v>
          </cell>
        </row>
        <row r="2228">
          <cell r="C2228" t="str">
            <v>Lightning/ Severe Storm/Thunder Storm/ Wind</v>
          </cell>
        </row>
        <row r="2229">
          <cell r="C2229" t="str">
            <v>Hail</v>
          </cell>
        </row>
        <row r="2230">
          <cell r="C2230" t="str">
            <v>Severe Storm/Thunder Storm/ Wind</v>
          </cell>
        </row>
        <row r="2231">
          <cell r="C2231" t="str">
            <v>Wind</v>
          </cell>
        </row>
        <row r="2232">
          <cell r="C2232" t="str">
            <v>Hail</v>
          </cell>
        </row>
        <row r="2233">
          <cell r="C2233" t="str">
            <v>Hail</v>
          </cell>
        </row>
        <row r="2234">
          <cell r="C2234" t="str">
            <v>Severe Storm/Thunder Storm/ Wind</v>
          </cell>
        </row>
        <row r="2235">
          <cell r="C2235" t="str">
            <v>Severe Storm/Thunder Storm/ Wind</v>
          </cell>
        </row>
        <row r="2236">
          <cell r="C2236" t="str">
            <v>Severe Storm/Thunder Storm/ Wind</v>
          </cell>
        </row>
        <row r="2237">
          <cell r="C2237" t="str">
            <v>Wind</v>
          </cell>
        </row>
        <row r="2238">
          <cell r="C2238" t="str">
            <v>Severe Storm/Thunder Storm/ Wind</v>
          </cell>
        </row>
        <row r="2239">
          <cell r="C2239" t="str">
            <v>Severe Storm/Thunder Storm/ Wind</v>
          </cell>
        </row>
        <row r="2240">
          <cell r="C2240" t="str">
            <v>Severe Storm/Thunder Storm/ Wind</v>
          </cell>
        </row>
        <row r="2241">
          <cell r="C2241" t="str">
            <v>Hail</v>
          </cell>
        </row>
        <row r="2242">
          <cell r="C2242" t="str">
            <v>Lightning</v>
          </cell>
        </row>
        <row r="2243">
          <cell r="C2243" t="str">
            <v>Tornado</v>
          </cell>
        </row>
        <row r="2244">
          <cell r="C2244" t="str">
            <v>Lightning</v>
          </cell>
        </row>
        <row r="2245">
          <cell r="C2245" t="str">
            <v>Severe Storm/Thunder Storm/ Wind</v>
          </cell>
        </row>
        <row r="2246">
          <cell r="C2246" t="str">
            <v>Hail/ Wind</v>
          </cell>
        </row>
        <row r="2247">
          <cell r="C2247" t="str">
            <v>Tornado</v>
          </cell>
        </row>
        <row r="2248">
          <cell r="C2248" t="str">
            <v>Hail</v>
          </cell>
        </row>
        <row r="2249">
          <cell r="C2249" t="str">
            <v>Severe Storm/Thunder Storm/ Wind</v>
          </cell>
        </row>
        <row r="2250">
          <cell r="C2250" t="str">
            <v>Hail</v>
          </cell>
        </row>
        <row r="2251">
          <cell r="C2251" t="str">
            <v>Severe Storm/Thunder Storm/ Wind</v>
          </cell>
        </row>
        <row r="2252">
          <cell r="C2252" t="str">
            <v>Severe Storm/Thunder Storm/ Wind</v>
          </cell>
        </row>
        <row r="2253">
          <cell r="C2253" t="str">
            <v>Hail</v>
          </cell>
        </row>
        <row r="2254">
          <cell r="C2254" t="str">
            <v>Severe Storm/Thunder Storm/ Wind</v>
          </cell>
        </row>
        <row r="2255">
          <cell r="C2255" t="str">
            <v>Severe Storm/Thunder Storm/ Wind</v>
          </cell>
        </row>
        <row r="2256">
          <cell r="C2256" t="str">
            <v>Lightning/ Severe Storm/Thunder Storm</v>
          </cell>
        </row>
        <row r="2257">
          <cell r="C2257" t="str">
            <v>Lightning/ Wind</v>
          </cell>
        </row>
        <row r="2258">
          <cell r="C2258" t="str">
            <v>Lightning</v>
          </cell>
        </row>
        <row r="2259">
          <cell r="C2259" t="str">
            <v>Severe Storm/Thunder Storm/ Wind</v>
          </cell>
        </row>
        <row r="2260">
          <cell r="C2260" t="str">
            <v>Hail</v>
          </cell>
        </row>
        <row r="2261">
          <cell r="C2261" t="str">
            <v>Hail</v>
          </cell>
        </row>
        <row r="2262">
          <cell r="C2262" t="str">
            <v>Hail/ Severe Storm/Thunder Storm/ Wind</v>
          </cell>
        </row>
        <row r="2263">
          <cell r="C2263" t="str">
            <v>Tornado</v>
          </cell>
        </row>
        <row r="2264">
          <cell r="C2264" t="str">
            <v>Severe Storm/Thunder Storm/ Wind</v>
          </cell>
        </row>
        <row r="2265">
          <cell r="C2265" t="str">
            <v>Tornado</v>
          </cell>
        </row>
        <row r="2266">
          <cell r="C2266" t="str">
            <v>Flooding</v>
          </cell>
        </row>
        <row r="2267">
          <cell r="C2267" t="str">
            <v>Hail</v>
          </cell>
        </row>
        <row r="2268">
          <cell r="C2268" t="str">
            <v>Severe Storm/Thunder Storm/ Wind</v>
          </cell>
        </row>
        <row r="2269">
          <cell r="C2269" t="str">
            <v>Severe Storm/Thunder Storm</v>
          </cell>
        </row>
        <row r="2270">
          <cell r="C2270" t="str">
            <v>Flooding</v>
          </cell>
        </row>
        <row r="2271">
          <cell r="C2271" t="str">
            <v>Lightning</v>
          </cell>
        </row>
        <row r="2272">
          <cell r="C2272" t="str">
            <v>Severe Storm/Thunder Storm/ Wind</v>
          </cell>
        </row>
        <row r="2273">
          <cell r="C2273" t="str">
            <v>Flooding</v>
          </cell>
        </row>
        <row r="2274">
          <cell r="C2274" t="str">
            <v>Hail</v>
          </cell>
        </row>
        <row r="2275">
          <cell r="C2275" t="str">
            <v>Lightning</v>
          </cell>
        </row>
        <row r="2276">
          <cell r="C2276" t="str">
            <v>Tornado</v>
          </cell>
        </row>
        <row r="2277">
          <cell r="C2277" t="str">
            <v>Lightning/ Severe Storm/Thunder Storm/ Wind</v>
          </cell>
        </row>
        <row r="2278">
          <cell r="C2278" t="str">
            <v>Severe Storm/Thunder Storm/ Wind</v>
          </cell>
        </row>
        <row r="2279">
          <cell r="C2279" t="str">
            <v>Flooding</v>
          </cell>
        </row>
        <row r="2280">
          <cell r="C2280" t="str">
            <v>Hail</v>
          </cell>
        </row>
        <row r="2281">
          <cell r="C2281" t="str">
            <v>Wind</v>
          </cell>
        </row>
        <row r="2282">
          <cell r="C2282" t="str">
            <v>Severe Storm/Thunder Storm - Wind</v>
          </cell>
        </row>
        <row r="2283">
          <cell r="C2283" t="str">
            <v>Lightning/ Severe Storm/Thunder Storm</v>
          </cell>
        </row>
        <row r="2284">
          <cell r="C2284" t="str">
            <v>Severe Storm/Thunder Storm/ Wind</v>
          </cell>
        </row>
        <row r="2285">
          <cell r="C2285" t="str">
            <v>Hail</v>
          </cell>
        </row>
        <row r="2286">
          <cell r="C2286" t="str">
            <v>Flooding</v>
          </cell>
        </row>
        <row r="2287">
          <cell r="C2287" t="str">
            <v>Severe Storm/Thunder Storm/ Wind</v>
          </cell>
        </row>
        <row r="2288">
          <cell r="C2288" t="str">
            <v>Flooding/ Severe Storm/Thunder Storm</v>
          </cell>
        </row>
        <row r="2289">
          <cell r="C2289" t="str">
            <v>Flooding</v>
          </cell>
        </row>
        <row r="2290">
          <cell r="C2290" t="str">
            <v>Hail/ Lightning/ Wind</v>
          </cell>
        </row>
        <row r="2291">
          <cell r="C2291" t="str">
            <v>Hail/ Severe Storm/Thunder Storm/ Wind</v>
          </cell>
        </row>
        <row r="2292">
          <cell r="C2292" t="str">
            <v>Severe Storm/Thunder Storm/ Wind</v>
          </cell>
        </row>
        <row r="2293">
          <cell r="C2293" t="str">
            <v>Severe Storm/Thunder Storm/ Wind</v>
          </cell>
        </row>
        <row r="2294">
          <cell r="C2294" t="str">
            <v>Hail</v>
          </cell>
        </row>
        <row r="2295">
          <cell r="C2295" t="str">
            <v>Severe Storm/Thunder Storm/ Wind</v>
          </cell>
        </row>
        <row r="2296">
          <cell r="C2296" t="str">
            <v>Hail</v>
          </cell>
        </row>
        <row r="2297">
          <cell r="C2297" t="str">
            <v>Hail</v>
          </cell>
        </row>
        <row r="2298">
          <cell r="C2298" t="str">
            <v>Severe Storm/Thunder Storm/ Wind</v>
          </cell>
        </row>
        <row r="2299">
          <cell r="C2299" t="str">
            <v>Lightning/ Severe Storm/Thunder Storm/ Wind</v>
          </cell>
        </row>
        <row r="2300">
          <cell r="C2300" t="str">
            <v>Lightning</v>
          </cell>
        </row>
        <row r="2301">
          <cell r="C2301" t="str">
            <v>Hail</v>
          </cell>
        </row>
        <row r="2302">
          <cell r="C2302" t="str">
            <v>Hail/ Severe Storm/Thunder Storm</v>
          </cell>
        </row>
        <row r="2303">
          <cell r="C2303" t="str">
            <v>Wind</v>
          </cell>
        </row>
        <row r="2304">
          <cell r="C2304" t="str">
            <v>Hail</v>
          </cell>
        </row>
        <row r="2305">
          <cell r="C2305" t="str">
            <v>Lightning/ Wind</v>
          </cell>
        </row>
        <row r="2306">
          <cell r="C2306" t="str">
            <v>Hail</v>
          </cell>
        </row>
        <row r="2307">
          <cell r="C2307" t="str">
            <v>Severe Storm/Thunder Storm/ Wind</v>
          </cell>
        </row>
        <row r="2308">
          <cell r="C2308" t="str">
            <v>Lightning</v>
          </cell>
        </row>
        <row r="2309">
          <cell r="C2309" t="str">
            <v>Hail</v>
          </cell>
        </row>
        <row r="2310">
          <cell r="C2310" t="str">
            <v>Severe Storm/Thunder Storm</v>
          </cell>
        </row>
        <row r="2311">
          <cell r="C2311" t="str">
            <v>Lightning/ Severe Storm/Thunder Storm/ Wind</v>
          </cell>
        </row>
        <row r="2312">
          <cell r="C2312" t="str">
            <v>Severe Storm/Thunder Storm/ Wind</v>
          </cell>
        </row>
        <row r="2313">
          <cell r="C2313" t="str">
            <v>Flooding/ Hail</v>
          </cell>
        </row>
        <row r="2314">
          <cell r="C2314" t="str">
            <v>Wind</v>
          </cell>
        </row>
        <row r="2315">
          <cell r="C2315" t="str">
            <v>Hail/ Severe Storm/Thunder Storm/ Wind</v>
          </cell>
        </row>
        <row r="2316">
          <cell r="C2316" t="str">
            <v>Wind</v>
          </cell>
        </row>
        <row r="2317">
          <cell r="C2317" t="str">
            <v>Hail</v>
          </cell>
        </row>
        <row r="2318">
          <cell r="C2318" t="str">
            <v>Lightning</v>
          </cell>
        </row>
        <row r="2319">
          <cell r="C2319" t="str">
            <v>Wind</v>
          </cell>
        </row>
        <row r="2320">
          <cell r="C2320" t="str">
            <v>Hail/ Severe Storm/Thunder Storm/ Wind</v>
          </cell>
        </row>
        <row r="2321">
          <cell r="C2321" t="str">
            <v>Hail</v>
          </cell>
        </row>
        <row r="2322">
          <cell r="C2322" t="str">
            <v>Lightning</v>
          </cell>
        </row>
        <row r="2323">
          <cell r="C2323" t="str">
            <v>Severe Storm/Thunder Storm/ Wind</v>
          </cell>
        </row>
        <row r="2324">
          <cell r="C2324" t="str">
            <v>Tornado</v>
          </cell>
        </row>
        <row r="2325">
          <cell r="C2325" t="str">
            <v>Flooding</v>
          </cell>
        </row>
        <row r="2326">
          <cell r="C2326" t="str">
            <v>Severe Storm/Thunder Storm/ Wind</v>
          </cell>
        </row>
        <row r="2327">
          <cell r="C2327" t="str">
            <v>Severe Storm/Thunder Storm/ Wind</v>
          </cell>
        </row>
        <row r="2328">
          <cell r="C2328" t="str">
            <v>Severe Storm/Thunder Storm/ Wind</v>
          </cell>
        </row>
        <row r="2329">
          <cell r="C2329" t="str">
            <v>Lightning</v>
          </cell>
        </row>
        <row r="2330">
          <cell r="C2330" t="str">
            <v>Hail</v>
          </cell>
        </row>
        <row r="2331">
          <cell r="C2331" t="str">
            <v>Hail/ Severe Storm/Thunder Storm/ Wind</v>
          </cell>
        </row>
        <row r="2332">
          <cell r="C2332" t="str">
            <v>Lightning</v>
          </cell>
        </row>
        <row r="2333">
          <cell r="C2333" t="str">
            <v>Hail</v>
          </cell>
        </row>
        <row r="2334">
          <cell r="C2334" t="str">
            <v>Severe Storm/Thunder Storm/ Wind</v>
          </cell>
        </row>
        <row r="2335">
          <cell r="C2335" t="str">
            <v>Lightning</v>
          </cell>
        </row>
        <row r="2336">
          <cell r="C2336" t="str">
            <v>Lightning/ Wind</v>
          </cell>
        </row>
        <row r="2337">
          <cell r="C2337" t="str">
            <v>Hail</v>
          </cell>
        </row>
        <row r="2338">
          <cell r="C2338" t="str">
            <v>Tornado</v>
          </cell>
        </row>
        <row r="2339">
          <cell r="C2339" t="str">
            <v>Severe Storm/Thunder Storm/ Wind</v>
          </cell>
        </row>
        <row r="2340">
          <cell r="C2340" t="str">
            <v>Lightning</v>
          </cell>
        </row>
        <row r="2341">
          <cell r="C2341" t="str">
            <v>Lightning</v>
          </cell>
        </row>
        <row r="2342">
          <cell r="C2342" t="str">
            <v>Hail/ Lightning/ Severe Storm/Thunder Storm/ Wind</v>
          </cell>
        </row>
        <row r="2343">
          <cell r="C2343" t="str">
            <v>Severe Storm/Thunder Storm/ Wind</v>
          </cell>
        </row>
        <row r="2344">
          <cell r="C2344" t="str">
            <v>Severe Storm/Thunder Storm/ Wind</v>
          </cell>
        </row>
        <row r="2345">
          <cell r="C2345" t="str">
            <v>Flooding</v>
          </cell>
        </row>
        <row r="2346">
          <cell r="C2346" t="str">
            <v>Lightning</v>
          </cell>
        </row>
        <row r="2347">
          <cell r="C2347" t="str">
            <v>Severe Storm/Thunder Storm/ Wind</v>
          </cell>
        </row>
        <row r="2348">
          <cell r="C2348" t="str">
            <v>Hail</v>
          </cell>
        </row>
        <row r="2349">
          <cell r="C2349" t="str">
            <v>Flooding</v>
          </cell>
        </row>
        <row r="2350">
          <cell r="C2350" t="str">
            <v>Severe Storm/Thunder Storm</v>
          </cell>
        </row>
        <row r="2351">
          <cell r="C2351" t="str">
            <v>Flooding</v>
          </cell>
        </row>
        <row r="2352">
          <cell r="C2352" t="str">
            <v>Severe Storm/Thunder Storm/ Wind</v>
          </cell>
        </row>
        <row r="2353">
          <cell r="C2353" t="str">
            <v>Hail</v>
          </cell>
        </row>
        <row r="2354">
          <cell r="C2354" t="str">
            <v>Lightning</v>
          </cell>
        </row>
        <row r="2355">
          <cell r="C2355" t="str">
            <v>Tornado</v>
          </cell>
        </row>
        <row r="2356">
          <cell r="C2356" t="str">
            <v>Lightning</v>
          </cell>
        </row>
        <row r="2357">
          <cell r="C2357" t="str">
            <v>Hail/ Lightning/ Wind</v>
          </cell>
        </row>
        <row r="2358">
          <cell r="C2358" t="str">
            <v>Hail/ Severe Storm/Thunder Storm/ Wind</v>
          </cell>
        </row>
        <row r="2359">
          <cell r="C2359" t="str">
            <v>Severe Storm/Thunder Storm/ Wind</v>
          </cell>
        </row>
        <row r="2360">
          <cell r="C2360" t="str">
            <v>Lightning</v>
          </cell>
        </row>
        <row r="2361">
          <cell r="C2361" t="str">
            <v>Tornado</v>
          </cell>
        </row>
        <row r="2362">
          <cell r="C2362" t="str">
            <v>Wind</v>
          </cell>
        </row>
        <row r="2363">
          <cell r="C2363" t="str">
            <v>Hail</v>
          </cell>
        </row>
        <row r="2364">
          <cell r="C2364" t="str">
            <v>Severe Storm/Thunder Storm/ Wind</v>
          </cell>
        </row>
        <row r="2365">
          <cell r="C2365" t="str">
            <v>Tornado</v>
          </cell>
        </row>
        <row r="2366">
          <cell r="C2366" t="str">
            <v>Tornado</v>
          </cell>
        </row>
        <row r="2367">
          <cell r="C2367" t="str">
            <v>Hail/ Severe Storm/Thunder Storm/ Wind</v>
          </cell>
        </row>
        <row r="2368">
          <cell r="C2368" t="str">
            <v>Hail</v>
          </cell>
        </row>
        <row r="2369">
          <cell r="C2369" t="str">
            <v>Winter Weather</v>
          </cell>
        </row>
        <row r="2370">
          <cell r="C2370" t="str">
            <v>Flooding/ Severe Storm/Thunder Storm</v>
          </cell>
        </row>
        <row r="2371">
          <cell r="C2371" t="str">
            <v>Severe Storm/Thunder Storm</v>
          </cell>
        </row>
        <row r="2372">
          <cell r="C2372" t="str">
            <v>Winter Weather</v>
          </cell>
        </row>
        <row r="2373">
          <cell r="C2373" t="str">
            <v>Severe Storm/Thunder Storm</v>
          </cell>
        </row>
        <row r="2374">
          <cell r="C2374" t="str">
            <v>Lightning/ Severe Storm/Thunder Storm/ Wind</v>
          </cell>
        </row>
        <row r="2375">
          <cell r="C2375" t="str">
            <v>Winter Weather</v>
          </cell>
        </row>
        <row r="2376">
          <cell r="C2376" t="str">
            <v>Winter Weather</v>
          </cell>
        </row>
        <row r="2377">
          <cell r="C2377" t="str">
            <v>Lightning/ Severe Storm/Thunder Storm/ Wind</v>
          </cell>
        </row>
        <row r="2378">
          <cell r="C2378" t="str">
            <v>Wind</v>
          </cell>
        </row>
        <row r="2379">
          <cell r="C2379" t="str">
            <v>Wind</v>
          </cell>
        </row>
        <row r="2380">
          <cell r="C2380" t="str">
            <v>Hail/ Wind</v>
          </cell>
        </row>
        <row r="2381">
          <cell r="C2381" t="str">
            <v>Wind</v>
          </cell>
        </row>
        <row r="2382">
          <cell r="C2382" t="str">
            <v>Hail</v>
          </cell>
        </row>
        <row r="2383">
          <cell r="C2383" t="str">
            <v>Flooding</v>
          </cell>
        </row>
        <row r="2384">
          <cell r="C2384" t="str">
            <v>Hail/ Lightning/ Severe Storm/Thunder Storm/ Wind</v>
          </cell>
        </row>
        <row r="2385">
          <cell r="C2385" t="str">
            <v>Severe Storm/Thunder Storm</v>
          </cell>
        </row>
        <row r="2386">
          <cell r="C2386" t="str">
            <v>Severe Storm/Thunder Storm</v>
          </cell>
        </row>
        <row r="2387">
          <cell r="C2387" t="str">
            <v>Wind</v>
          </cell>
        </row>
        <row r="2388">
          <cell r="C2388" t="str">
            <v>Flooding</v>
          </cell>
        </row>
        <row r="2389">
          <cell r="C2389" t="str">
            <v>Winter Weather</v>
          </cell>
        </row>
        <row r="2390">
          <cell r="C2390" t="str">
            <v>Flooding</v>
          </cell>
        </row>
        <row r="2391">
          <cell r="C2391" t="str">
            <v>Winter Weather</v>
          </cell>
        </row>
        <row r="2392">
          <cell r="C2392" t="str">
            <v>Flooding</v>
          </cell>
        </row>
        <row r="2393">
          <cell r="C2393" t="str">
            <v>Winter Weather</v>
          </cell>
        </row>
        <row r="2394">
          <cell r="C2394" t="str">
            <v>Lightning</v>
          </cell>
        </row>
        <row r="2395">
          <cell r="C2395" t="str">
            <v>Severe Storm/Thunder Storm</v>
          </cell>
        </row>
        <row r="2396">
          <cell r="C2396" t="str">
            <v>Hail</v>
          </cell>
        </row>
        <row r="2397">
          <cell r="C2397" t="str">
            <v>Hail</v>
          </cell>
        </row>
        <row r="2398">
          <cell r="C2398" t="str">
            <v>Hail/ Severe Storm/Thunder Storm</v>
          </cell>
        </row>
        <row r="2399">
          <cell r="C2399" t="str">
            <v>Winter Weather</v>
          </cell>
        </row>
        <row r="2400">
          <cell r="C2400" t="str">
            <v>Winter Weather</v>
          </cell>
        </row>
        <row r="2401">
          <cell r="C2401" t="str">
            <v>Hail</v>
          </cell>
        </row>
        <row r="2402">
          <cell r="C2402" t="str">
            <v>Winter Weather</v>
          </cell>
        </row>
        <row r="2403">
          <cell r="C2403" t="str">
            <v>Tornado</v>
          </cell>
        </row>
        <row r="2404">
          <cell r="C2404" t="str">
            <v>Flooding/ Lightning</v>
          </cell>
        </row>
        <row r="2405">
          <cell r="C2405" t="str">
            <v>Severe Storm/Thunder Storm</v>
          </cell>
        </row>
        <row r="2406">
          <cell r="C2406" t="str">
            <v>Hail</v>
          </cell>
        </row>
        <row r="2407">
          <cell r="C2407" t="str">
            <v>Hail</v>
          </cell>
        </row>
        <row r="2408">
          <cell r="C2408" t="str">
            <v>Hail</v>
          </cell>
        </row>
        <row r="2409">
          <cell r="C2409" t="str">
            <v>Hail/ Lightning/ Severe Storm/Thunder Storm/ Wind</v>
          </cell>
        </row>
        <row r="2410">
          <cell r="C2410" t="str">
            <v>Lightning/ Wind</v>
          </cell>
        </row>
        <row r="2411">
          <cell r="C2411" t="str">
            <v>Tornado</v>
          </cell>
        </row>
        <row r="2412">
          <cell r="C2412" t="str">
            <v>Winter Weather</v>
          </cell>
        </row>
        <row r="2413">
          <cell r="C2413" t="str">
            <v>Lightning/ Wind</v>
          </cell>
        </row>
        <row r="2414">
          <cell r="C2414" t="str">
            <v>Flooding/ Lightning</v>
          </cell>
        </row>
        <row r="2415">
          <cell r="C2415" t="str">
            <v>Hail</v>
          </cell>
        </row>
        <row r="2416">
          <cell r="C2416" t="str">
            <v>Hail</v>
          </cell>
        </row>
        <row r="2417">
          <cell r="C2417" t="str">
            <v>Hail</v>
          </cell>
        </row>
        <row r="2418">
          <cell r="C2418" t="str">
            <v>Hail</v>
          </cell>
        </row>
        <row r="2419">
          <cell r="C2419" t="str">
            <v>Flooding</v>
          </cell>
        </row>
        <row r="2420">
          <cell r="C2420" t="str">
            <v>Wind</v>
          </cell>
        </row>
        <row r="2421">
          <cell r="C2421" t="str">
            <v>Flooding/ Lightning</v>
          </cell>
        </row>
        <row r="2422">
          <cell r="C2422" t="str">
            <v>Wind</v>
          </cell>
        </row>
        <row r="2423">
          <cell r="C2423" t="str">
            <v>Flooding/ Severe Storm/Thunder Storm/ Wind</v>
          </cell>
        </row>
        <row r="2424">
          <cell r="C2424" t="str">
            <v>Severe Storm/Thunder Storm/ Wind</v>
          </cell>
        </row>
        <row r="2425">
          <cell r="C2425" t="str">
            <v>Flooding/ Lightning</v>
          </cell>
        </row>
        <row r="2426">
          <cell r="C2426" t="str">
            <v>Hail</v>
          </cell>
        </row>
        <row r="2427">
          <cell r="C2427" t="str">
            <v>Winter Weather</v>
          </cell>
        </row>
        <row r="2428">
          <cell r="C2428" t="str">
            <v>Lightning/ Wind</v>
          </cell>
        </row>
        <row r="2429">
          <cell r="C2429" t="str">
            <v>Severe Storm/Thunder Storm</v>
          </cell>
        </row>
        <row r="2430">
          <cell r="C2430" t="str">
            <v>Hail</v>
          </cell>
        </row>
        <row r="2431">
          <cell r="C2431" t="str">
            <v>Hail</v>
          </cell>
        </row>
        <row r="2432">
          <cell r="C2432" t="str">
            <v>Hail</v>
          </cell>
        </row>
        <row r="2433">
          <cell r="C2433" t="str">
            <v>Flooding</v>
          </cell>
        </row>
        <row r="2434">
          <cell r="C2434" t="str">
            <v>Hail</v>
          </cell>
        </row>
        <row r="2435">
          <cell r="C2435" t="str">
            <v>Severe Storm/Thunder Storm/ Wind</v>
          </cell>
        </row>
        <row r="2436">
          <cell r="C2436" t="str">
            <v>Severe Storm/Thunder Storm/ Wind</v>
          </cell>
        </row>
        <row r="2437">
          <cell r="C2437" t="str">
            <v>Hail</v>
          </cell>
        </row>
        <row r="2438">
          <cell r="C2438" t="str">
            <v>Severe Storm/Thunder Storm/ Wind</v>
          </cell>
        </row>
        <row r="2439">
          <cell r="C2439" t="str">
            <v>Severe Storm/Thunder Storm/ Wind</v>
          </cell>
        </row>
        <row r="2440">
          <cell r="C2440" t="str">
            <v>Severe Storm/Thunder Storm</v>
          </cell>
        </row>
        <row r="2441">
          <cell r="C2441" t="str">
            <v>Severe Storm/Thunder Storm/ Wind</v>
          </cell>
        </row>
        <row r="2442">
          <cell r="C2442" t="str">
            <v>Lightning/ Wind</v>
          </cell>
        </row>
        <row r="2443">
          <cell r="C2443" t="str">
            <v>Winter Weather</v>
          </cell>
        </row>
        <row r="2444">
          <cell r="C2444" t="str">
            <v>Hail</v>
          </cell>
        </row>
        <row r="2445">
          <cell r="C2445" t="str">
            <v>Hail</v>
          </cell>
        </row>
        <row r="2446">
          <cell r="C2446" t="str">
            <v>Hail</v>
          </cell>
        </row>
        <row r="2447">
          <cell r="C2447" t="str">
            <v>Lightning/ Wind</v>
          </cell>
        </row>
        <row r="2448">
          <cell r="C2448" t="str">
            <v>Severe Storm/Thunder Storm/ Wind</v>
          </cell>
        </row>
        <row r="2449">
          <cell r="C2449" t="str">
            <v>Severe Storm/Thunder Storm/ Wind</v>
          </cell>
        </row>
        <row r="2450">
          <cell r="C2450" t="str">
            <v>Flooding/ Severe Storm/Thunder Storm</v>
          </cell>
        </row>
        <row r="2451">
          <cell r="C2451" t="str">
            <v>Flooding</v>
          </cell>
        </row>
        <row r="2452">
          <cell r="C2452" t="str">
            <v>Hail/ Lightning/ Severe Storm/Thunder Storm/ Wind</v>
          </cell>
        </row>
        <row r="2453">
          <cell r="C2453" t="str">
            <v>Lightning/ Wind</v>
          </cell>
        </row>
        <row r="2454">
          <cell r="C2454" t="str">
            <v>Hail</v>
          </cell>
        </row>
        <row r="2455">
          <cell r="C2455" t="str">
            <v>Lightning/ Wind</v>
          </cell>
        </row>
        <row r="2456">
          <cell r="C2456" t="str">
            <v>Wind</v>
          </cell>
        </row>
        <row r="2457">
          <cell r="C2457" t="str">
            <v>Severe Storm/Thunder Storm/ Wind</v>
          </cell>
        </row>
        <row r="2458">
          <cell r="C2458" t="str">
            <v>Flooding</v>
          </cell>
        </row>
        <row r="2459">
          <cell r="C2459" t="str">
            <v>Severe Storm/Thunder Storm/ Wind</v>
          </cell>
        </row>
        <row r="2460">
          <cell r="C2460" t="str">
            <v>Hail/ Wind</v>
          </cell>
        </row>
        <row r="2461">
          <cell r="C2461" t="str">
            <v>Severe Storm/Thunder Storm/ Wind</v>
          </cell>
        </row>
        <row r="2462">
          <cell r="C2462" t="str">
            <v>Flooding/ Severe Storm/Thunder Storm</v>
          </cell>
        </row>
        <row r="2463">
          <cell r="C2463" t="str">
            <v>Severe Storm/Thunder Storm/ Wind</v>
          </cell>
        </row>
        <row r="2464">
          <cell r="C2464" t="str">
            <v>Severe Storm/Thunder Storm/ Wind</v>
          </cell>
        </row>
        <row r="2465">
          <cell r="C2465" t="str">
            <v>Hail/ Wind</v>
          </cell>
        </row>
        <row r="2466">
          <cell r="C2466" t="str">
            <v>Hail</v>
          </cell>
        </row>
        <row r="2467">
          <cell r="C2467" t="str">
            <v>Hail/ Wind</v>
          </cell>
        </row>
        <row r="2468">
          <cell r="C2468" t="str">
            <v>Winter Weather</v>
          </cell>
        </row>
        <row r="2469">
          <cell r="C2469" t="str">
            <v>Winter Weather</v>
          </cell>
        </row>
        <row r="2470">
          <cell r="C2470" t="str">
            <v>Hail/ Wind</v>
          </cell>
        </row>
        <row r="2471">
          <cell r="C2471" t="str">
            <v>Hail/ Severe Storm/Thunder Storm</v>
          </cell>
        </row>
        <row r="2472">
          <cell r="C2472" t="str">
            <v>Hail/ Wind</v>
          </cell>
        </row>
        <row r="2473">
          <cell r="C2473" t="str">
            <v>Flooding/ Severe Storm/Thunder Storm</v>
          </cell>
        </row>
        <row r="2474">
          <cell r="C2474" t="str">
            <v>Hail/ Lightning/ Wind</v>
          </cell>
        </row>
        <row r="2475">
          <cell r="C2475" t="str">
            <v>Hail/ Wind</v>
          </cell>
        </row>
        <row r="2476">
          <cell r="C2476" t="str">
            <v>Hail/ Wind</v>
          </cell>
        </row>
        <row r="2477">
          <cell r="C2477" t="str">
            <v>Flooding/ Severe Storm/Thunder Storm</v>
          </cell>
        </row>
        <row r="2478">
          <cell r="C2478" t="str">
            <v>Hail</v>
          </cell>
        </row>
        <row r="2479">
          <cell r="C2479" t="str">
            <v>Hail/ Severe Storm/Thunder Storm</v>
          </cell>
        </row>
        <row r="2480">
          <cell r="C2480" t="str">
            <v>Hail/ Lightning/ Wind</v>
          </cell>
        </row>
        <row r="2481">
          <cell r="C2481" t="str">
            <v>Hail/ Wind</v>
          </cell>
        </row>
        <row r="2482">
          <cell r="C2482" t="str">
            <v>Hail/ Wind</v>
          </cell>
        </row>
        <row r="2483">
          <cell r="C2483" t="str">
            <v>Hail/ Lightning/ Wind</v>
          </cell>
        </row>
        <row r="2484">
          <cell r="C2484" t="str">
            <v>Hail/ Lightning/ Wind</v>
          </cell>
        </row>
        <row r="2485">
          <cell r="C2485" t="str">
            <v>Winter Weather</v>
          </cell>
        </row>
        <row r="2486">
          <cell r="C2486" t="str">
            <v>Hail/ Lightning/ Wind</v>
          </cell>
        </row>
        <row r="2487">
          <cell r="C2487" t="str">
            <v>Hail/ Wind</v>
          </cell>
        </row>
        <row r="2488">
          <cell r="C2488" t="str">
            <v>Hail/ Wind</v>
          </cell>
        </row>
        <row r="2489">
          <cell r="C2489" t="str">
            <v>Winter Weather</v>
          </cell>
        </row>
        <row r="2490">
          <cell r="C2490" t="str">
            <v>Hail/ Lightning/ Wind</v>
          </cell>
        </row>
        <row r="2491">
          <cell r="C2491" t="str">
            <v>Hail/ Lightning/ Wind</v>
          </cell>
        </row>
        <row r="2492">
          <cell r="C2492" t="str">
            <v>Flooding/ Severe Storm/Thunder Storm</v>
          </cell>
        </row>
        <row r="2493">
          <cell r="C2493" t="str">
            <v>Flooding/ Severe Storm/Thunder Storm</v>
          </cell>
        </row>
        <row r="2494">
          <cell r="C2494" t="str">
            <v>Wind</v>
          </cell>
        </row>
        <row r="2495">
          <cell r="C2495" t="str">
            <v>Wind</v>
          </cell>
        </row>
        <row r="2496">
          <cell r="C2496" t="str">
            <v>Wind</v>
          </cell>
        </row>
        <row r="2497">
          <cell r="C2497" t="str">
            <v>Wind</v>
          </cell>
        </row>
        <row r="2498">
          <cell r="C2498" t="str">
            <v>Severe Storm/Thunder Storm/ Wind</v>
          </cell>
        </row>
        <row r="2499">
          <cell r="C2499" t="str">
            <v>Severe Storm/Thunder Storm</v>
          </cell>
        </row>
        <row r="2500">
          <cell r="C2500" t="str">
            <v>Wind</v>
          </cell>
        </row>
        <row r="2501">
          <cell r="C2501" t="str">
            <v>Severe Storm/Thunder Storm/ Wind</v>
          </cell>
        </row>
        <row r="2502">
          <cell r="C2502" t="str">
            <v>Flooding</v>
          </cell>
        </row>
        <row r="2503">
          <cell r="C2503" t="str">
            <v>Lightning</v>
          </cell>
        </row>
        <row r="2504">
          <cell r="C2504" t="str">
            <v>Wind</v>
          </cell>
        </row>
        <row r="2505">
          <cell r="C2505" t="str">
            <v>Flooding/ Severe Storm/Thunder Storm</v>
          </cell>
        </row>
        <row r="2506">
          <cell r="C2506" t="str">
            <v>Hail/ Lightning/ Wind</v>
          </cell>
        </row>
        <row r="2507">
          <cell r="C2507" t="str">
            <v>Wind</v>
          </cell>
        </row>
        <row r="2508">
          <cell r="C2508" t="str">
            <v>Lightning</v>
          </cell>
        </row>
        <row r="2509">
          <cell r="C2509" t="str">
            <v>Hail/ Lightning/ Wind</v>
          </cell>
        </row>
        <row r="2510">
          <cell r="C2510" t="str">
            <v>Hail/ Lightning/ Wind</v>
          </cell>
        </row>
        <row r="2511">
          <cell r="C2511" t="str">
            <v>Hail/ Wind</v>
          </cell>
        </row>
        <row r="2512">
          <cell r="C2512" t="str">
            <v>Wind</v>
          </cell>
        </row>
        <row r="2513">
          <cell r="C2513" t="str">
            <v>Hail/ Wind</v>
          </cell>
        </row>
        <row r="2514">
          <cell r="C2514" t="str">
            <v>Hail/ Wind</v>
          </cell>
        </row>
        <row r="2515">
          <cell r="C2515" t="str">
            <v>Hail/ Wind</v>
          </cell>
        </row>
        <row r="2516">
          <cell r="C2516" t="str">
            <v>Hail/ Lightning/ Wind</v>
          </cell>
        </row>
        <row r="2517">
          <cell r="C2517" t="str">
            <v>Severe Storm/Thunder Storm/ Wind</v>
          </cell>
        </row>
        <row r="2518">
          <cell r="C2518" t="str">
            <v>Hail/ Lightning/ Wind</v>
          </cell>
        </row>
        <row r="2519">
          <cell r="C2519" t="str">
            <v>Flooding/ Severe Storm/Thunder Storm</v>
          </cell>
        </row>
        <row r="2520">
          <cell r="C2520" t="str">
            <v>Severe Storm/Thunder Storm/ Wind</v>
          </cell>
        </row>
        <row r="2521">
          <cell r="C2521" t="str">
            <v>Hail/ Lightning/ Wind</v>
          </cell>
        </row>
        <row r="2522">
          <cell r="C2522" t="str">
            <v>Lightning</v>
          </cell>
        </row>
        <row r="2523">
          <cell r="C2523" t="str">
            <v>Lightning</v>
          </cell>
        </row>
        <row r="2524">
          <cell r="C2524" t="str">
            <v>Wind</v>
          </cell>
        </row>
        <row r="2525">
          <cell r="C2525" t="str">
            <v>Severe Storm/Thunder Storm/ Wind</v>
          </cell>
        </row>
        <row r="2526">
          <cell r="C2526" t="str">
            <v>Hail/ Lightning/ Wind</v>
          </cell>
        </row>
        <row r="2527">
          <cell r="C2527" t="str">
            <v>Hail/ Lightning/ Wind</v>
          </cell>
        </row>
        <row r="2528">
          <cell r="C2528" t="str">
            <v>Hail/ Lightning/ Wind</v>
          </cell>
        </row>
        <row r="2529">
          <cell r="C2529" t="str">
            <v>Flooding/ Severe Storm/Thunder Storm</v>
          </cell>
        </row>
        <row r="2530">
          <cell r="C2530" t="str">
            <v>Lightning</v>
          </cell>
        </row>
        <row r="2531">
          <cell r="C2531" t="str">
            <v>Hail/ Lightning/ Wind</v>
          </cell>
        </row>
        <row r="2532">
          <cell r="C2532" t="str">
            <v>Flooding/ Severe Storm/Thunder Storm</v>
          </cell>
        </row>
        <row r="2533">
          <cell r="C2533" t="str">
            <v>Hail/ Lightning/ Wind</v>
          </cell>
        </row>
        <row r="2534">
          <cell r="C2534" t="str">
            <v>Wind</v>
          </cell>
        </row>
        <row r="2535">
          <cell r="C2535" t="str">
            <v>Wind</v>
          </cell>
        </row>
        <row r="2536">
          <cell r="C2536" t="str">
            <v>Wind</v>
          </cell>
        </row>
        <row r="2537">
          <cell r="C2537" t="str">
            <v>Severe Storm/Thunder Storm/ Wind</v>
          </cell>
        </row>
        <row r="2538">
          <cell r="C2538" t="str">
            <v>Wind/ Winter Weather</v>
          </cell>
        </row>
        <row r="2539">
          <cell r="C2539" t="str">
            <v>Severe Storm/Thunder Storm</v>
          </cell>
        </row>
        <row r="2540">
          <cell r="C2540" t="str">
            <v>Hurricane/Tropical Storm</v>
          </cell>
        </row>
        <row r="2541">
          <cell r="C2541" t="str">
            <v>Hurricane/Tropical Storm</v>
          </cell>
        </row>
        <row r="2542">
          <cell r="C2542" t="str">
            <v>Hail/ Severe Storm/Thunder Storm/ Wind</v>
          </cell>
        </row>
        <row r="2543">
          <cell r="C2543" t="str">
            <v>Wind</v>
          </cell>
        </row>
        <row r="2544">
          <cell r="C2544" t="str">
            <v>Winter Weather</v>
          </cell>
        </row>
        <row r="2545">
          <cell r="C2545" t="str">
            <v>Severe Storm/Thunder Storm/ Wind</v>
          </cell>
        </row>
        <row r="2546">
          <cell r="C2546" t="str">
            <v>Wind</v>
          </cell>
        </row>
        <row r="2547">
          <cell r="C2547" t="str">
            <v>Hail/ Lightning/ Wind</v>
          </cell>
        </row>
        <row r="2548">
          <cell r="C2548" t="str">
            <v>Drought</v>
          </cell>
        </row>
        <row r="2549">
          <cell r="C2549" t="str">
            <v>Flooding</v>
          </cell>
        </row>
        <row r="2550">
          <cell r="C2550" t="str">
            <v>Drought</v>
          </cell>
        </row>
        <row r="2551">
          <cell r="C2551" t="str">
            <v>Severe Storm/Thunder Storm</v>
          </cell>
        </row>
        <row r="2552">
          <cell r="C2552" t="str">
            <v>Severe Storm/Thunder Storm/ Wind</v>
          </cell>
        </row>
        <row r="2553">
          <cell r="C2553" t="str">
            <v>Winter Weather</v>
          </cell>
        </row>
        <row r="2554">
          <cell r="C2554" t="str">
            <v>Wind/ Winter Weather</v>
          </cell>
        </row>
        <row r="2555">
          <cell r="C2555" t="str">
            <v>Winter Weather</v>
          </cell>
        </row>
        <row r="2556">
          <cell r="C2556" t="str">
            <v>Lightning</v>
          </cell>
        </row>
        <row r="2557">
          <cell r="C2557" t="str">
            <v>Wind</v>
          </cell>
        </row>
        <row r="2558">
          <cell r="C2558" t="str">
            <v>Wind</v>
          </cell>
        </row>
        <row r="2559">
          <cell r="C2559" t="str">
            <v>Winter Weather</v>
          </cell>
        </row>
        <row r="2560">
          <cell r="C2560" t="str">
            <v>Winter Weather</v>
          </cell>
        </row>
        <row r="2561">
          <cell r="C2561" t="str">
            <v>Flooding</v>
          </cell>
        </row>
        <row r="2562">
          <cell r="C2562" t="str">
            <v>Wind</v>
          </cell>
        </row>
        <row r="2563">
          <cell r="C2563" t="str">
            <v>Severe Storm/Thunder Storm/ Wind</v>
          </cell>
        </row>
        <row r="2564">
          <cell r="C2564" t="str">
            <v>Winter Weather</v>
          </cell>
        </row>
        <row r="2565">
          <cell r="C2565" t="str">
            <v>Lightning</v>
          </cell>
        </row>
        <row r="2566">
          <cell r="C2566" t="str">
            <v>Winter Weather</v>
          </cell>
        </row>
        <row r="2567">
          <cell r="C2567" t="str">
            <v>Severe Storm/Thunder Storm</v>
          </cell>
        </row>
        <row r="2568">
          <cell r="C2568" t="str">
            <v>Wind</v>
          </cell>
        </row>
        <row r="2569">
          <cell r="C2569" t="str">
            <v>Lightning</v>
          </cell>
        </row>
        <row r="2570">
          <cell r="C2570" t="str">
            <v>Heat</v>
          </cell>
        </row>
        <row r="2571">
          <cell r="C2571" t="str">
            <v>Hail/ Lightning/ Wind</v>
          </cell>
        </row>
        <row r="2572">
          <cell r="C2572" t="str">
            <v>Drought/ Heat</v>
          </cell>
        </row>
        <row r="2573">
          <cell r="C2573" t="str">
            <v>Severe Storm/Thunder Storm</v>
          </cell>
        </row>
        <row r="2574">
          <cell r="C2574" t="str">
            <v>Wind</v>
          </cell>
        </row>
        <row r="2575">
          <cell r="C2575" t="str">
            <v>Winter Weather</v>
          </cell>
        </row>
        <row r="2576">
          <cell r="C2576" t="str">
            <v>Hail/ Lightning/ Wind</v>
          </cell>
        </row>
        <row r="2577">
          <cell r="C2577" t="str">
            <v>Winter Weather</v>
          </cell>
        </row>
        <row r="2578">
          <cell r="C2578" t="str">
            <v>Wind</v>
          </cell>
        </row>
        <row r="2579">
          <cell r="C2579" t="str">
            <v>Hail/ Lightning/ Wind</v>
          </cell>
        </row>
        <row r="2580">
          <cell r="C2580" t="str">
            <v>Winter Weather</v>
          </cell>
        </row>
        <row r="2581">
          <cell r="C2581" t="str">
            <v>Wind/ Winter Weather</v>
          </cell>
        </row>
        <row r="2582">
          <cell r="C2582" t="str">
            <v>Winter Weather</v>
          </cell>
        </row>
        <row r="2583">
          <cell r="C2583" t="str">
            <v>Winter Weather</v>
          </cell>
        </row>
        <row r="2584">
          <cell r="C2584" t="str">
            <v>Winter Weather</v>
          </cell>
        </row>
        <row r="2585">
          <cell r="C2585" t="str">
            <v>Heat</v>
          </cell>
        </row>
        <row r="2586">
          <cell r="C2586" t="str">
            <v>Winter Weather</v>
          </cell>
        </row>
        <row r="2587">
          <cell r="C2587" t="str">
            <v>Drought</v>
          </cell>
        </row>
        <row r="2588">
          <cell r="C2588" t="str">
            <v>Winter Weather</v>
          </cell>
        </row>
        <row r="2589">
          <cell r="C2589" t="str">
            <v>Severe Storm/Thunder Storm/ Wind</v>
          </cell>
        </row>
        <row r="2590">
          <cell r="C2590" t="str">
            <v>Heat</v>
          </cell>
        </row>
        <row r="2591">
          <cell r="C2591" t="str">
            <v>Severe Storm/Thunder Storm/ Wind</v>
          </cell>
        </row>
        <row r="2592">
          <cell r="C2592" t="str">
            <v>Wind</v>
          </cell>
        </row>
        <row r="2593">
          <cell r="C2593" t="str">
            <v>Drought/ Heat</v>
          </cell>
        </row>
        <row r="2594">
          <cell r="C2594" t="str">
            <v>Flooding</v>
          </cell>
        </row>
        <row r="2595">
          <cell r="C2595" t="str">
            <v>Hail/ Lightning/ Wind</v>
          </cell>
        </row>
        <row r="2596">
          <cell r="C2596" t="str">
            <v>Hail/ Lightning/ Wind</v>
          </cell>
        </row>
        <row r="2597">
          <cell r="C2597" t="str">
            <v>Severe Storm/Thunder Storm/ Wind</v>
          </cell>
        </row>
        <row r="2598">
          <cell r="C2598" t="str">
            <v>Winter Weather</v>
          </cell>
        </row>
        <row r="2599">
          <cell r="C2599" t="str">
            <v>Winter Weather</v>
          </cell>
        </row>
        <row r="2600">
          <cell r="C2600" t="str">
            <v>Wildfire</v>
          </cell>
        </row>
        <row r="2601">
          <cell r="C2601" t="str">
            <v>Severe Storm/Thunder Storm/ Wind</v>
          </cell>
        </row>
        <row r="2602">
          <cell r="C2602" t="str">
            <v>Winter Weather</v>
          </cell>
        </row>
        <row r="2603">
          <cell r="C2603" t="str">
            <v>Winter Weather</v>
          </cell>
        </row>
        <row r="2604">
          <cell r="C2604" t="str">
            <v>Severe Storm/Thunder Storm/ Wind</v>
          </cell>
        </row>
        <row r="2605">
          <cell r="C2605" t="str">
            <v>Hurricane/Tropical Storm</v>
          </cell>
        </row>
        <row r="2606">
          <cell r="C2606" t="str">
            <v>Hurricane/Tropical Storm</v>
          </cell>
        </row>
        <row r="2607">
          <cell r="C2607" t="str">
            <v>Hail/ Severe Storm/Thunder Storm/ Wind</v>
          </cell>
        </row>
        <row r="2608">
          <cell r="C2608" t="str">
            <v>Wildfire</v>
          </cell>
        </row>
        <row r="2609">
          <cell r="C2609" t="str">
            <v>Winter Weather</v>
          </cell>
        </row>
        <row r="2610">
          <cell r="C2610" t="str">
            <v>Hail/ Severe Storm/Thunder Storm/ Wind</v>
          </cell>
        </row>
        <row r="2611">
          <cell r="C2611" t="str">
            <v>Wind</v>
          </cell>
        </row>
        <row r="2612">
          <cell r="C2612" t="str">
            <v>Severe Storm/Thunder Storm/ Wind</v>
          </cell>
        </row>
        <row r="2613">
          <cell r="C2613" t="str">
            <v>Winter Weather</v>
          </cell>
        </row>
        <row r="2614">
          <cell r="C2614" t="str">
            <v>Drought/ Heat</v>
          </cell>
        </row>
        <row r="2615">
          <cell r="C2615" t="str">
            <v>Winter Weather</v>
          </cell>
        </row>
        <row r="2616">
          <cell r="C2616" t="str">
            <v>Winter Weather</v>
          </cell>
        </row>
        <row r="2617">
          <cell r="C2617" t="str">
            <v>Severe Storm/Thunder Storm</v>
          </cell>
        </row>
        <row r="2618">
          <cell r="C2618" t="str">
            <v>Wind</v>
          </cell>
        </row>
        <row r="2619">
          <cell r="C2619" t="str">
            <v>Wind</v>
          </cell>
        </row>
        <row r="2620">
          <cell r="C2620" t="str">
            <v>Wind</v>
          </cell>
        </row>
        <row r="2621">
          <cell r="C2621" t="str">
            <v>Severe Storm/Thunder Storm/ Wind</v>
          </cell>
        </row>
        <row r="2622">
          <cell r="C2622" t="str">
            <v>Severe Storm/Thunder Storm</v>
          </cell>
        </row>
        <row r="2623">
          <cell r="C2623" t="str">
            <v>Hurricane/Tropical Storm</v>
          </cell>
        </row>
        <row r="2624">
          <cell r="C2624" t="str">
            <v>Heat</v>
          </cell>
        </row>
        <row r="2625">
          <cell r="C2625" t="str">
            <v>Wind</v>
          </cell>
        </row>
        <row r="2626">
          <cell r="C2626" t="str">
            <v>Winter Weather</v>
          </cell>
        </row>
        <row r="2627">
          <cell r="C2627" t="str">
            <v>Severe Storm/Thunder Storm/ Wind</v>
          </cell>
        </row>
        <row r="2628">
          <cell r="C2628" t="str">
            <v>Drought</v>
          </cell>
        </row>
        <row r="2629">
          <cell r="C2629" t="str">
            <v>Wind</v>
          </cell>
        </row>
        <row r="2630">
          <cell r="C2630" t="str">
            <v>Wind</v>
          </cell>
        </row>
        <row r="2631">
          <cell r="C2631" t="str">
            <v>Winter Weather</v>
          </cell>
        </row>
        <row r="2632">
          <cell r="C2632" t="str">
            <v>Hail/ Lightning/ Wind</v>
          </cell>
        </row>
        <row r="2633">
          <cell r="C2633" t="str">
            <v>Hail</v>
          </cell>
        </row>
        <row r="2634">
          <cell r="C2634" t="str">
            <v>Drought</v>
          </cell>
        </row>
        <row r="2635">
          <cell r="C2635" t="str">
            <v>Wind</v>
          </cell>
        </row>
        <row r="2636">
          <cell r="C2636" t="str">
            <v>Flooding</v>
          </cell>
        </row>
        <row r="2637">
          <cell r="C2637" t="str">
            <v>Hail</v>
          </cell>
        </row>
        <row r="2638">
          <cell r="C2638" t="str">
            <v>Wind</v>
          </cell>
        </row>
        <row r="2639">
          <cell r="C2639" t="str">
            <v>Severe Storm/Thunder Storm/ Wind</v>
          </cell>
        </row>
        <row r="2640">
          <cell r="C2640" t="str">
            <v>Flooding</v>
          </cell>
        </row>
        <row r="2641">
          <cell r="C2641" t="str">
            <v>Winter Weather</v>
          </cell>
        </row>
        <row r="2642">
          <cell r="C2642" t="str">
            <v>Hail/ Lightning/ Wind</v>
          </cell>
        </row>
        <row r="2643">
          <cell r="C2643" t="str">
            <v>Wind</v>
          </cell>
        </row>
        <row r="2644">
          <cell r="C2644" t="str">
            <v>Hail</v>
          </cell>
        </row>
        <row r="2645">
          <cell r="C2645" t="str">
            <v>Severe Storm/Thunder Storm</v>
          </cell>
        </row>
        <row r="2646">
          <cell r="C2646" t="str">
            <v>Wind</v>
          </cell>
        </row>
        <row r="2647">
          <cell r="C2647" t="str">
            <v>Flooding</v>
          </cell>
        </row>
        <row r="2648">
          <cell r="C2648" t="str">
            <v>Hurricane/Tropical Storm</v>
          </cell>
        </row>
        <row r="2649">
          <cell r="C2649" t="str">
            <v>Wind</v>
          </cell>
        </row>
        <row r="2650">
          <cell r="C2650" t="str">
            <v>Wind</v>
          </cell>
        </row>
        <row r="2651">
          <cell r="C2651" t="str">
            <v>Flooding</v>
          </cell>
        </row>
        <row r="2652">
          <cell r="C2652" t="str">
            <v>Hurricane/Tropical Storm</v>
          </cell>
        </row>
        <row r="2653">
          <cell r="C2653" t="str">
            <v>Flooding</v>
          </cell>
        </row>
        <row r="2654">
          <cell r="C2654" t="str">
            <v>Wind</v>
          </cell>
        </row>
        <row r="2655">
          <cell r="C2655" t="str">
            <v>Wind</v>
          </cell>
        </row>
        <row r="2656">
          <cell r="C2656" t="str">
            <v>Flooding</v>
          </cell>
        </row>
        <row r="2657">
          <cell r="C2657" t="str">
            <v>Winter Weather</v>
          </cell>
        </row>
        <row r="2658">
          <cell r="C2658" t="str">
            <v>Hail</v>
          </cell>
        </row>
        <row r="2659">
          <cell r="C2659" t="str">
            <v>Severe Storm/Thunder Storm</v>
          </cell>
        </row>
        <row r="2660">
          <cell r="C2660" t="str">
            <v>Winter Weather</v>
          </cell>
        </row>
        <row r="2661">
          <cell r="C2661" t="str">
            <v>Severe Storm/Thunder Storm/ Wind</v>
          </cell>
        </row>
        <row r="2662">
          <cell r="C2662" t="str">
            <v>Flooding</v>
          </cell>
        </row>
        <row r="2663">
          <cell r="C2663" t="str">
            <v>Severe Storm/Thunder Storm/ Wind</v>
          </cell>
        </row>
        <row r="2664">
          <cell r="C2664" t="str">
            <v>Winter Weather</v>
          </cell>
        </row>
        <row r="2665">
          <cell r="C2665" t="str">
            <v>Flooding</v>
          </cell>
        </row>
        <row r="2666">
          <cell r="C2666" t="str">
            <v>Flooding</v>
          </cell>
        </row>
        <row r="2667">
          <cell r="C2667" t="str">
            <v>Severe Storm/Thunder Storm/ Wind</v>
          </cell>
        </row>
        <row r="2668">
          <cell r="C2668" t="str">
            <v>Winter Weather</v>
          </cell>
        </row>
        <row r="2669">
          <cell r="C2669" t="str">
            <v>Winter Weather</v>
          </cell>
        </row>
        <row r="2670">
          <cell r="C2670" t="str">
            <v>Wind</v>
          </cell>
        </row>
        <row r="2671">
          <cell r="C2671" t="str">
            <v>Lightning</v>
          </cell>
        </row>
        <row r="2672">
          <cell r="C2672" t="str">
            <v>Flooding</v>
          </cell>
        </row>
        <row r="2673">
          <cell r="C2673" t="str">
            <v>Severe Storm/Thunder Storm/ Wind</v>
          </cell>
        </row>
        <row r="2674">
          <cell r="C2674" t="str">
            <v>Winter Weather</v>
          </cell>
        </row>
        <row r="2675">
          <cell r="C2675" t="str">
            <v>Wind</v>
          </cell>
        </row>
        <row r="2676">
          <cell r="C2676" t="str">
            <v>Wildfire</v>
          </cell>
        </row>
        <row r="2677">
          <cell r="C2677" t="str">
            <v>Severe Storm/Thunder Storm</v>
          </cell>
        </row>
        <row r="2678">
          <cell r="C2678" t="str">
            <v>Wind</v>
          </cell>
        </row>
        <row r="2679">
          <cell r="C2679" t="str">
            <v>Wildfire</v>
          </cell>
        </row>
        <row r="2680">
          <cell r="C2680" t="str">
            <v>Hail/ Severe Storm/Thunder Storm/ Wind</v>
          </cell>
        </row>
        <row r="2681">
          <cell r="C2681" t="str">
            <v>Wind</v>
          </cell>
        </row>
        <row r="2682">
          <cell r="C2682" t="str">
            <v>Winter Weather</v>
          </cell>
        </row>
        <row r="2683">
          <cell r="C2683" t="str">
            <v>Hail/ Lightning/ Wind</v>
          </cell>
        </row>
        <row r="2684">
          <cell r="C2684" t="str">
            <v>Severe Storm/Thunder Storm/ Wind</v>
          </cell>
        </row>
        <row r="2685">
          <cell r="C2685" t="str">
            <v>Severe Storm/Thunder Storm/ Wind</v>
          </cell>
        </row>
        <row r="2686">
          <cell r="C2686" t="str">
            <v>Severe Storm/Thunder Storm/ Wind</v>
          </cell>
        </row>
        <row r="2687">
          <cell r="C2687" t="str">
            <v>Flooding</v>
          </cell>
        </row>
        <row r="2688">
          <cell r="C2688" t="str">
            <v>Hail/ Lightning/ Wind</v>
          </cell>
        </row>
        <row r="2689">
          <cell r="C2689" t="str">
            <v>Hurricane/Tropical Storm</v>
          </cell>
        </row>
        <row r="2690">
          <cell r="C2690" t="str">
            <v>Hail/ Severe Storm/Thunder Storm/ Wind</v>
          </cell>
        </row>
        <row r="2691">
          <cell r="C2691" t="str">
            <v>Winter Weather</v>
          </cell>
        </row>
        <row r="2692">
          <cell r="C2692" t="str">
            <v>Winter Weather</v>
          </cell>
        </row>
        <row r="2693">
          <cell r="C2693" t="str">
            <v>Drought</v>
          </cell>
        </row>
        <row r="2694">
          <cell r="C2694" t="str">
            <v>Hurricane/Tropical Storm</v>
          </cell>
        </row>
        <row r="2695">
          <cell r="C2695" t="str">
            <v>Flooding</v>
          </cell>
        </row>
        <row r="2696">
          <cell r="C2696" t="str">
            <v>Severe Storm/Thunder Storm/ Wind</v>
          </cell>
        </row>
        <row r="2697">
          <cell r="C2697" t="str">
            <v>Severe Storm/Thunder Storm/ Wind</v>
          </cell>
        </row>
        <row r="2698">
          <cell r="C2698" t="str">
            <v>Wind</v>
          </cell>
        </row>
        <row r="2699">
          <cell r="C2699" t="str">
            <v>Lightning</v>
          </cell>
        </row>
        <row r="2700">
          <cell r="C2700" t="str">
            <v>Severe Storm/Thunder Storm</v>
          </cell>
        </row>
        <row r="2701">
          <cell r="C2701" t="str">
            <v>Flooding</v>
          </cell>
        </row>
        <row r="2702">
          <cell r="C2702" t="str">
            <v>Drought/ Heat</v>
          </cell>
        </row>
        <row r="2703">
          <cell r="C2703" t="str">
            <v>Severe Storm/Thunder Storm</v>
          </cell>
        </row>
        <row r="2704">
          <cell r="C2704" t="str">
            <v>Flooding</v>
          </cell>
        </row>
        <row r="2705">
          <cell r="C2705" t="str">
            <v>Wind</v>
          </cell>
        </row>
        <row r="2706">
          <cell r="C2706" t="str">
            <v>Wind</v>
          </cell>
        </row>
        <row r="2707">
          <cell r="C2707" t="str">
            <v>Hurricane/Tropical Storm</v>
          </cell>
        </row>
        <row r="2708">
          <cell r="C2708" t="str">
            <v>Flooding</v>
          </cell>
        </row>
        <row r="2709">
          <cell r="C2709" t="str">
            <v>Winter Weather</v>
          </cell>
        </row>
        <row r="2710">
          <cell r="C2710" t="str">
            <v>Flooding</v>
          </cell>
        </row>
        <row r="2711">
          <cell r="C2711" t="str">
            <v>Severe Storm/Thunder Storm/ Wind</v>
          </cell>
        </row>
        <row r="2712">
          <cell r="C2712" t="str">
            <v>Wind</v>
          </cell>
        </row>
        <row r="2713">
          <cell r="C2713" t="str">
            <v>Winter Weather</v>
          </cell>
        </row>
        <row r="2714">
          <cell r="C2714" t="str">
            <v>Hail</v>
          </cell>
        </row>
        <row r="2715">
          <cell r="C2715" t="str">
            <v>Hurricane/Tropical Storm</v>
          </cell>
        </row>
        <row r="2716">
          <cell r="C2716" t="str">
            <v>Winter Weather</v>
          </cell>
        </row>
        <row r="2717">
          <cell r="C2717" t="str">
            <v>Winter Weather</v>
          </cell>
        </row>
        <row r="2718">
          <cell r="C2718" t="str">
            <v>Severe Storm/Thunder Storm/ Wind</v>
          </cell>
        </row>
        <row r="2719">
          <cell r="C2719" t="str">
            <v>Winter Weather</v>
          </cell>
        </row>
        <row r="2720">
          <cell r="C2720" t="str">
            <v>Wind/ Winter Weather</v>
          </cell>
        </row>
        <row r="2721">
          <cell r="C2721" t="str">
            <v>Heat</v>
          </cell>
        </row>
        <row r="2722">
          <cell r="C2722" t="str">
            <v>Flooding</v>
          </cell>
        </row>
        <row r="2723">
          <cell r="C2723" t="str">
            <v>Wind</v>
          </cell>
        </row>
        <row r="2724">
          <cell r="C2724" t="str">
            <v>Severe Storm/Thunder Storm</v>
          </cell>
        </row>
        <row r="2725">
          <cell r="C2725" t="str">
            <v>Hurricane/Tropical Storm</v>
          </cell>
        </row>
        <row r="2726">
          <cell r="C2726" t="str">
            <v>Severe Storm/Thunder Storm/ Wind</v>
          </cell>
        </row>
        <row r="2727">
          <cell r="C2727" t="str">
            <v>Wildfire</v>
          </cell>
        </row>
        <row r="2728">
          <cell r="C2728" t="str">
            <v>Winter Weather</v>
          </cell>
        </row>
        <row r="2729">
          <cell r="C2729" t="str">
            <v>Flooding</v>
          </cell>
        </row>
        <row r="2730">
          <cell r="C2730" t="str">
            <v>Severe Storm/Thunder Storm/ Wind</v>
          </cell>
        </row>
        <row r="2731">
          <cell r="C2731" t="str">
            <v>Flooding</v>
          </cell>
        </row>
        <row r="2732">
          <cell r="C2732" t="str">
            <v>Flooding</v>
          </cell>
        </row>
        <row r="2733">
          <cell r="C2733" t="str">
            <v>Winter Weather</v>
          </cell>
        </row>
        <row r="2734">
          <cell r="C2734" t="str">
            <v>Hurricane/Tropical Storm</v>
          </cell>
        </row>
        <row r="2735">
          <cell r="C2735" t="str">
            <v>Wind</v>
          </cell>
        </row>
        <row r="2736">
          <cell r="C2736" t="str">
            <v>Flooding</v>
          </cell>
        </row>
        <row r="2737">
          <cell r="C2737" t="str">
            <v>Heat</v>
          </cell>
        </row>
        <row r="2738">
          <cell r="C2738" t="str">
            <v>Hail/ Lightning/ Wind</v>
          </cell>
        </row>
        <row r="2739">
          <cell r="C2739" t="str">
            <v>Winter Weather</v>
          </cell>
        </row>
        <row r="2740">
          <cell r="C2740" t="str">
            <v>Wind</v>
          </cell>
        </row>
        <row r="2741">
          <cell r="C2741" t="str">
            <v>Flooding</v>
          </cell>
        </row>
        <row r="2742">
          <cell r="C2742" t="str">
            <v>Drought/ Heat</v>
          </cell>
        </row>
        <row r="2743">
          <cell r="C2743" t="str">
            <v>Hail</v>
          </cell>
        </row>
        <row r="2744">
          <cell r="C2744" t="str">
            <v>Flooding</v>
          </cell>
        </row>
        <row r="2745">
          <cell r="C2745" t="str">
            <v>Flooding</v>
          </cell>
        </row>
        <row r="2746">
          <cell r="C2746" t="str">
            <v>Flooding</v>
          </cell>
        </row>
        <row r="2747">
          <cell r="C2747" t="str">
            <v>Hurricane/Tropical Storm</v>
          </cell>
        </row>
        <row r="2748">
          <cell r="C2748" t="str">
            <v>Wind/ Winter Weather</v>
          </cell>
        </row>
        <row r="2749">
          <cell r="C2749" t="str">
            <v>Hail</v>
          </cell>
        </row>
        <row r="2750">
          <cell r="C2750" t="str">
            <v>Flooding</v>
          </cell>
        </row>
        <row r="2751">
          <cell r="C2751" t="str">
            <v>Severe Storm/Thunder Storm/ Wind</v>
          </cell>
        </row>
        <row r="2752">
          <cell r="C2752" t="str">
            <v>Severe Storm/Thunder Storm/ Wind</v>
          </cell>
        </row>
        <row r="2753">
          <cell r="C2753" t="str">
            <v>Severe Storm/Thunder Storm/ Wind</v>
          </cell>
        </row>
        <row r="2754">
          <cell r="C2754" t="str">
            <v>Wind</v>
          </cell>
        </row>
        <row r="2755">
          <cell r="C2755" t="str">
            <v>Wind/ Winter Weather</v>
          </cell>
        </row>
        <row r="2756">
          <cell r="C2756" t="str">
            <v>Hurricane/Tropical Storm</v>
          </cell>
        </row>
        <row r="2757">
          <cell r="C2757" t="str">
            <v>Lightning</v>
          </cell>
        </row>
        <row r="2758">
          <cell r="C2758" t="str">
            <v>Hurricane/Tropical Storm</v>
          </cell>
        </row>
        <row r="2759">
          <cell r="C2759" t="str">
            <v>Severe Storm/Thunder Storm/ Wind</v>
          </cell>
        </row>
        <row r="2760">
          <cell r="C2760" t="str">
            <v>Hail/ Severe Storm/Thunder Storm/ Wind</v>
          </cell>
        </row>
        <row r="2761">
          <cell r="C2761" t="str">
            <v>Severe Storm/Thunder Storm/ Wind</v>
          </cell>
        </row>
        <row r="2762">
          <cell r="C2762" t="str">
            <v>Flooding</v>
          </cell>
        </row>
        <row r="2763">
          <cell r="C2763" t="str">
            <v>Flooding</v>
          </cell>
        </row>
        <row r="2764">
          <cell r="C2764" t="str">
            <v>Hurricane/Tropical Storm</v>
          </cell>
        </row>
        <row r="2765">
          <cell r="C2765" t="str">
            <v>Winter Weather</v>
          </cell>
        </row>
        <row r="2766">
          <cell r="C2766" t="str">
            <v>Flooding</v>
          </cell>
        </row>
        <row r="2767">
          <cell r="C2767" t="str">
            <v>Drought/ Heat</v>
          </cell>
        </row>
        <row r="2768">
          <cell r="C2768" t="str">
            <v>Hail</v>
          </cell>
        </row>
        <row r="2769">
          <cell r="C2769" t="str">
            <v>Hurricane/Tropical Storm</v>
          </cell>
        </row>
        <row r="2770">
          <cell r="C2770" t="str">
            <v>Flooding</v>
          </cell>
        </row>
        <row r="2771">
          <cell r="C2771" t="str">
            <v>Wildfire</v>
          </cell>
        </row>
        <row r="2772">
          <cell r="C2772" t="str">
            <v>Hail/ Lightning/ Wind</v>
          </cell>
        </row>
        <row r="2773">
          <cell r="C2773" t="str">
            <v>Flooding</v>
          </cell>
        </row>
        <row r="2774">
          <cell r="C2774" t="str">
            <v>Severe Storm/Thunder Storm</v>
          </cell>
        </row>
        <row r="2775">
          <cell r="C2775" t="str">
            <v>Flooding</v>
          </cell>
        </row>
        <row r="2776">
          <cell r="C2776" t="str">
            <v>Flooding</v>
          </cell>
        </row>
        <row r="2777">
          <cell r="C2777" t="str">
            <v>Hail</v>
          </cell>
        </row>
        <row r="2778">
          <cell r="C2778" t="str">
            <v>Flooding</v>
          </cell>
        </row>
        <row r="2779">
          <cell r="C2779" t="str">
            <v>Severe Storm/Thunder Storm</v>
          </cell>
        </row>
        <row r="2780">
          <cell r="C2780" t="str">
            <v>Flooding</v>
          </cell>
        </row>
        <row r="2781">
          <cell r="C2781" t="str">
            <v>Severe Storm/Thunder Storm</v>
          </cell>
        </row>
        <row r="2782">
          <cell r="C2782" t="str">
            <v>Hail</v>
          </cell>
        </row>
        <row r="2783">
          <cell r="C2783" t="str">
            <v>Severe Storm/Thunder Storm/ Wind</v>
          </cell>
        </row>
        <row r="2784">
          <cell r="C2784" t="str">
            <v>Severe Storm/Thunder Storm/ Wind</v>
          </cell>
        </row>
        <row r="2785">
          <cell r="C2785" t="str">
            <v>Severe Storm/Thunder Storm/ Wind</v>
          </cell>
        </row>
        <row r="2786">
          <cell r="C2786" t="str">
            <v>Hail</v>
          </cell>
        </row>
        <row r="2787">
          <cell r="C2787" t="str">
            <v>Flooding</v>
          </cell>
        </row>
        <row r="2788">
          <cell r="C2788" t="str">
            <v>Lightning</v>
          </cell>
        </row>
        <row r="2789">
          <cell r="C2789" t="str">
            <v>Hail</v>
          </cell>
        </row>
        <row r="2790">
          <cell r="C2790" t="str">
            <v>Flooding</v>
          </cell>
        </row>
        <row r="2791">
          <cell r="C2791" t="str">
            <v>Flooding</v>
          </cell>
        </row>
        <row r="2792">
          <cell r="C2792" t="str">
            <v>Hail</v>
          </cell>
        </row>
        <row r="2793">
          <cell r="C2793" t="str">
            <v>Hail</v>
          </cell>
        </row>
        <row r="2794">
          <cell r="C2794" t="str">
            <v>Hail</v>
          </cell>
        </row>
        <row r="2795">
          <cell r="C2795" t="str">
            <v>Flooding</v>
          </cell>
        </row>
        <row r="2796">
          <cell r="C2796" t="str">
            <v>Flooding</v>
          </cell>
        </row>
        <row r="2797">
          <cell r="C2797" t="str">
            <v>Severe Storm/Thunder Storm/ Wind</v>
          </cell>
        </row>
        <row r="2798">
          <cell r="C2798" t="str">
            <v>Flooding</v>
          </cell>
        </row>
        <row r="2799">
          <cell r="C2799" t="str">
            <v>Flooding</v>
          </cell>
        </row>
        <row r="2800">
          <cell r="C2800" t="str">
            <v>Severe Storm/Thunder Storm</v>
          </cell>
        </row>
        <row r="2801">
          <cell r="C2801" t="str">
            <v>Hail</v>
          </cell>
        </row>
        <row r="2802">
          <cell r="C2802" t="str">
            <v>Flooding</v>
          </cell>
        </row>
        <row r="2803">
          <cell r="C2803" t="str">
            <v>Flooding</v>
          </cell>
        </row>
        <row r="2804">
          <cell r="C2804" t="str">
            <v>Severe Storm/Thunder Storm/ Wind</v>
          </cell>
        </row>
        <row r="2805">
          <cell r="C2805" t="str">
            <v>Severe Storm/Thunder Storm</v>
          </cell>
        </row>
        <row r="2806">
          <cell r="C2806" t="str">
            <v>Severe Storm/Thunder Storm/ Wind</v>
          </cell>
        </row>
        <row r="2807">
          <cell r="C2807" t="str">
            <v>Severe Storm/Thunder Storm/ Wind</v>
          </cell>
        </row>
        <row r="2808">
          <cell r="C2808" t="str">
            <v>Flooding</v>
          </cell>
        </row>
        <row r="2809">
          <cell r="C2809" t="str">
            <v>Flooding</v>
          </cell>
        </row>
        <row r="2810">
          <cell r="C2810" t="str">
            <v>Flooding</v>
          </cell>
        </row>
        <row r="2811">
          <cell r="C2811" t="str">
            <v>Winter Weather</v>
          </cell>
        </row>
        <row r="2812">
          <cell r="C2812" t="str">
            <v>Flooding</v>
          </cell>
        </row>
        <row r="2813">
          <cell r="C2813" t="str">
            <v>Severe Storm/Thunder Storm</v>
          </cell>
        </row>
        <row r="2814">
          <cell r="C2814" t="str">
            <v>Winter Weather</v>
          </cell>
        </row>
        <row r="2815">
          <cell r="C2815" t="str">
            <v>Winter Weather</v>
          </cell>
        </row>
        <row r="2816">
          <cell r="C2816" t="str">
            <v>Drought</v>
          </cell>
        </row>
        <row r="2817">
          <cell r="C2817" t="str">
            <v>Hail/ Lightning/ Severe Storm/Thunder Storm/ Wind</v>
          </cell>
        </row>
        <row r="2818">
          <cell r="C2818" t="str">
            <v>Winter Weather</v>
          </cell>
        </row>
        <row r="2819">
          <cell r="C2819" t="str">
            <v>Wind</v>
          </cell>
        </row>
        <row r="2820">
          <cell r="C2820" t="str">
            <v>Hail</v>
          </cell>
        </row>
        <row r="2821">
          <cell r="C2821" t="str">
            <v>Severe Storm/Thunder Storm/ Wind</v>
          </cell>
        </row>
        <row r="2822">
          <cell r="C2822" t="str">
            <v>Severe Storm/Thunder Storm/ Wind</v>
          </cell>
        </row>
        <row r="2823">
          <cell r="C2823" t="str">
            <v>Severe Storm/Thunder Storm/ Wind</v>
          </cell>
        </row>
        <row r="2824">
          <cell r="C2824" t="str">
            <v>Wind</v>
          </cell>
        </row>
        <row r="2825">
          <cell r="C2825" t="str">
            <v>Hail</v>
          </cell>
        </row>
        <row r="2826">
          <cell r="C2826" t="str">
            <v>Hail</v>
          </cell>
        </row>
        <row r="2827">
          <cell r="C2827" t="str">
            <v>Wind</v>
          </cell>
        </row>
        <row r="2828">
          <cell r="C2828" t="str">
            <v>Severe Storm/Thunder Storm/ Wind</v>
          </cell>
        </row>
        <row r="2829">
          <cell r="C2829" t="str">
            <v>Tornado</v>
          </cell>
        </row>
        <row r="2830">
          <cell r="C2830" t="str">
            <v>Tornado</v>
          </cell>
        </row>
        <row r="2831">
          <cell r="C2831" t="str">
            <v>Hail</v>
          </cell>
        </row>
        <row r="2832">
          <cell r="C2832" t="str">
            <v>Hail</v>
          </cell>
        </row>
        <row r="2833">
          <cell r="C2833" t="str">
            <v>Tornado</v>
          </cell>
        </row>
        <row r="2834">
          <cell r="C2834" t="str">
            <v>Hail</v>
          </cell>
        </row>
        <row r="2835">
          <cell r="C2835" t="str">
            <v>Hail</v>
          </cell>
        </row>
        <row r="2836">
          <cell r="C2836" t="str">
            <v>Hail</v>
          </cell>
        </row>
        <row r="2837">
          <cell r="C2837" t="str">
            <v>Wind</v>
          </cell>
        </row>
        <row r="2838">
          <cell r="C2838" t="str">
            <v>Lightning</v>
          </cell>
        </row>
        <row r="2839">
          <cell r="C2839" t="str">
            <v>Wind</v>
          </cell>
        </row>
        <row r="2840">
          <cell r="C2840" t="str">
            <v>Hail/ Lightning/ Severe Storm/Thunder Storm/ Wind</v>
          </cell>
        </row>
        <row r="2841">
          <cell r="C2841" t="str">
            <v>Wind</v>
          </cell>
        </row>
        <row r="2842">
          <cell r="C2842" t="str">
            <v>Severe Storm/Thunder Storm</v>
          </cell>
        </row>
        <row r="2843">
          <cell r="C2843" t="str">
            <v>Winter Weather</v>
          </cell>
        </row>
        <row r="2844">
          <cell r="C2844" t="str">
            <v>Lightning</v>
          </cell>
        </row>
        <row r="2845">
          <cell r="C2845" t="str">
            <v>Severe Storm/Thunder Storm/ Wind</v>
          </cell>
        </row>
        <row r="2846">
          <cell r="C2846" t="str">
            <v>Tornado</v>
          </cell>
        </row>
        <row r="2847">
          <cell r="C2847" t="str">
            <v>Wind</v>
          </cell>
        </row>
        <row r="2848">
          <cell r="C2848" t="str">
            <v>Severe Storm/Thunder Storm/ Wind</v>
          </cell>
        </row>
        <row r="2849">
          <cell r="C2849" t="str">
            <v>Lightning</v>
          </cell>
        </row>
        <row r="2850">
          <cell r="C2850" t="str">
            <v>Lightning</v>
          </cell>
        </row>
        <row r="2851">
          <cell r="C2851" t="str">
            <v>Wind</v>
          </cell>
        </row>
        <row r="2852">
          <cell r="C2852" t="str">
            <v>Hail/ Severe Storm/Thunder Storm/ Wind</v>
          </cell>
        </row>
        <row r="2853">
          <cell r="C2853" t="str">
            <v>Hail/ Lightning/ Severe Storm/Thunder Storm</v>
          </cell>
        </row>
        <row r="2854">
          <cell r="C2854" t="str">
            <v>Hail</v>
          </cell>
        </row>
        <row r="2855">
          <cell r="C2855" t="str">
            <v>Severe Storm/Thunder Storm/ Wind</v>
          </cell>
        </row>
        <row r="2856">
          <cell r="C2856" t="str">
            <v>Hail</v>
          </cell>
        </row>
        <row r="2857">
          <cell r="C2857" t="str">
            <v>Hail</v>
          </cell>
        </row>
        <row r="2858">
          <cell r="C2858" t="str">
            <v>Hail</v>
          </cell>
        </row>
        <row r="2859">
          <cell r="C2859" t="str">
            <v>Wind</v>
          </cell>
        </row>
        <row r="2860">
          <cell r="C2860" t="str">
            <v>Hail</v>
          </cell>
        </row>
        <row r="2861">
          <cell r="C2861" t="str">
            <v>Hail</v>
          </cell>
        </row>
        <row r="2862">
          <cell r="C2862" t="str">
            <v>Wind</v>
          </cell>
        </row>
        <row r="2863">
          <cell r="C2863" t="str">
            <v>Severe Storm/Thunder Storm/ Wind</v>
          </cell>
        </row>
        <row r="2864">
          <cell r="C2864" t="str">
            <v>Severe Storm/Thunder Storm/ Wind</v>
          </cell>
        </row>
        <row r="2865">
          <cell r="C2865" t="str">
            <v>Winter Weather</v>
          </cell>
        </row>
        <row r="2866">
          <cell r="C2866" t="str">
            <v>Hail</v>
          </cell>
        </row>
        <row r="2867">
          <cell r="C2867" t="str">
            <v>Lightning</v>
          </cell>
        </row>
        <row r="2868">
          <cell r="C2868" t="str">
            <v>Flooding</v>
          </cell>
        </row>
        <row r="2869">
          <cell r="C2869" t="str">
            <v>Severe Storm/Thunder Storm</v>
          </cell>
        </row>
        <row r="2870">
          <cell r="C2870" t="str">
            <v>Wind</v>
          </cell>
        </row>
        <row r="2871">
          <cell r="C2871" t="str">
            <v>Hail/ Severe Storm/Thunder Storm/ Wind</v>
          </cell>
        </row>
        <row r="2872">
          <cell r="C2872" t="str">
            <v>Hail</v>
          </cell>
        </row>
        <row r="2873">
          <cell r="C2873" t="str">
            <v>Hail</v>
          </cell>
        </row>
        <row r="2874">
          <cell r="C2874" t="str">
            <v>Hail</v>
          </cell>
        </row>
        <row r="2875">
          <cell r="C2875" t="str">
            <v>Hail</v>
          </cell>
        </row>
        <row r="2876">
          <cell r="C2876" t="str">
            <v>Hail</v>
          </cell>
        </row>
        <row r="2877">
          <cell r="C2877" t="str">
            <v>Tornado</v>
          </cell>
        </row>
        <row r="2878">
          <cell r="C2878" t="str">
            <v>Severe Storm/Thunder Storm/ Wind</v>
          </cell>
        </row>
        <row r="2879">
          <cell r="C2879" t="str">
            <v>Lightning/ Severe Storm/Thunder Storm/ Wind</v>
          </cell>
        </row>
        <row r="2880">
          <cell r="C2880" t="str">
            <v>Flooding</v>
          </cell>
        </row>
        <row r="2881">
          <cell r="C2881" t="str">
            <v>Hail/ Lightning/ Severe Storm/Thunder Storm/ Wind</v>
          </cell>
        </row>
        <row r="2882">
          <cell r="C2882" t="str">
            <v>Tornado</v>
          </cell>
        </row>
        <row r="2883">
          <cell r="C2883" t="str">
            <v>Wind</v>
          </cell>
        </row>
        <row r="2884">
          <cell r="C2884" t="str">
            <v>Tornado</v>
          </cell>
        </row>
        <row r="2885">
          <cell r="C2885" t="str">
            <v>Hail</v>
          </cell>
        </row>
        <row r="2886">
          <cell r="C2886" t="str">
            <v>Hail</v>
          </cell>
        </row>
        <row r="2887">
          <cell r="C2887" t="str">
            <v>Hail</v>
          </cell>
        </row>
        <row r="2888">
          <cell r="C2888" t="str">
            <v>Wind</v>
          </cell>
        </row>
        <row r="2889">
          <cell r="C2889" t="str">
            <v>Wind</v>
          </cell>
        </row>
        <row r="2890">
          <cell r="C2890" t="str">
            <v>Wind</v>
          </cell>
        </row>
        <row r="2891">
          <cell r="C2891" t="str">
            <v>Hail</v>
          </cell>
        </row>
        <row r="2892">
          <cell r="C2892" t="str">
            <v>Severe Storm/Thunder Storm/ Wind</v>
          </cell>
        </row>
        <row r="2893">
          <cell r="C2893" t="str">
            <v>Wind</v>
          </cell>
        </row>
        <row r="2894">
          <cell r="C2894" t="str">
            <v>Winter Weather</v>
          </cell>
        </row>
        <row r="2895">
          <cell r="C2895" t="str">
            <v>Severe Storm/Thunder Storm</v>
          </cell>
        </row>
        <row r="2896">
          <cell r="C2896" t="str">
            <v>Severe Storm/Thunder Storm</v>
          </cell>
        </row>
        <row r="2897">
          <cell r="C2897" t="str">
            <v>Severe Storm/Thunder Storm</v>
          </cell>
        </row>
        <row r="2898">
          <cell r="C2898" t="str">
            <v>Severe Storm/Thunder Storm</v>
          </cell>
        </row>
        <row r="2899">
          <cell r="C2899" t="str">
            <v>Winter Weather</v>
          </cell>
        </row>
        <row r="2900">
          <cell r="C2900" t="str">
            <v>Lightning/ Severe Storm/Thunder Storm/ Wind</v>
          </cell>
        </row>
        <row r="2901">
          <cell r="C2901" t="str">
            <v>Winter Weather</v>
          </cell>
        </row>
        <row r="2902">
          <cell r="C2902" t="str">
            <v>Lightning/ Severe Storm/Thunder Storm/ Wind</v>
          </cell>
        </row>
        <row r="2903">
          <cell r="C2903" t="str">
            <v>Hail/ Wind</v>
          </cell>
        </row>
        <row r="2904">
          <cell r="C2904" t="str">
            <v>Wind</v>
          </cell>
        </row>
        <row r="2905">
          <cell r="C2905" t="str">
            <v>Lightning/ Severe Storm/Thunder Storm/ Wind</v>
          </cell>
        </row>
        <row r="2906">
          <cell r="C2906" t="str">
            <v>Lightning/ Severe Storm/Thunder Storm/ Wind</v>
          </cell>
        </row>
        <row r="2907">
          <cell r="C2907" t="str">
            <v>Wind</v>
          </cell>
        </row>
        <row r="2908">
          <cell r="C2908" t="str">
            <v>Wind</v>
          </cell>
        </row>
        <row r="2909">
          <cell r="C2909" t="str">
            <v>Winter Weather</v>
          </cell>
        </row>
        <row r="2910">
          <cell r="C2910" t="str">
            <v>Severe Storm/Thunder Storm</v>
          </cell>
        </row>
        <row r="2911">
          <cell r="C2911" t="str">
            <v>Winter Weather</v>
          </cell>
        </row>
        <row r="2912">
          <cell r="C2912" t="str">
            <v>Lightning/ Severe Storm/Thunder Storm/ Wind</v>
          </cell>
        </row>
        <row r="2913">
          <cell r="C2913" t="str">
            <v>Lightning/ Severe Storm/Thunder Storm/ Wind</v>
          </cell>
        </row>
        <row r="2914">
          <cell r="C2914" t="str">
            <v>Winter Weather</v>
          </cell>
        </row>
        <row r="2915">
          <cell r="C2915" t="str">
            <v>Winter Weather</v>
          </cell>
        </row>
        <row r="2916">
          <cell r="C2916" t="str">
            <v>Winter Weather</v>
          </cell>
        </row>
        <row r="2917">
          <cell r="C2917" t="str">
            <v>Lightning/ Severe Storm/Thunder Storm/ Wind</v>
          </cell>
        </row>
        <row r="2918">
          <cell r="C2918" t="str">
            <v>Lightning/ Wind</v>
          </cell>
        </row>
        <row r="2919">
          <cell r="C2919" t="str">
            <v>Lightning/ Wind</v>
          </cell>
        </row>
        <row r="2920">
          <cell r="C2920" t="str">
            <v>Lightning/ Wind</v>
          </cell>
        </row>
        <row r="2921">
          <cell r="C2921" t="str">
            <v>Hail/ Severe Storm/Thunder Storm/ Wind</v>
          </cell>
        </row>
        <row r="2922">
          <cell r="C2922" t="str">
            <v>Severe Storm/Thunder Storm/ Wind</v>
          </cell>
        </row>
        <row r="2923">
          <cell r="C2923" t="str">
            <v>Hail/ Severe Storm/Thunder Storm/ Wind</v>
          </cell>
        </row>
        <row r="2924">
          <cell r="C2924" t="str">
            <v>Hail/ Severe Storm/Thunder Storm/ Wind</v>
          </cell>
        </row>
        <row r="2925">
          <cell r="C2925" t="str">
            <v>Severe Storm/Thunder Storm/ Wind</v>
          </cell>
        </row>
        <row r="2926">
          <cell r="C2926" t="str">
            <v>Severe Storm/Thunder Storm/ Wind</v>
          </cell>
        </row>
        <row r="2927">
          <cell r="C2927" t="str">
            <v>Hail/ Severe Storm/Thunder Storm/ Wind</v>
          </cell>
        </row>
        <row r="2928">
          <cell r="C2928" t="str">
            <v>Severe Storm/Thunder Storm/ Wind</v>
          </cell>
        </row>
        <row r="2929">
          <cell r="C2929" t="str">
            <v>Severe Storm/Thunder Storm/ Wind</v>
          </cell>
        </row>
        <row r="2930">
          <cell r="C2930" t="str">
            <v>Hail/ Severe Storm/Thunder Storm/ Wind</v>
          </cell>
        </row>
        <row r="2931">
          <cell r="C2931" t="str">
            <v>Drought</v>
          </cell>
        </row>
        <row r="2932">
          <cell r="C2932" t="str">
            <v>Wind</v>
          </cell>
        </row>
        <row r="2933">
          <cell r="C2933" t="str">
            <v>Severe Storm/Thunder Storm/ Wind</v>
          </cell>
        </row>
        <row r="2934">
          <cell r="C2934" t="str">
            <v>Severe Storm/Thunder Storm</v>
          </cell>
        </row>
        <row r="2935">
          <cell r="C2935" t="str">
            <v>Drought</v>
          </cell>
        </row>
        <row r="2936">
          <cell r="C2936" t="str">
            <v>Drought</v>
          </cell>
        </row>
        <row r="2937">
          <cell r="C2937" t="str">
            <v>Wind</v>
          </cell>
        </row>
        <row r="2938">
          <cell r="C2938" t="str">
            <v>Wind</v>
          </cell>
        </row>
        <row r="2939">
          <cell r="C2939" t="str">
            <v>Drought</v>
          </cell>
        </row>
        <row r="2940">
          <cell r="C2940" t="str">
            <v>Hail/ Lightning/ Wind</v>
          </cell>
        </row>
        <row r="2941">
          <cell r="C2941" t="str">
            <v>Severe Storm/Thunder Storm</v>
          </cell>
        </row>
        <row r="2942">
          <cell r="C2942" t="str">
            <v>Wind</v>
          </cell>
        </row>
        <row r="2943">
          <cell r="C2943" t="str">
            <v>Severe Storm/Thunder Storm/ Wind</v>
          </cell>
        </row>
        <row r="2944">
          <cell r="C2944" t="str">
            <v>Severe Storm/Thunder Storm/ Wind</v>
          </cell>
        </row>
        <row r="2945">
          <cell r="C2945" t="str">
            <v>Severe Storm/Thunder Storm</v>
          </cell>
        </row>
        <row r="2946">
          <cell r="C2946" t="str">
            <v>Drought</v>
          </cell>
        </row>
        <row r="2947">
          <cell r="C2947" t="str">
            <v>Hail/ Lightning/ Wind</v>
          </cell>
        </row>
        <row r="2948">
          <cell r="C2948" t="str">
            <v>Severe Storm/Thunder Storm/ Wind</v>
          </cell>
        </row>
        <row r="2949">
          <cell r="C2949" t="str">
            <v>Wind</v>
          </cell>
        </row>
        <row r="2950">
          <cell r="C2950" t="str">
            <v>Severe Storm/Thunder Storm/ Wind</v>
          </cell>
        </row>
        <row r="2951">
          <cell r="C2951" t="str">
            <v>Drought</v>
          </cell>
        </row>
        <row r="2952">
          <cell r="C2952" t="str">
            <v>Hail/ Lightning/ Severe Storm/Thunder Storm/ Wind</v>
          </cell>
        </row>
        <row r="2953">
          <cell r="C2953" t="str">
            <v>Severe Storm/Thunder Storm/ Wind</v>
          </cell>
        </row>
        <row r="2954">
          <cell r="C2954" t="str">
            <v>Wind</v>
          </cell>
        </row>
        <row r="2955">
          <cell r="C2955" t="str">
            <v>Severe Storm/Thunder Storm</v>
          </cell>
        </row>
        <row r="2956">
          <cell r="C2956" t="str">
            <v>Severe Storm/Thunder Storm</v>
          </cell>
        </row>
        <row r="2957">
          <cell r="C2957" t="str">
            <v>Hail/ Lightning/ Severe Storm/Thunder Storm/ Wind</v>
          </cell>
        </row>
        <row r="2958">
          <cell r="C2958" t="str">
            <v>Hail</v>
          </cell>
        </row>
        <row r="2959">
          <cell r="C2959" t="str">
            <v>Severe Storm/Thunder Storm/ Wind</v>
          </cell>
        </row>
        <row r="2960">
          <cell r="C2960" t="str">
            <v>Severe Storm/Thunder Storm/ Wind</v>
          </cell>
        </row>
        <row r="2961">
          <cell r="C2961" t="str">
            <v>Severe Storm/Thunder Storm</v>
          </cell>
        </row>
        <row r="2962">
          <cell r="C2962" t="str">
            <v>Wind</v>
          </cell>
        </row>
        <row r="2963">
          <cell r="C2963" t="str">
            <v>Drought</v>
          </cell>
        </row>
        <row r="2964">
          <cell r="C2964" t="str">
            <v>Hail/ Lightning/ Severe Storm/Thunder Storm/ Wind</v>
          </cell>
        </row>
        <row r="2965">
          <cell r="C2965" t="str">
            <v>Severe Storm/Thunder Storm/ Wind</v>
          </cell>
        </row>
        <row r="2966">
          <cell r="C2966" t="str">
            <v>Severe Storm/Thunder Storm/ Wind</v>
          </cell>
        </row>
        <row r="2967">
          <cell r="C2967" t="str">
            <v>Hail</v>
          </cell>
        </row>
        <row r="2968">
          <cell r="C2968" t="str">
            <v>Lightning</v>
          </cell>
        </row>
        <row r="2969">
          <cell r="C2969" t="str">
            <v>Wind</v>
          </cell>
        </row>
        <row r="2970">
          <cell r="C2970" t="str">
            <v>Winter Weather</v>
          </cell>
        </row>
        <row r="2971">
          <cell r="C2971" t="str">
            <v>Hail/ Lightning/ Severe Storm/Thunder Storm/ Wind</v>
          </cell>
        </row>
        <row r="2972">
          <cell r="C2972" t="str">
            <v>Hail</v>
          </cell>
        </row>
        <row r="2973">
          <cell r="C2973" t="str">
            <v>Severe Storm/Thunder Storm/ Wind</v>
          </cell>
        </row>
        <row r="2974">
          <cell r="C2974" t="str">
            <v>Drought</v>
          </cell>
        </row>
        <row r="2975">
          <cell r="C2975" t="str">
            <v>Wind</v>
          </cell>
        </row>
        <row r="2976">
          <cell r="C2976" t="str">
            <v>Severe Storm/Thunder Storm/ Wind</v>
          </cell>
        </row>
        <row r="2977">
          <cell r="C2977" t="str">
            <v>Hail</v>
          </cell>
        </row>
        <row r="2978">
          <cell r="C2978" t="str">
            <v>Drought</v>
          </cell>
        </row>
        <row r="2979">
          <cell r="C2979" t="str">
            <v>Wind</v>
          </cell>
        </row>
        <row r="2980">
          <cell r="C2980" t="str">
            <v>Wind</v>
          </cell>
        </row>
        <row r="2981">
          <cell r="C2981" t="str">
            <v>Drought</v>
          </cell>
        </row>
        <row r="2982">
          <cell r="C2982" t="str">
            <v>Hail/ Lightning/ Wind</v>
          </cell>
        </row>
        <row r="2983">
          <cell r="C2983" t="str">
            <v>Wind</v>
          </cell>
        </row>
        <row r="2984">
          <cell r="C2984" t="str">
            <v>Drought</v>
          </cell>
        </row>
        <row r="2985">
          <cell r="C2985" t="str">
            <v>Wind</v>
          </cell>
        </row>
        <row r="2986">
          <cell r="C2986" t="str">
            <v>Hail</v>
          </cell>
        </row>
        <row r="2987">
          <cell r="C2987" t="str">
            <v>Hail</v>
          </cell>
        </row>
        <row r="2988">
          <cell r="C2988" t="str">
            <v>Hail/ Lightning/ Severe Storm/Thunder Storm/ Wind</v>
          </cell>
        </row>
        <row r="2989">
          <cell r="C2989" t="str">
            <v>Hail/ Lightning/ Wind</v>
          </cell>
        </row>
        <row r="2990">
          <cell r="C2990" t="str">
            <v>Hail/ Lightning/ Severe Storm/Thunder Storm/ Wind</v>
          </cell>
        </row>
        <row r="2991">
          <cell r="C2991" t="str">
            <v>Hail</v>
          </cell>
        </row>
        <row r="2992">
          <cell r="C2992" t="str">
            <v>Wind</v>
          </cell>
        </row>
        <row r="2993">
          <cell r="C2993" t="str">
            <v>Hail/ Lightning/ Wind</v>
          </cell>
        </row>
        <row r="2994">
          <cell r="C2994" t="str">
            <v>Severe Storm/Thunder Storm/ Wind</v>
          </cell>
        </row>
        <row r="2995">
          <cell r="C2995" t="str">
            <v>Hail/ Lightning/ Wind</v>
          </cell>
        </row>
        <row r="2996">
          <cell r="C2996" t="str">
            <v>Wind</v>
          </cell>
        </row>
        <row r="2997">
          <cell r="C2997" t="str">
            <v>Drought</v>
          </cell>
        </row>
        <row r="2998">
          <cell r="C2998" t="str">
            <v>Wind</v>
          </cell>
        </row>
        <row r="2999">
          <cell r="C2999" t="str">
            <v>Hail</v>
          </cell>
        </row>
        <row r="3000">
          <cell r="C3000" t="str">
            <v>Wind</v>
          </cell>
        </row>
        <row r="3001">
          <cell r="C3001" t="str">
            <v>Severe Storm/Thunder Storm/ Wind</v>
          </cell>
        </row>
        <row r="3002">
          <cell r="C3002" t="str">
            <v>Lightning</v>
          </cell>
        </row>
        <row r="3003">
          <cell r="C3003" t="str">
            <v>Severe Storm/Thunder Storm/ Wind</v>
          </cell>
        </row>
        <row r="3004">
          <cell r="C3004" t="str">
            <v>Severe Storm/Thunder Storm/ Wind</v>
          </cell>
        </row>
        <row r="3005">
          <cell r="C3005" t="str">
            <v>Hail</v>
          </cell>
        </row>
        <row r="3006">
          <cell r="C3006" t="str">
            <v>Hail</v>
          </cell>
        </row>
        <row r="3007">
          <cell r="C3007" t="str">
            <v>Hail</v>
          </cell>
        </row>
        <row r="3008">
          <cell r="C3008" t="str">
            <v>Hail</v>
          </cell>
        </row>
        <row r="3009">
          <cell r="C3009" t="str">
            <v>Hail</v>
          </cell>
        </row>
        <row r="3010">
          <cell r="C3010" t="str">
            <v>Winter Weather</v>
          </cell>
        </row>
        <row r="3011">
          <cell r="C3011" t="str">
            <v>Hurricane/Tropical Storm</v>
          </cell>
        </row>
        <row r="3012">
          <cell r="C3012" t="str">
            <v>Hurricane/Tropical Storm</v>
          </cell>
        </row>
        <row r="3013">
          <cell r="C3013" t="str">
            <v>Winter Weather</v>
          </cell>
        </row>
        <row r="3014">
          <cell r="C3014" t="str">
            <v>Hail</v>
          </cell>
        </row>
        <row r="3015">
          <cell r="C3015" t="str">
            <v>Hail</v>
          </cell>
        </row>
        <row r="3016">
          <cell r="C3016" t="str">
            <v>Hail/ Severe Storm/Thunder Storm</v>
          </cell>
        </row>
        <row r="3017">
          <cell r="C3017" t="str">
            <v>Hail</v>
          </cell>
        </row>
        <row r="3018">
          <cell r="C3018" t="str">
            <v>Hail</v>
          </cell>
        </row>
        <row r="3019">
          <cell r="C3019" t="str">
            <v>Hail/ Lightning</v>
          </cell>
        </row>
        <row r="3020">
          <cell r="C3020" t="str">
            <v>Hail/ Lightning</v>
          </cell>
        </row>
        <row r="3021">
          <cell r="C3021" t="str">
            <v>Hail</v>
          </cell>
        </row>
        <row r="3022">
          <cell r="C3022" t="str">
            <v>Hail</v>
          </cell>
        </row>
        <row r="3023">
          <cell r="C3023" t="str">
            <v>Hail</v>
          </cell>
        </row>
        <row r="3024">
          <cell r="C3024" t="str">
            <v>Winter Weather</v>
          </cell>
        </row>
        <row r="3025">
          <cell r="C3025" t="str">
            <v>Winter Weather</v>
          </cell>
        </row>
        <row r="3026">
          <cell r="C3026" t="str">
            <v>Drought</v>
          </cell>
        </row>
        <row r="3027">
          <cell r="C3027" t="str">
            <v>Drought</v>
          </cell>
        </row>
        <row r="3028">
          <cell r="C3028" t="str">
            <v>Drought</v>
          </cell>
        </row>
        <row r="3029">
          <cell r="C3029" t="str">
            <v>Winter Weather</v>
          </cell>
        </row>
        <row r="3030">
          <cell r="C3030" t="str">
            <v>Winter Weather</v>
          </cell>
        </row>
        <row r="3031">
          <cell r="C3031" t="str">
            <v>Winter Weather</v>
          </cell>
        </row>
        <row r="3032">
          <cell r="C3032" t="str">
            <v>Winter Weather</v>
          </cell>
        </row>
        <row r="3033">
          <cell r="C3033" t="str">
            <v>Drought</v>
          </cell>
        </row>
        <row r="3034">
          <cell r="C3034" t="str">
            <v>Lightning</v>
          </cell>
        </row>
        <row r="3035">
          <cell r="C3035" t="str">
            <v>Heat</v>
          </cell>
        </row>
        <row r="3036">
          <cell r="C3036" t="str">
            <v>Heat</v>
          </cell>
        </row>
        <row r="3037">
          <cell r="C3037" t="str">
            <v>Lightning</v>
          </cell>
        </row>
        <row r="3038">
          <cell r="C3038" t="str">
            <v>Hail</v>
          </cell>
        </row>
        <row r="3039">
          <cell r="C3039" t="str">
            <v>Severe Storm/Thunder Storm/ Wind</v>
          </cell>
        </row>
        <row r="3040">
          <cell r="C3040" t="str">
            <v>Winter Weather</v>
          </cell>
        </row>
        <row r="3041">
          <cell r="C3041" t="str">
            <v>Lightning</v>
          </cell>
        </row>
        <row r="3042">
          <cell r="C3042" t="str">
            <v>Heat</v>
          </cell>
        </row>
        <row r="3043">
          <cell r="C3043" t="str">
            <v>Heat</v>
          </cell>
        </row>
        <row r="3044">
          <cell r="C3044" t="str">
            <v>Heat</v>
          </cell>
        </row>
        <row r="3045">
          <cell r="C3045" t="str">
            <v>Heat</v>
          </cell>
        </row>
        <row r="3046">
          <cell r="C3046" t="str">
            <v>Heat</v>
          </cell>
        </row>
        <row r="3047">
          <cell r="C3047" t="str">
            <v>Heat</v>
          </cell>
        </row>
        <row r="3048">
          <cell r="C3048" t="str">
            <v>Winter Weather</v>
          </cell>
        </row>
        <row r="3049">
          <cell r="C3049" t="str">
            <v>Drought</v>
          </cell>
        </row>
        <row r="3050">
          <cell r="C3050" t="str">
            <v>Drought</v>
          </cell>
        </row>
        <row r="3051">
          <cell r="C3051" t="str">
            <v>Drought</v>
          </cell>
        </row>
        <row r="3052">
          <cell r="C3052" t="str">
            <v>Drought</v>
          </cell>
        </row>
        <row r="3053">
          <cell r="C3053" t="str">
            <v>Drought</v>
          </cell>
        </row>
        <row r="3054">
          <cell r="C3054" t="str">
            <v>Drought</v>
          </cell>
        </row>
        <row r="3055">
          <cell r="C3055" t="str">
            <v>Drought</v>
          </cell>
        </row>
        <row r="3056">
          <cell r="C3056" t="str">
            <v>Drought</v>
          </cell>
        </row>
        <row r="3057">
          <cell r="C3057" t="str">
            <v>Drought</v>
          </cell>
        </row>
        <row r="3058">
          <cell r="C3058" t="str">
            <v>Drought</v>
          </cell>
        </row>
        <row r="3059">
          <cell r="C3059" t="str">
            <v>Drought</v>
          </cell>
        </row>
        <row r="3060">
          <cell r="C3060" t="str">
            <v>Drought</v>
          </cell>
        </row>
        <row r="3061">
          <cell r="C3061" t="str">
            <v>Severe Storm/Thunder Storm/ Wind</v>
          </cell>
        </row>
        <row r="3062">
          <cell r="C3062" t="str">
            <v>Lightning</v>
          </cell>
        </row>
        <row r="3063">
          <cell r="C3063" t="str">
            <v>Lightning</v>
          </cell>
        </row>
        <row r="3064">
          <cell r="C3064" t="str">
            <v>Lightning</v>
          </cell>
        </row>
        <row r="3065">
          <cell r="C3065" t="str">
            <v>Heat</v>
          </cell>
        </row>
        <row r="3066">
          <cell r="C3066" t="str">
            <v>Heat</v>
          </cell>
        </row>
        <row r="3067">
          <cell r="C3067" t="str">
            <v>Winter Weather</v>
          </cell>
        </row>
        <row r="3068">
          <cell r="C3068" t="str">
            <v>Severe Storm/Thunder Storm/ Wind</v>
          </cell>
        </row>
        <row r="3069">
          <cell r="C3069" t="str">
            <v>Lightning</v>
          </cell>
        </row>
        <row r="3070">
          <cell r="C3070" t="str">
            <v>Hail</v>
          </cell>
        </row>
        <row r="3071">
          <cell r="C3071" t="str">
            <v>Hail</v>
          </cell>
        </row>
        <row r="3072">
          <cell r="C3072" t="str">
            <v>Hail/ Wind</v>
          </cell>
        </row>
        <row r="3073">
          <cell r="C3073" t="str">
            <v>Hail</v>
          </cell>
        </row>
        <row r="3074">
          <cell r="C3074" t="str">
            <v>Hail</v>
          </cell>
        </row>
        <row r="3075">
          <cell r="C3075" t="str">
            <v>Hail</v>
          </cell>
        </row>
        <row r="3076">
          <cell r="C3076" t="str">
            <v>Hail</v>
          </cell>
        </row>
        <row r="3077">
          <cell r="C3077" t="str">
            <v>Severe Storm/Thunder Storm</v>
          </cell>
        </row>
        <row r="3078">
          <cell r="C3078" t="str">
            <v>Severe Storm/Thunder Storm</v>
          </cell>
        </row>
        <row r="3079">
          <cell r="C3079" t="str">
            <v>Severe Storm/Thunder Storm</v>
          </cell>
        </row>
        <row r="3080">
          <cell r="C3080" t="str">
            <v>Severe Storm/Thunder Storm</v>
          </cell>
        </row>
        <row r="3081">
          <cell r="C3081" t="str">
            <v>Severe Storm/Thunder Storm</v>
          </cell>
        </row>
        <row r="3082">
          <cell r="C3082" t="str">
            <v>Severe Storm/Thunder Storm</v>
          </cell>
        </row>
        <row r="3083">
          <cell r="C3083" t="str">
            <v>Winter Weather</v>
          </cell>
        </row>
        <row r="3084">
          <cell r="C3084" t="str">
            <v>Winter Weather</v>
          </cell>
        </row>
        <row r="3085">
          <cell r="C3085" t="str">
            <v>Winter Weather</v>
          </cell>
        </row>
        <row r="3086">
          <cell r="C3086" t="str">
            <v>Winter Weather</v>
          </cell>
        </row>
        <row r="3087">
          <cell r="C3087" t="str">
            <v>Winter Weather</v>
          </cell>
        </row>
        <row r="3088">
          <cell r="C3088" t="str">
            <v>Winter Weather</v>
          </cell>
        </row>
        <row r="3089">
          <cell r="C3089" t="str">
            <v>Hail/ Severe Storm/Thunder Storm/ Wind</v>
          </cell>
        </row>
        <row r="3090">
          <cell r="C3090" t="str">
            <v>Winter Weather</v>
          </cell>
        </row>
        <row r="3091">
          <cell r="C3091" t="str">
            <v>Winter Weather</v>
          </cell>
        </row>
        <row r="3092">
          <cell r="C3092" t="str">
            <v>Winter Weather</v>
          </cell>
        </row>
        <row r="3093">
          <cell r="C3093" t="str">
            <v>Winter Weather</v>
          </cell>
        </row>
        <row r="3094">
          <cell r="C3094" t="str">
            <v>Winter Weather</v>
          </cell>
        </row>
        <row r="3095">
          <cell r="C3095" t="str">
            <v>Winter Weather</v>
          </cell>
        </row>
        <row r="3096">
          <cell r="C3096" t="str">
            <v>Winter Weather</v>
          </cell>
        </row>
        <row r="3097">
          <cell r="C3097" t="str">
            <v>Winter Weather</v>
          </cell>
        </row>
        <row r="3098">
          <cell r="C3098" t="str">
            <v>Drought</v>
          </cell>
        </row>
        <row r="3099">
          <cell r="C3099" t="str">
            <v>Drought</v>
          </cell>
        </row>
        <row r="3100">
          <cell r="C3100" t="str">
            <v>Drought</v>
          </cell>
        </row>
        <row r="3101">
          <cell r="C3101" t="str">
            <v>Drought</v>
          </cell>
        </row>
        <row r="3102">
          <cell r="C3102" t="str">
            <v>Drought</v>
          </cell>
        </row>
        <row r="3103">
          <cell r="C3103" t="str">
            <v>Drought</v>
          </cell>
        </row>
        <row r="3104">
          <cell r="C3104" t="str">
            <v>Winter Weather</v>
          </cell>
        </row>
        <row r="3105">
          <cell r="C3105" t="str">
            <v>Winter Weather</v>
          </cell>
        </row>
        <row r="3106">
          <cell r="C3106" t="str">
            <v>Winter Weather</v>
          </cell>
        </row>
        <row r="3107">
          <cell r="C3107" t="str">
            <v>Winter Weather</v>
          </cell>
        </row>
        <row r="3108">
          <cell r="C3108" t="str">
            <v>Winter Weather</v>
          </cell>
        </row>
        <row r="3109">
          <cell r="C3109" t="str">
            <v>Winter Weather</v>
          </cell>
        </row>
        <row r="3110">
          <cell r="C3110" t="str">
            <v>Winter Weather</v>
          </cell>
        </row>
        <row r="3111">
          <cell r="C3111" t="str">
            <v>Heat</v>
          </cell>
        </row>
        <row r="3112">
          <cell r="C3112" t="str">
            <v>Heat</v>
          </cell>
        </row>
        <row r="3113">
          <cell r="C3113" t="str">
            <v>Heat</v>
          </cell>
        </row>
        <row r="3114">
          <cell r="C3114" t="str">
            <v>Heat</v>
          </cell>
        </row>
        <row r="3115">
          <cell r="C3115" t="str">
            <v>Heat</v>
          </cell>
        </row>
        <row r="3116">
          <cell r="C3116" t="str">
            <v>Heat</v>
          </cell>
        </row>
        <row r="3117">
          <cell r="C3117" t="str">
            <v>Winter Weather</v>
          </cell>
        </row>
        <row r="3118">
          <cell r="C3118" t="str">
            <v>Winter Weather</v>
          </cell>
        </row>
        <row r="3119">
          <cell r="C3119" t="str">
            <v>Winter Weather</v>
          </cell>
        </row>
        <row r="3120">
          <cell r="C3120" t="str">
            <v>Winter Weather</v>
          </cell>
        </row>
        <row r="3121">
          <cell r="C3121" t="str">
            <v>Winter Weather</v>
          </cell>
        </row>
        <row r="3122">
          <cell r="C3122" t="str">
            <v>Winter Weather</v>
          </cell>
        </row>
        <row r="3123">
          <cell r="C3123" t="str">
            <v>Winter Weather</v>
          </cell>
        </row>
        <row r="3124">
          <cell r="C3124" t="str">
            <v>Winter Weather</v>
          </cell>
        </row>
        <row r="3125">
          <cell r="C3125" t="str">
            <v>Winter Weather</v>
          </cell>
        </row>
        <row r="3126">
          <cell r="C3126" t="str">
            <v>Winter Weather</v>
          </cell>
        </row>
        <row r="3127">
          <cell r="C3127" t="str">
            <v>Winter Weather</v>
          </cell>
        </row>
        <row r="3128">
          <cell r="C3128" t="str">
            <v>Winter Weather</v>
          </cell>
        </row>
        <row r="3129">
          <cell r="C3129" t="str">
            <v>Winter Weather</v>
          </cell>
        </row>
        <row r="3130">
          <cell r="C3130" t="str">
            <v>Winter Weather</v>
          </cell>
        </row>
        <row r="3131">
          <cell r="C3131" t="str">
            <v>Winter Weather</v>
          </cell>
        </row>
        <row r="3132">
          <cell r="C3132" t="str">
            <v>Winter Weather</v>
          </cell>
        </row>
        <row r="3133">
          <cell r="C3133" t="str">
            <v>Winter Weather</v>
          </cell>
        </row>
        <row r="3134">
          <cell r="C3134" t="str">
            <v>Winter Weather</v>
          </cell>
        </row>
        <row r="3135">
          <cell r="C3135" t="str">
            <v>Winter Weather</v>
          </cell>
        </row>
        <row r="3136">
          <cell r="C3136" t="str">
            <v>Winter Weather</v>
          </cell>
        </row>
        <row r="3137">
          <cell r="C3137" t="str">
            <v>Winter Weather</v>
          </cell>
        </row>
        <row r="3138">
          <cell r="C3138" t="str">
            <v>Winter Weather</v>
          </cell>
        </row>
        <row r="3139">
          <cell r="C3139" t="str">
            <v>Winter Weather</v>
          </cell>
        </row>
        <row r="3140">
          <cell r="C3140" t="str">
            <v>Winter Weather</v>
          </cell>
        </row>
        <row r="3141">
          <cell r="C3141" t="str">
            <v>Winter Weather</v>
          </cell>
        </row>
        <row r="3142">
          <cell r="C3142" t="str">
            <v>Lightning/ Severe Storm/Thunder Storm</v>
          </cell>
        </row>
        <row r="3143">
          <cell r="C3143" t="str">
            <v>Lightning</v>
          </cell>
        </row>
        <row r="3144">
          <cell r="C3144" t="str">
            <v>Lightning</v>
          </cell>
        </row>
        <row r="3145">
          <cell r="C3145" t="str">
            <v>Wind</v>
          </cell>
        </row>
        <row r="3146">
          <cell r="C3146" t="str">
            <v>Wind</v>
          </cell>
        </row>
        <row r="3147">
          <cell r="C3147" t="str">
            <v>Heat</v>
          </cell>
        </row>
        <row r="3148">
          <cell r="C3148" t="str">
            <v>Lightning</v>
          </cell>
        </row>
        <row r="3149">
          <cell r="C3149" t="str">
            <v>Lightning</v>
          </cell>
        </row>
        <row r="3150">
          <cell r="C3150" t="str">
            <v>Winter Weather</v>
          </cell>
        </row>
        <row r="3151">
          <cell r="C3151" t="str">
            <v>Heat</v>
          </cell>
        </row>
        <row r="3152">
          <cell r="C3152" t="str">
            <v>Heat</v>
          </cell>
        </row>
        <row r="3153">
          <cell r="C3153" t="str">
            <v>Heat</v>
          </cell>
        </row>
        <row r="3154">
          <cell r="C3154" t="str">
            <v>Winter Weather</v>
          </cell>
        </row>
        <row r="3155">
          <cell r="C3155" t="str">
            <v>Heat</v>
          </cell>
        </row>
        <row r="3156">
          <cell r="C3156" t="str">
            <v>Heat</v>
          </cell>
        </row>
        <row r="3157">
          <cell r="C3157" t="str">
            <v>Lightning</v>
          </cell>
        </row>
        <row r="3158">
          <cell r="C3158" t="str">
            <v>Winter Weather</v>
          </cell>
        </row>
        <row r="3159">
          <cell r="C3159" t="str">
            <v>Winter Weather</v>
          </cell>
        </row>
        <row r="3160">
          <cell r="C3160" t="str">
            <v>Winter Weather</v>
          </cell>
        </row>
        <row r="3161">
          <cell r="C3161" t="str">
            <v>Heat</v>
          </cell>
        </row>
        <row r="3162">
          <cell r="C3162" t="str">
            <v>Winter Weather</v>
          </cell>
        </row>
        <row r="3163">
          <cell r="C3163" t="str">
            <v>Winter Weather</v>
          </cell>
        </row>
        <row r="3164">
          <cell r="C3164" t="str">
            <v>Lightning</v>
          </cell>
        </row>
        <row r="3165">
          <cell r="C3165" t="str">
            <v>Coastal</v>
          </cell>
        </row>
        <row r="3166">
          <cell r="C3166" t="str">
            <v>Winter Weather</v>
          </cell>
        </row>
        <row r="3167">
          <cell r="C3167" t="str">
            <v>Heat</v>
          </cell>
        </row>
        <row r="3168">
          <cell r="C3168" t="str">
            <v>Winter Weather</v>
          </cell>
        </row>
        <row r="3169">
          <cell r="C3169" t="str">
            <v>Winter Weather</v>
          </cell>
        </row>
        <row r="3170">
          <cell r="C3170" t="str">
            <v>Landslide</v>
          </cell>
        </row>
        <row r="3171">
          <cell r="C3171" t="str">
            <v>Severe Storm/Thunder Storm</v>
          </cell>
        </row>
        <row r="3172">
          <cell r="C3172" t="str">
            <v>Lightning</v>
          </cell>
        </row>
        <row r="3173">
          <cell r="C3173" t="str">
            <v>Lightning</v>
          </cell>
        </row>
        <row r="3174">
          <cell r="C3174" t="str">
            <v>Lightning</v>
          </cell>
        </row>
        <row r="3175">
          <cell r="C3175" t="str">
            <v>Lightning</v>
          </cell>
        </row>
        <row r="3176">
          <cell r="C3176" t="str">
            <v>Lightning/ Severe Storm/Thunder Storm</v>
          </cell>
        </row>
        <row r="3177">
          <cell r="C3177" t="str">
            <v>Lightning</v>
          </cell>
        </row>
        <row r="3178">
          <cell r="C3178" t="str">
            <v>Hail</v>
          </cell>
        </row>
        <row r="3179">
          <cell r="C3179" t="str">
            <v>Hail</v>
          </cell>
        </row>
        <row r="3180">
          <cell r="C3180" t="str">
            <v>Lightning</v>
          </cell>
        </row>
        <row r="3181">
          <cell r="C3181" t="str">
            <v>Lightning</v>
          </cell>
        </row>
        <row r="3182">
          <cell r="C3182" t="str">
            <v>Severe Storm/Thunder Storm</v>
          </cell>
        </row>
        <row r="3183">
          <cell r="C3183" t="str">
            <v>Severe Storm/Thunder Storm</v>
          </cell>
        </row>
        <row r="3184">
          <cell r="C3184" t="str">
            <v>Severe Storm/Thunder Storm</v>
          </cell>
        </row>
        <row r="3185">
          <cell r="C3185" t="str">
            <v>Severe Storm/Thunder Storm</v>
          </cell>
        </row>
        <row r="3186">
          <cell r="C3186" t="str">
            <v>Severe Storm/Thunder Storm</v>
          </cell>
        </row>
        <row r="3187">
          <cell r="C3187" t="str">
            <v>Severe Storm/Thunder Storm</v>
          </cell>
        </row>
        <row r="3188">
          <cell r="C3188" t="str">
            <v>Lightning</v>
          </cell>
        </row>
        <row r="3189">
          <cell r="C3189" t="str">
            <v>Winter Weather</v>
          </cell>
        </row>
        <row r="3190">
          <cell r="C3190" t="str">
            <v>Hail/ Severe Storm/Thunder Storm</v>
          </cell>
        </row>
        <row r="3191">
          <cell r="C3191" t="str">
            <v>Winter Weather</v>
          </cell>
        </row>
        <row r="3192">
          <cell r="C3192" t="str">
            <v>Winter Weather</v>
          </cell>
        </row>
        <row r="3193">
          <cell r="C3193" t="str">
            <v>Winter Weather</v>
          </cell>
        </row>
        <row r="3194">
          <cell r="C3194" t="str">
            <v>Winter Weather</v>
          </cell>
        </row>
        <row r="3195">
          <cell r="C3195" t="str">
            <v>Winter Weather</v>
          </cell>
        </row>
        <row r="3196">
          <cell r="C3196" t="str">
            <v>Winter Weather</v>
          </cell>
        </row>
        <row r="3197">
          <cell r="C3197" t="str">
            <v>Hail</v>
          </cell>
        </row>
        <row r="3198">
          <cell r="C3198" t="str">
            <v>Hail</v>
          </cell>
        </row>
        <row r="3199">
          <cell r="C3199" t="str">
            <v>Tornado</v>
          </cell>
        </row>
        <row r="3200">
          <cell r="C3200" t="str">
            <v>Lightning</v>
          </cell>
        </row>
        <row r="3201">
          <cell r="C3201" t="str">
            <v>Lightning</v>
          </cell>
        </row>
        <row r="3202">
          <cell r="C3202" t="str">
            <v>Hail/ Wind</v>
          </cell>
        </row>
        <row r="3203">
          <cell r="C3203" t="str">
            <v>Lightning/ Severe Storm/Thunder Storm</v>
          </cell>
        </row>
        <row r="3204">
          <cell r="C3204" t="str">
            <v>Severe Storm/Thunder Storm/ Wind</v>
          </cell>
        </row>
        <row r="3205">
          <cell r="C3205" t="str">
            <v>Winter Weather</v>
          </cell>
        </row>
        <row r="3206">
          <cell r="C3206" t="str">
            <v>Winter Weather</v>
          </cell>
        </row>
        <row r="3207">
          <cell r="C3207" t="str">
            <v>Winter Weather</v>
          </cell>
        </row>
        <row r="3208">
          <cell r="C3208" t="str">
            <v>Winter Weather</v>
          </cell>
        </row>
        <row r="3209">
          <cell r="C3209" t="str">
            <v>Winter Weather</v>
          </cell>
        </row>
        <row r="3210">
          <cell r="C3210" t="str">
            <v>Winter Weather</v>
          </cell>
        </row>
        <row r="3211">
          <cell r="C3211" t="str">
            <v>Hail</v>
          </cell>
        </row>
        <row r="3212">
          <cell r="C3212" t="str">
            <v>Lightning</v>
          </cell>
        </row>
        <row r="3213">
          <cell r="C3213" t="str">
            <v>Tornado</v>
          </cell>
        </row>
        <row r="3214">
          <cell r="C3214" t="str">
            <v>Lightning</v>
          </cell>
        </row>
        <row r="3215">
          <cell r="C3215" t="str">
            <v>Winter Weather</v>
          </cell>
        </row>
        <row r="3216">
          <cell r="C3216" t="str">
            <v>Drought</v>
          </cell>
        </row>
        <row r="3217">
          <cell r="C3217" t="str">
            <v>Drought</v>
          </cell>
        </row>
        <row r="3218">
          <cell r="C3218" t="str">
            <v>Drought</v>
          </cell>
        </row>
        <row r="3219">
          <cell r="C3219" t="str">
            <v>Drought</v>
          </cell>
        </row>
        <row r="3220">
          <cell r="C3220" t="str">
            <v>Drought</v>
          </cell>
        </row>
        <row r="3221">
          <cell r="C3221" t="str">
            <v>Drought</v>
          </cell>
        </row>
        <row r="3222">
          <cell r="C3222" t="str">
            <v>Hail</v>
          </cell>
        </row>
        <row r="3223">
          <cell r="C3223" t="str">
            <v>Lightning</v>
          </cell>
        </row>
        <row r="3224">
          <cell r="C3224" t="str">
            <v>Hail</v>
          </cell>
        </row>
        <row r="3225">
          <cell r="C3225" t="str">
            <v>Hail</v>
          </cell>
        </row>
        <row r="3226">
          <cell r="C3226" t="str">
            <v>Lightning</v>
          </cell>
        </row>
        <row r="3227">
          <cell r="C3227" t="str">
            <v>Severe Storm/Thunder Storm/ Wind</v>
          </cell>
        </row>
        <row r="3228">
          <cell r="C3228" t="str">
            <v>Winter Weather</v>
          </cell>
        </row>
        <row r="3229">
          <cell r="C3229" t="str">
            <v>Winter Weather</v>
          </cell>
        </row>
        <row r="3230">
          <cell r="C3230" t="str">
            <v>Winter Weather</v>
          </cell>
        </row>
        <row r="3231">
          <cell r="C3231" t="str">
            <v>Winter Weather</v>
          </cell>
        </row>
        <row r="3232">
          <cell r="C3232" t="str">
            <v>Winter Weather</v>
          </cell>
        </row>
        <row r="3233">
          <cell r="C3233" t="str">
            <v>Winter Weather</v>
          </cell>
        </row>
        <row r="3234">
          <cell r="C3234" t="str">
            <v>Winter Weather</v>
          </cell>
        </row>
        <row r="3235">
          <cell r="C3235" t="str">
            <v>Winter Weather</v>
          </cell>
        </row>
        <row r="3236">
          <cell r="C3236" t="str">
            <v>Lightning</v>
          </cell>
        </row>
        <row r="3237">
          <cell r="C3237" t="str">
            <v>Lightning</v>
          </cell>
        </row>
        <row r="3238">
          <cell r="C3238" t="str">
            <v>Wind</v>
          </cell>
        </row>
        <row r="3239">
          <cell r="C3239" t="str">
            <v>Heat</v>
          </cell>
        </row>
        <row r="3240">
          <cell r="C3240" t="str">
            <v>Heat</v>
          </cell>
        </row>
        <row r="3241">
          <cell r="C3241" t="str">
            <v>Winter Weather</v>
          </cell>
        </row>
        <row r="3242">
          <cell r="C3242" t="str">
            <v>Lightning</v>
          </cell>
        </row>
        <row r="3243">
          <cell r="C3243" t="str">
            <v>Winter Weather</v>
          </cell>
        </row>
        <row r="3244">
          <cell r="C3244" t="str">
            <v>Lightning</v>
          </cell>
        </row>
        <row r="3245">
          <cell r="C3245" t="str">
            <v>Drought/ Heat</v>
          </cell>
        </row>
        <row r="3246">
          <cell r="C3246" t="str">
            <v>Drought/ Heat</v>
          </cell>
        </row>
        <row r="3247">
          <cell r="C3247" t="str">
            <v>Drought/ Heat</v>
          </cell>
        </row>
        <row r="3248">
          <cell r="C3248" t="str">
            <v>Drought/ Heat</v>
          </cell>
        </row>
        <row r="3249">
          <cell r="C3249" t="str">
            <v>Drought/ Heat</v>
          </cell>
        </row>
        <row r="3250">
          <cell r="C3250" t="str">
            <v>Drought/ Heat</v>
          </cell>
        </row>
        <row r="3251">
          <cell r="C3251" t="str">
            <v>Lightning</v>
          </cell>
        </row>
        <row r="3252">
          <cell r="C3252" t="str">
            <v>Heat</v>
          </cell>
        </row>
        <row r="3253">
          <cell r="C3253" t="str">
            <v>Lightning</v>
          </cell>
        </row>
        <row r="3254">
          <cell r="C3254" t="str">
            <v>Coastal</v>
          </cell>
        </row>
        <row r="3255">
          <cell r="C3255" t="str">
            <v>Coastal</v>
          </cell>
        </row>
        <row r="3256">
          <cell r="C3256" t="str">
            <v>Lightning</v>
          </cell>
        </row>
        <row r="3257">
          <cell r="C3257" t="str">
            <v>Hail/ Lightning</v>
          </cell>
        </row>
        <row r="3258">
          <cell r="C3258" t="str">
            <v>Winter Weather</v>
          </cell>
        </row>
        <row r="3259">
          <cell r="C3259" t="str">
            <v>Winter Weather</v>
          </cell>
        </row>
        <row r="3260">
          <cell r="C3260" t="str">
            <v>Winter Weather</v>
          </cell>
        </row>
        <row r="3261">
          <cell r="C3261" t="str">
            <v>Winter Weather</v>
          </cell>
        </row>
        <row r="3262">
          <cell r="C3262" t="str">
            <v>Winter Weather</v>
          </cell>
        </row>
        <row r="3263">
          <cell r="C3263" t="str">
            <v>Winter Weather</v>
          </cell>
        </row>
        <row r="3264">
          <cell r="C3264" t="str">
            <v>Winter Weather</v>
          </cell>
        </row>
        <row r="3265">
          <cell r="C3265" t="str">
            <v>Winter Weather</v>
          </cell>
        </row>
        <row r="3266">
          <cell r="C3266" t="str">
            <v>Winter Weather</v>
          </cell>
        </row>
        <row r="3267">
          <cell r="C3267" t="str">
            <v>Winter Weather</v>
          </cell>
        </row>
        <row r="3268">
          <cell r="C3268" t="str">
            <v>Winter Weather</v>
          </cell>
        </row>
        <row r="3269">
          <cell r="C3269" t="str">
            <v>Winter Weather</v>
          </cell>
        </row>
        <row r="3270">
          <cell r="C3270" t="str">
            <v>Winter Weather</v>
          </cell>
        </row>
        <row r="3271">
          <cell r="C3271" t="str">
            <v>Winter Weather</v>
          </cell>
        </row>
        <row r="3272">
          <cell r="C3272" t="str">
            <v>Winter Weather</v>
          </cell>
        </row>
        <row r="3273">
          <cell r="C3273" t="str">
            <v>Winter Weather</v>
          </cell>
        </row>
        <row r="3274">
          <cell r="C3274" t="str">
            <v>Winter Weather</v>
          </cell>
        </row>
        <row r="3275">
          <cell r="C3275" t="str">
            <v>Winter Weather</v>
          </cell>
        </row>
        <row r="3276">
          <cell r="C3276" t="str">
            <v>Winter Weather</v>
          </cell>
        </row>
        <row r="3277">
          <cell r="C3277" t="str">
            <v>Drought</v>
          </cell>
        </row>
        <row r="3278">
          <cell r="C3278" t="str">
            <v>Drought</v>
          </cell>
        </row>
        <row r="3279">
          <cell r="C3279" t="str">
            <v>Drought</v>
          </cell>
        </row>
        <row r="3280">
          <cell r="C3280" t="str">
            <v>Drought</v>
          </cell>
        </row>
        <row r="3281">
          <cell r="C3281" t="str">
            <v>Drought</v>
          </cell>
        </row>
        <row r="3282">
          <cell r="C3282" t="str">
            <v>Drought</v>
          </cell>
        </row>
        <row r="3283">
          <cell r="C3283" t="str">
            <v>Winter Weather</v>
          </cell>
        </row>
        <row r="3284">
          <cell r="C3284" t="str">
            <v>Winter Weather</v>
          </cell>
        </row>
        <row r="3285">
          <cell r="C3285" t="str">
            <v>Winter Weather</v>
          </cell>
        </row>
        <row r="3286">
          <cell r="C3286" t="str">
            <v>Winter Weather</v>
          </cell>
        </row>
        <row r="3287">
          <cell r="C3287" t="str">
            <v>Winter Weather</v>
          </cell>
        </row>
        <row r="3288">
          <cell r="C3288" t="str">
            <v>Winter Weather</v>
          </cell>
        </row>
        <row r="3289">
          <cell r="C3289" t="str">
            <v>Hurricane/Tropical Storm</v>
          </cell>
        </row>
        <row r="3290">
          <cell r="C3290" t="str">
            <v>Hurricane/Tropical Storm</v>
          </cell>
        </row>
        <row r="3291">
          <cell r="C3291" t="str">
            <v>Hurricane/Tropical Storm</v>
          </cell>
        </row>
        <row r="3292">
          <cell r="C3292" t="str">
            <v>Hurricane/Tropical Storm</v>
          </cell>
        </row>
        <row r="3293">
          <cell r="C3293" t="str">
            <v>Winter Weather</v>
          </cell>
        </row>
        <row r="3294">
          <cell r="C3294" t="str">
            <v>Winter Weather</v>
          </cell>
        </row>
        <row r="3295">
          <cell r="C3295" t="str">
            <v>Hurricane/Tropical Storm</v>
          </cell>
        </row>
        <row r="3296">
          <cell r="C3296" t="str">
            <v>Coastal</v>
          </cell>
        </row>
        <row r="3297">
          <cell r="C3297" t="str">
            <v>Hail</v>
          </cell>
        </row>
        <row r="3298">
          <cell r="C3298" t="str">
            <v>Lightning</v>
          </cell>
        </row>
        <row r="3299">
          <cell r="C3299" t="str">
            <v>Severe Storm/Thunder Storm/ Wind</v>
          </cell>
        </row>
        <row r="3300">
          <cell r="C3300" t="str">
            <v>Tornado</v>
          </cell>
        </row>
        <row r="3301">
          <cell r="C3301" t="str">
            <v>Coastal</v>
          </cell>
        </row>
        <row r="3302">
          <cell r="C3302" t="str">
            <v>Lightning</v>
          </cell>
        </row>
        <row r="3303">
          <cell r="C3303" t="str">
            <v>Hail</v>
          </cell>
        </row>
        <row r="3304">
          <cell r="C3304" t="str">
            <v>Coastal</v>
          </cell>
        </row>
        <row r="3305">
          <cell r="C3305" t="str">
            <v>Hail</v>
          </cell>
        </row>
        <row r="3306">
          <cell r="C3306" t="str">
            <v>Hail</v>
          </cell>
        </row>
        <row r="3307">
          <cell r="C3307" t="str">
            <v>Coastal</v>
          </cell>
        </row>
        <row r="3308">
          <cell r="C3308" t="str">
            <v>Severe Storm/Thunder Storm/ Wind</v>
          </cell>
        </row>
        <row r="3309">
          <cell r="C3309" t="str">
            <v>Winter Weather</v>
          </cell>
        </row>
        <row r="3310">
          <cell r="C3310" t="str">
            <v>Coastal</v>
          </cell>
        </row>
        <row r="3311">
          <cell r="C3311" t="str">
            <v>Coastal</v>
          </cell>
        </row>
        <row r="3312">
          <cell r="C3312" t="str">
            <v>Coastal</v>
          </cell>
        </row>
        <row r="3313">
          <cell r="C3313" t="str">
            <v>Coastal</v>
          </cell>
        </row>
        <row r="3314">
          <cell r="C3314" t="str">
            <v>Coastal</v>
          </cell>
        </row>
        <row r="3315">
          <cell r="C3315" t="str">
            <v>Severe Storm/Thunder Storm/ Wind</v>
          </cell>
        </row>
        <row r="3316">
          <cell r="C3316" t="str">
            <v>Lightning</v>
          </cell>
        </row>
        <row r="3317">
          <cell r="C3317" t="str">
            <v>Lightning</v>
          </cell>
        </row>
        <row r="3318">
          <cell r="C3318" t="str">
            <v>Severe Storm/Thunder Storm/ Wind</v>
          </cell>
        </row>
        <row r="3319">
          <cell r="C3319" t="str">
            <v>Lightning</v>
          </cell>
        </row>
        <row r="3320">
          <cell r="C3320" t="str">
            <v>Wind/ Winter Weather</v>
          </cell>
        </row>
        <row r="3321">
          <cell r="C3321" t="str">
            <v>Wind/ Winter Weather</v>
          </cell>
        </row>
        <row r="3322">
          <cell r="C3322" t="str">
            <v>Tornado</v>
          </cell>
        </row>
        <row r="3323">
          <cell r="C3323" t="str">
            <v>Coastal</v>
          </cell>
        </row>
        <row r="3324">
          <cell r="C3324" t="str">
            <v>Lightning</v>
          </cell>
        </row>
        <row r="3325">
          <cell r="C3325" t="str">
            <v>Hurricane/Tropical Storm</v>
          </cell>
        </row>
        <row r="3326">
          <cell r="C3326" t="str">
            <v>Hail</v>
          </cell>
        </row>
        <row r="3327">
          <cell r="C3327" t="str">
            <v>Hail</v>
          </cell>
        </row>
        <row r="3328">
          <cell r="C3328" t="str">
            <v>Lightning</v>
          </cell>
        </row>
        <row r="3329">
          <cell r="C3329" t="str">
            <v>Severe Storm/Thunder Storm/ Wind</v>
          </cell>
        </row>
        <row r="3330">
          <cell r="C3330" t="str">
            <v>Severe Storm/Thunder Storm/ Wind</v>
          </cell>
        </row>
        <row r="3331">
          <cell r="C3331" t="str">
            <v>Severe Storm/Thunder Storm/ Wind</v>
          </cell>
        </row>
        <row r="3332">
          <cell r="C3332" t="str">
            <v>Lightning</v>
          </cell>
        </row>
        <row r="3333">
          <cell r="C3333" t="str">
            <v>Wind/ Winter Weather</v>
          </cell>
        </row>
        <row r="3334">
          <cell r="C3334" t="str">
            <v>Wind/ Winter Weather</v>
          </cell>
        </row>
        <row r="3335">
          <cell r="C3335" t="str">
            <v>Hail</v>
          </cell>
        </row>
        <row r="3336">
          <cell r="C3336" t="str">
            <v>Lightning</v>
          </cell>
        </row>
        <row r="3337">
          <cell r="C3337" t="str">
            <v>Coastal</v>
          </cell>
        </row>
        <row r="3338">
          <cell r="C3338" t="str">
            <v>Tornado</v>
          </cell>
        </row>
        <row r="3339">
          <cell r="C3339" t="str">
            <v>Coastal</v>
          </cell>
        </row>
        <row r="3340">
          <cell r="C3340" t="str">
            <v>Coastal</v>
          </cell>
        </row>
        <row r="3341">
          <cell r="C3341" t="str">
            <v>Coastal</v>
          </cell>
        </row>
        <row r="3342">
          <cell r="C3342" t="str">
            <v>Hail</v>
          </cell>
        </row>
        <row r="3343">
          <cell r="C3343" t="str">
            <v>Severe Storm/Thunder Storm/ Wind</v>
          </cell>
        </row>
        <row r="3344">
          <cell r="C3344" t="str">
            <v>Tornado</v>
          </cell>
        </row>
        <row r="3345">
          <cell r="C3345" t="str">
            <v>Tornado</v>
          </cell>
        </row>
        <row r="3346">
          <cell r="C3346" t="str">
            <v>Heat</v>
          </cell>
        </row>
        <row r="3347">
          <cell r="C3347" t="str">
            <v>Lightning</v>
          </cell>
        </row>
        <row r="3348">
          <cell r="C3348" t="str">
            <v>Winter Weather</v>
          </cell>
        </row>
        <row r="3349">
          <cell r="C3349" t="str">
            <v>Winter Weather</v>
          </cell>
        </row>
        <row r="3350">
          <cell r="C3350" t="str">
            <v>Coastal</v>
          </cell>
        </row>
        <row r="3351">
          <cell r="C3351" t="str">
            <v>Coastal</v>
          </cell>
        </row>
        <row r="3352">
          <cell r="C3352" t="str">
            <v>Tornado</v>
          </cell>
        </row>
        <row r="3353">
          <cell r="C3353" t="str">
            <v>Lightning</v>
          </cell>
        </row>
        <row r="3354">
          <cell r="C3354" t="str">
            <v>Coastal</v>
          </cell>
        </row>
        <row r="3355">
          <cell r="C3355" t="str">
            <v>Coastal</v>
          </cell>
        </row>
        <row r="3356">
          <cell r="C3356" t="str">
            <v>Coastal</v>
          </cell>
        </row>
        <row r="3357">
          <cell r="C3357" t="str">
            <v>Heat</v>
          </cell>
        </row>
        <row r="3358">
          <cell r="C3358" t="str">
            <v>Tornado</v>
          </cell>
        </row>
        <row r="3359">
          <cell r="C3359" t="str">
            <v>Severe Storm/Thunder Storm/ Wind</v>
          </cell>
        </row>
        <row r="3360">
          <cell r="C3360" t="str">
            <v>Severe Storm/Thunder Storm/ Wind</v>
          </cell>
        </row>
        <row r="3361">
          <cell r="C3361" t="str">
            <v>Heat</v>
          </cell>
        </row>
        <row r="3362">
          <cell r="C3362" t="str">
            <v>Heat</v>
          </cell>
        </row>
        <row r="3363">
          <cell r="C3363" t="str">
            <v>Wind</v>
          </cell>
        </row>
        <row r="3364">
          <cell r="C3364" t="str">
            <v>Lightning</v>
          </cell>
        </row>
        <row r="3365">
          <cell r="C3365" t="str">
            <v>Coastal</v>
          </cell>
        </row>
        <row r="3366">
          <cell r="C3366" t="str">
            <v>Tornado</v>
          </cell>
        </row>
        <row r="3367">
          <cell r="C3367" t="str">
            <v>Coastal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unsw.sharepoint.com/sites/ACTL40015100/Shared%20Documents/General/EDA_01032023_SE_AW%20(1).xlsx?OR=ProtocolHandler&amp;CID=75A2C183-C247-4124-949A-0A56DD64092A&amp;CT=1677938924346"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leyman Ersan" refreshedDate="44985.88201898148" createdVersion="8" refreshedVersion="8" minRefreshableVersion="3" recordCount="3367" xr:uid="{0EF846EA-1BE7-E745-BF8B-ADFA896D76C6}">
  <cacheSource type="worksheet">
    <worksheetSource ref="A1:L1048576" sheet="HazardData" r:id="rId2"/>
  </cacheSource>
  <cacheFields count="12">
    <cacheField name="Key" numFmtId="0">
      <sharedItems containsBlank="1"/>
    </cacheField>
    <cacheField name="Region" numFmtId="0">
      <sharedItems containsString="0" containsBlank="1" containsNumber="1" containsInteger="1" minValue="1" maxValue="6" count="7">
        <n v="1"/>
        <n v="2"/>
        <n v="3"/>
        <n v="4"/>
        <n v="5"/>
        <n v="6"/>
        <m/>
      </sharedItems>
    </cacheField>
    <cacheField name="Hazard Event" numFmtId="0">
      <sharedItems containsBlank="1" count="52">
        <s v="Winter Weather"/>
        <s v="Severe Storm/Thunder Storm/ Wind"/>
        <s v="Lightning"/>
        <s v="Hail"/>
        <s v="Flooding"/>
        <s v="Heat"/>
        <s v="Wind"/>
        <s v="Hurricane/Tropical Storm"/>
        <s v="Severe Storm/Thunder Storm"/>
        <s v="Drought/ Heat"/>
        <s v="Hail/ Severe Storm/Thunder Storm/ Wind"/>
        <s v="Lightning/ Severe Storm/Thunder Storm"/>
        <s v="Drought"/>
        <s v="Hail/ Lightning/ Severe Storm/Thunder Storm/ Wind"/>
        <s v="Flooding/ Severe Storm/Thunder Storm"/>
        <s v="Flooding/ Severe Storm/Thunder Storm/ Wind"/>
        <s v="Tornado"/>
        <s v="Hail/ Tornado"/>
        <s v="Hail/ Wind"/>
        <s v="Coastal/ Wind"/>
        <s v="Wildfire"/>
        <s v="Severe Storm/Thunder Storm/ Winter Weather"/>
        <s v="Wind/ Winter Weather"/>
        <s v="Coastal/ Hurricane/Tropical Storm/ Wind"/>
        <s v="Severe Storm/Thunder Storm/ Wind/ Winter Weather"/>
        <s v="Lightning/ Severe Storm/Thunder Storm/ Wind"/>
        <s v="Lightning/ Wind"/>
        <s v="Hail/ Lightning/ Wind"/>
        <s v="Flooding/ Wind"/>
        <s v="Hurricane/Tropical Storm/ Severe Storm/Thunder Storm"/>
        <s v="Coastal/ Flooding"/>
        <s v="Flooding/ Lightning/ Severe Storm/Thunder Storm"/>
        <s v="Flooding/ Lightning/ Wind"/>
        <s v="Hail/ Severe Storm/Thunder Storm/ Wind/ Winter Weather"/>
        <s v="Coastal/ Hurricane/Tropical Storm/ Severe Storm/Thunder Storm/ Wind"/>
        <s v="Coastal"/>
        <s v="Hail/ Severe Storm/Thunder Storm"/>
        <s v="Coastal/ Severe Storm/Thunder Storm/ Wind"/>
        <s v="Coastal/ Severe Storm/Thunder Storm"/>
        <s v="Coastal/ Flooding/ Severe Storm/Thunder Storm/ Wind"/>
        <s v="Landslide"/>
        <s v="Hail/ Lightning/ Severe Storm/Thunder Storm"/>
        <s v="Tornado/ Wind"/>
        <s v="Hail/ Tornado/ Wind"/>
        <s v="Hail/ Lightning"/>
        <s v="Flooding/ Lightning"/>
        <s v="Lightning/ Tornado/ Wind"/>
        <s v="Flooding/ Hail"/>
        <s v="Flooding/ Hail/ Wind"/>
        <s v="Severe Storm/Thunder Storm - Wind"/>
        <s v="Fog"/>
        <m/>
      </sharedItems>
    </cacheField>
    <cacheField name="Quarter" numFmtId="0">
      <sharedItems containsString="0" containsBlank="1" containsNumber="1" containsInteger="1" minValue="1" maxValue="4"/>
    </cacheField>
    <cacheField name="Year" numFmtId="0">
      <sharedItems containsString="0" containsBlank="1" containsNumber="1" containsInteger="1" minValue="1960" maxValue="2020" count="62">
        <n v="1999"/>
        <n v="1997"/>
        <n v="1996"/>
        <n v="1992"/>
        <n v="1993"/>
        <n v="1994"/>
        <n v="1995"/>
        <n v="1998"/>
        <n v="1964"/>
        <n v="1965"/>
        <n v="1967"/>
        <n v="1978"/>
        <n v="1973"/>
        <n v="1976"/>
        <n v="1977"/>
        <n v="1980"/>
        <n v="1979"/>
        <n v="1975"/>
        <n v="1982"/>
        <n v="1983"/>
        <n v="1984"/>
        <n v="1985"/>
        <n v="1987"/>
        <n v="1989"/>
        <n v="1960"/>
        <n v="1961"/>
        <n v="1962"/>
        <n v="1963"/>
        <n v="1966"/>
        <n v="1968"/>
        <n v="1969"/>
        <n v="1970"/>
        <n v="1971"/>
        <n v="1972"/>
        <n v="1974"/>
        <n v="1981"/>
        <n v="1986"/>
        <n v="1988"/>
        <n v="1991"/>
        <n v="1990"/>
        <n v="2010"/>
        <n v="2013"/>
        <n v="2016"/>
        <n v="2012"/>
        <n v="2011"/>
        <n v="2014"/>
        <n v="2015"/>
        <n v="2017"/>
        <n v="2018"/>
        <n v="2000"/>
        <n v="2001"/>
        <n v="2002"/>
        <n v="2003"/>
        <n v="2004"/>
        <n v="2005"/>
        <n v="2006"/>
        <n v="2007"/>
        <n v="2008"/>
        <n v="2009"/>
        <n v="2019"/>
        <n v="2020"/>
        <m/>
      </sharedItems>
    </cacheField>
    <cacheField name="YearQtr" numFmtId="0">
      <sharedItems containsBlank="1" count="238">
        <s v="1999Q1"/>
        <s v="1999Q2"/>
        <s v="1999Q3"/>
        <s v="1997Q3"/>
        <s v="1997Q2"/>
        <s v="1997Q1"/>
        <s v="1997Q4"/>
        <s v="1996Q1"/>
        <s v="1996Q2"/>
        <s v="1996Q3"/>
        <s v="1992Q1"/>
        <s v="1992Q2"/>
        <s v="1992Q3"/>
        <s v="1993Q2"/>
        <s v="1993Q3"/>
        <s v="1994Q1"/>
        <s v="1994Q2"/>
        <s v="1994Q3"/>
        <s v="1994Q4"/>
        <s v="1995Q1"/>
        <s v="1995Q2"/>
        <s v="1995Q3"/>
        <s v="1995Q4"/>
        <s v="1998Q1"/>
        <s v="1998Q2"/>
        <s v="1998Q3"/>
        <s v="1964Q3"/>
        <s v="1965Q3"/>
        <s v="1965Q4"/>
        <s v="1967Q4"/>
        <s v="1978Q2"/>
        <s v="1973Q2"/>
        <s v="1976Q1"/>
        <s v="1976Q2"/>
        <s v="1977Q4"/>
        <s v="1980Q2"/>
        <s v="1979Q1"/>
        <s v="1979Q3"/>
        <s v="1975Q1"/>
        <s v="1975Q4"/>
        <s v="1982Q2"/>
        <s v="1983Q2"/>
        <s v="1984Q1"/>
        <s v="1985Q2"/>
        <s v="1985Q4"/>
        <s v="1987Q3"/>
        <s v="1989Q3"/>
        <s v="1992Q4"/>
        <s v="1996Q4"/>
        <s v="1960Q1"/>
        <s v="1961Q1"/>
        <s v="1961Q2"/>
        <s v="1962Q1"/>
        <s v="1962Q4"/>
        <s v="1963Q2"/>
        <s v="1963Q4"/>
        <s v="1963Q1"/>
        <s v="1964Q2"/>
        <s v="1964Q4"/>
        <s v="1966Q1"/>
        <s v="1967Q3"/>
        <s v="1968Q3"/>
        <s v="1968Q1"/>
        <s v="1969Q1"/>
        <s v="1969Q3"/>
        <s v="1969Q4"/>
        <s v="1970Q3"/>
        <s v="1970Q4"/>
        <s v="1970Q2"/>
        <s v="1971Q4"/>
        <s v="1971Q1"/>
        <s v="1971Q3"/>
        <s v="1971Q2"/>
        <s v="1972Q2"/>
        <s v="1972Q3"/>
        <s v="1973Q1"/>
        <s v="1974Q1"/>
        <s v="1974Q2"/>
        <s v="1974Q4"/>
        <s v="1974Q3"/>
        <s v="1976Q4"/>
        <s v="1977Q2"/>
        <s v="1977Q3"/>
        <s v="1978Q1"/>
        <s v="1978Q3"/>
        <s v="1978Q4"/>
        <s v="1981Q1"/>
        <s v="1981Q3"/>
        <s v="1981Q4"/>
        <s v="1984Q2"/>
        <s v="1984Q3"/>
        <s v="1984Q4"/>
        <s v="1985Q1"/>
        <s v="1985Q3"/>
        <s v="1986Q1"/>
        <s v="1986Q2"/>
        <s v="1986Q3"/>
        <s v="1986Q4"/>
        <s v="1987Q1"/>
        <s v="1987Q2"/>
        <s v="1988Q1"/>
        <s v="1988Q2"/>
        <s v="1988Q3"/>
        <s v="1991Q1"/>
        <s v="1991Q2"/>
        <s v="1991Q3"/>
        <s v="1979Q2"/>
        <s v="1980Q1"/>
        <s v="1980Q4"/>
        <s v="1980Q3"/>
        <s v="1975Q2"/>
        <s v="1975Q3"/>
        <s v="1982Q1"/>
        <s v="1982Q4"/>
        <s v="1983Q1"/>
        <s v="1983Q3"/>
        <s v="1983Q4"/>
        <s v="1989Q2"/>
        <s v="1990Q4"/>
        <s v="1990Q1"/>
        <s v="1990Q2"/>
        <s v="1990Q3"/>
        <s v="1970Q1"/>
        <s v="1973Q3"/>
        <s v="1981Q2"/>
        <s v="1982Q3"/>
        <s v="1989Q4"/>
        <s v="1991Q4"/>
        <s v="1993Q4"/>
        <s v="1993Q1"/>
        <s v="1965Q1"/>
        <s v="1965Q2"/>
        <s v="1966Q2"/>
        <s v="1962Q2"/>
        <s v="1967Q2"/>
        <s v="1963Q3"/>
        <s v="1969Q2"/>
        <s v="1960Q2"/>
        <s v="1960Q3"/>
        <s v="1960Q4"/>
        <s v="1961Q3"/>
        <s v="1961Q4"/>
        <s v="1962Q3"/>
        <s v="1964Q1"/>
        <s v="1967Q1"/>
        <s v="1966Q3"/>
        <s v="1968Q2"/>
        <s v="1968Q4"/>
        <s v="1972Q1"/>
        <s v="1973Q4"/>
        <s v="1977Q1"/>
        <s v="1972Q4"/>
        <s v="1976Q3"/>
        <s v="1979Q4"/>
        <s v="1989Q1"/>
        <s v="1987Q4"/>
        <s v="1988Q4"/>
        <s v="2010Q2"/>
        <s v="2010Q3"/>
        <s v="2013Q2"/>
        <s v="2013Q3"/>
        <s v="2013Q4"/>
        <s v="2013Q1"/>
        <s v="2016Q2"/>
        <s v="2012Q1"/>
        <s v="2012Q2"/>
        <s v="2012Q3"/>
        <s v="2012Q4"/>
        <s v="2010Q4"/>
        <s v="2010Q1"/>
        <s v="2011Q3"/>
        <s v="2011Q2"/>
        <s v="2011Q4"/>
        <s v="2011Q1"/>
        <s v="2014Q4"/>
        <s v="2014Q3"/>
        <s v="2014Q1"/>
        <s v="2014Q2"/>
        <s v="2015Q3"/>
        <s v="2015Q4"/>
        <s v="2015Q1"/>
        <s v="2015Q2"/>
        <s v="2016Q1"/>
        <s v="2016Q3"/>
        <s v="2016Q4"/>
        <s v="2017Q1"/>
        <s v="2017Q2"/>
        <s v="2017Q4"/>
        <s v="2017Q3"/>
        <s v="2018Q4"/>
        <s v="2018Q3"/>
        <s v="2018Q2"/>
        <s v="2018Q1"/>
        <s v="2000Q2"/>
        <s v="2000Q3"/>
        <s v="2000Q4"/>
        <s v="2001Q4"/>
        <s v="2001Q1"/>
        <s v="2001Q2"/>
        <s v="2001Q3"/>
        <s v="2002Q4"/>
        <s v="2002Q1"/>
        <s v="2002Q2"/>
        <s v="2002Q3"/>
        <s v="2003Q3"/>
        <s v="2003Q1"/>
        <s v="2003Q2"/>
        <s v="2004Q1"/>
        <s v="2004Q3"/>
        <s v="2004Q2"/>
        <s v="2004Q4"/>
        <s v="2005Q2"/>
        <s v="2005Q3"/>
        <s v="2005Q4"/>
        <s v="2006Q1"/>
        <s v="2006Q2"/>
        <s v="2006Q3"/>
        <s v="2006Q4"/>
        <s v="2007Q1"/>
        <s v="2007Q2"/>
        <s v="2007Q3"/>
        <s v="2008Q2"/>
        <s v="2008Q4"/>
        <s v="2008Q3"/>
        <s v="2008Q1"/>
        <s v="2009Q4"/>
        <s v="2009Q3"/>
        <s v="2009Q1"/>
        <s v="2009Q2"/>
        <s v="2019Q1"/>
        <s v="2019Q2"/>
        <s v="2019Q3"/>
        <s v="2019Q4"/>
        <s v="2020Q3"/>
        <s v="2020Q1"/>
        <s v="2020Q4"/>
        <s v="2020Q2"/>
        <m/>
      </sharedItems>
    </cacheField>
    <cacheField name="Duration_x000a_(Days)" numFmtId="0">
      <sharedItems containsString="0" containsBlank="1" containsNumber="1" containsInteger="1" minValue="1" maxValue="31"/>
    </cacheField>
    <cacheField name="Fatalities" numFmtId="0">
      <sharedItems containsString="0" containsBlank="1" containsNumber="1" containsInteger="1" minValue="0" maxValue="83"/>
    </cacheField>
    <cacheField name="Injuries" numFmtId="0">
      <sharedItems containsString="0" containsBlank="1" containsNumber="1" containsInteger="1" minValue="0" maxValue="3831"/>
    </cacheField>
    <cacheField name="Property Damage (Local Currency)" numFmtId="0">
      <sharedItems containsString="0" containsBlank="1" containsNumber="1" containsInteger="1" minValue="0" maxValue="7877651400" count="2807">
        <n v="30432669"/>
        <n v="2828393"/>
        <n v="0"/>
        <n v="292374"/>
        <n v="79022"/>
        <n v="73537"/>
        <n v="410606"/>
        <n v="154572"/>
        <n v="8282"/>
        <n v="1006887"/>
        <n v="12000604"/>
        <n v="1678568"/>
        <n v="4648123"/>
        <n v="3360901"/>
        <n v="594132"/>
        <n v="44940"/>
        <n v="75582"/>
        <n v="8266818"/>
        <n v="487401"/>
        <n v="313904"/>
        <n v="287238"/>
        <n v="34138"/>
        <n v="86147"/>
        <n v="748293"/>
        <n v="80773"/>
        <n v="376247"/>
        <n v="232643"/>
        <n v="6042782"/>
        <n v="241536"/>
        <n v="248075"/>
        <n v="162165"/>
        <n v="74623"/>
        <n v="217806"/>
        <n v="314408"/>
        <n v="173072"/>
        <n v="305848"/>
        <n v="8658"/>
        <n v="2882844"/>
        <n v="13037192"/>
        <n v="167761"/>
        <n v="14333378"/>
        <n v="3064508"/>
        <n v="85949"/>
        <n v="1733016"/>
        <n v="833815"/>
        <n v="737197"/>
        <n v="760578"/>
        <n v="95598307"/>
        <n v="90630980"/>
        <n v="98937152"/>
        <n v="84389979"/>
        <n v="91558942"/>
        <n v="89584748"/>
        <n v="2919938"/>
        <n v="826761"/>
        <n v="7700901"/>
        <n v="368757"/>
        <n v="762956"/>
        <n v="732203"/>
        <n v="776351"/>
        <n v="754396"/>
        <n v="4088230"/>
        <n v="1176472"/>
        <n v="155349"/>
        <n v="14620"/>
        <n v="844515"/>
        <n v="155714"/>
        <n v="86924"/>
        <n v="161135"/>
        <n v="85703"/>
        <n v="26499"/>
        <n v="231098"/>
        <n v="14569"/>
        <n v="142668"/>
        <n v="83191"/>
        <n v="164971"/>
        <n v="29573"/>
        <n v="29706"/>
        <n v="14534"/>
        <n v="226865"/>
        <n v="16975"/>
        <n v="31184"/>
        <n v="85141"/>
        <n v="241560"/>
        <n v="31012"/>
        <n v="155333"/>
        <n v="34484"/>
        <n v="845387"/>
        <n v="427647"/>
        <n v="15038"/>
        <n v="30575"/>
        <n v="32664"/>
        <n v="149405"/>
        <n v="71841"/>
        <n v="79275"/>
        <n v="158615"/>
        <n v="51850"/>
        <n v="78721032"/>
        <n v="8520450"/>
        <n v="171106"/>
        <n v="611257"/>
        <n v="865202"/>
        <n v="162736"/>
        <n v="65354"/>
        <n v="449784"/>
        <n v="306450"/>
        <n v="310730"/>
        <n v="818518"/>
        <n v="719997"/>
        <n v="1223972"/>
        <n v="145553"/>
        <n v="424833"/>
        <n v="79957"/>
        <n v="807025"/>
        <n v="146202"/>
        <n v="827791"/>
        <n v="734185"/>
        <n v="764462"/>
        <n v="744330"/>
        <n v="4160753"/>
        <n v="783405"/>
        <n v="2378056"/>
        <n v="8490331"/>
        <n v="835955"/>
        <n v="834766"/>
        <n v="7364839"/>
        <n v="4047411"/>
        <n v="8174876"/>
        <n v="759865"/>
        <n v="7436965"/>
        <n v="799178"/>
        <n v="811305"/>
        <n v="431570"/>
        <n v="740288"/>
        <n v="748372"/>
        <n v="3844506"/>
        <n v="721503"/>
        <n v="766919"/>
        <n v="1937312"/>
        <n v="770724"/>
        <n v="829535"/>
        <n v="715162"/>
        <n v="729984"/>
        <n v="7661271"/>
        <n v="2099993"/>
        <n v="4453619"/>
        <n v="7597863"/>
        <n v="16162699"/>
        <n v="8175"/>
        <n v="1285676"/>
        <n v="216593"/>
        <n v="22876813"/>
        <n v="3916236"/>
        <n v="347475"/>
        <n v="411319"/>
        <n v="403671"/>
        <n v="14677"/>
        <n v="225034"/>
        <n v="3170717"/>
        <n v="492944"/>
        <n v="79299"/>
        <n v="1275642"/>
        <n v="3393627"/>
        <n v="164844948"/>
        <n v="3107974"/>
        <n v="1129336"/>
        <n v="29712"/>
        <n v="2334"/>
        <n v="2300"/>
        <n v="2316"/>
        <n v="2306"/>
        <n v="23533"/>
        <n v="20617"/>
        <n v="21192"/>
        <n v="22145"/>
        <n v="43429"/>
        <n v="71952"/>
        <n v="17962"/>
        <n v="17459"/>
        <n v="278907"/>
        <n v="16267"/>
        <n v="73503"/>
        <n v="17850"/>
        <n v="16278"/>
        <n v="18332"/>
        <n v="11561"/>
        <n v="124338"/>
        <n v="167213"/>
        <n v="130656"/>
        <n v="187182"/>
        <n v="136891"/>
        <n v="172382"/>
        <n v="216551"/>
        <n v="171210"/>
        <n v="186717"/>
        <n v="177895"/>
        <n v="1191538"/>
        <n v="812494"/>
        <n v="17798"/>
        <n v="16362"/>
        <n v="16081"/>
        <n v="17397"/>
        <n v="16882"/>
        <n v="16937"/>
        <n v="33986"/>
        <n v="33878"/>
        <n v="33000"/>
        <n v="187458"/>
        <n v="162078"/>
        <n v="174863"/>
        <n v="185976"/>
        <n v="158822"/>
        <n v="187699"/>
        <n v="16314"/>
        <n v="179963"/>
        <n v="16107"/>
        <n v="180497"/>
        <n v="220405"/>
        <n v="17795"/>
        <n v="166248"/>
        <n v="18587"/>
        <n v="184408"/>
        <n v="245677"/>
        <n v="15859"/>
        <n v="171537"/>
        <n v="209853"/>
        <n v="16992"/>
        <n v="178774"/>
        <n v="220813"/>
        <n v="171503"/>
        <n v="173123"/>
        <n v="160269"/>
        <n v="173450"/>
        <n v="178688"/>
        <n v="173088"/>
        <n v="739099"/>
        <n v="248621"/>
        <n v="240051"/>
        <n v="268708"/>
        <n v="254862"/>
        <n v="241537"/>
        <n v="160592"/>
        <n v="154200"/>
        <n v="776272"/>
        <n v="179732"/>
        <n v="155482"/>
        <n v="29617"/>
        <n v="160474"/>
        <n v="30790"/>
        <n v="158871"/>
        <n v="33736"/>
        <n v="788082"/>
        <n v="1127301"/>
        <n v="163687"/>
        <n v="157375"/>
        <n v="459526"/>
        <n v="170400"/>
        <n v="181479"/>
        <n v="1058006"/>
        <n v="1348604"/>
        <n v="183012"/>
        <n v="63657"/>
        <n v="718412"/>
        <n v="173622"/>
        <n v="60750"/>
        <n v="176293"/>
        <n v="1777"/>
        <n v="1694"/>
        <n v="752811"/>
        <n v="1574"/>
        <n v="1598"/>
        <n v="1552"/>
        <n v="1626"/>
        <n v="160114"/>
        <n v="15894"/>
        <n v="1882757"/>
        <n v="166558"/>
        <n v="16026"/>
        <n v="1692878"/>
        <n v="3488"/>
        <n v="165335"/>
        <n v="16173"/>
        <n v="1778513"/>
        <n v="4072"/>
        <n v="182513"/>
        <n v="16841"/>
        <n v="1769898"/>
        <n v="186475"/>
        <n v="15541"/>
        <n v="1700977"/>
        <n v="166696"/>
        <n v="16792"/>
        <n v="1655144"/>
        <n v="18552"/>
        <n v="22214"/>
        <n v="20462"/>
        <n v="18473"/>
        <n v="18482"/>
        <n v="13104"/>
        <n v="126495"/>
        <n v="22441"/>
        <n v="18944"/>
        <n v="15869"/>
        <n v="17166"/>
        <n v="14582"/>
        <n v="148644"/>
        <n v="18187"/>
        <n v="18156"/>
        <n v="21686"/>
        <n v="41407"/>
        <n v="21213"/>
        <n v="15952"/>
        <n v="17811"/>
        <n v="20918"/>
        <n v="45086"/>
        <n v="145346"/>
        <n v="22087"/>
        <n v="17402"/>
        <n v="18390"/>
        <n v="19871"/>
        <n v="37732"/>
        <n v="22276"/>
        <n v="328027"/>
        <n v="314421"/>
        <n v="360291"/>
        <n v="203513"/>
        <n v="84958"/>
        <n v="9483"/>
        <n v="9280"/>
        <n v="2620856"/>
        <n v="41654"/>
        <n v="858306"/>
        <n v="1375553"/>
        <n v="172485"/>
        <n v="176500"/>
        <n v="161269"/>
        <n v="188302"/>
        <n v="159925"/>
        <n v="173967"/>
        <n v="24087"/>
        <n v="23321"/>
        <n v="22049"/>
        <n v="23350"/>
        <n v="201888"/>
        <n v="42694"/>
        <n v="15730"/>
        <n v="18730"/>
        <n v="18752"/>
        <n v="18458"/>
        <n v="16257"/>
        <n v="16050"/>
        <n v="18427"/>
        <n v="16348"/>
        <n v="15759"/>
        <n v="17161"/>
        <n v="17306"/>
        <n v="399192"/>
        <n v="62197"/>
        <n v="187802"/>
        <n v="167420"/>
        <n v="184287"/>
        <n v="179394"/>
        <n v="169263"/>
        <n v="161337"/>
        <n v="6711"/>
        <n v="166"/>
        <n v="181"/>
        <n v="162"/>
        <n v="184"/>
        <n v="159"/>
        <n v="157"/>
        <n v="2036585"/>
        <n v="1823"/>
        <n v="1635"/>
        <n v="1762"/>
        <n v="1553"/>
        <n v="1796"/>
        <n v="1589"/>
        <n v="16827"/>
        <n v="16829"/>
        <n v="18530"/>
        <n v="18821"/>
        <n v="18635"/>
        <n v="16240"/>
        <n v="358928"/>
        <n v="196875"/>
        <n v="2381419"/>
        <n v="113525"/>
        <n v="119996"/>
        <n v="28137"/>
        <n v="27141"/>
        <n v="30353"/>
        <n v="25998"/>
        <n v="772785"/>
        <n v="16953"/>
        <n v="18120"/>
        <n v="18167"/>
        <n v="17574"/>
        <n v="18907"/>
        <n v="16167"/>
        <n v="769139"/>
        <n v="373116"/>
        <n v="745519"/>
        <n v="16446"/>
        <n v="18855"/>
        <n v="16150"/>
        <n v="16817"/>
        <n v="17533"/>
        <n v="18397"/>
        <n v="396894"/>
        <n v="822956"/>
        <n v="735215"/>
        <n v="834449"/>
        <n v="801635"/>
        <n v="845070"/>
        <n v="867738"/>
        <n v="17610"/>
        <n v="17145"/>
        <n v="18881"/>
        <n v="16667"/>
        <n v="16178"/>
        <n v="18368"/>
        <n v="26985"/>
        <n v="26903"/>
        <n v="25091"/>
        <n v="27105"/>
        <n v="1335526"/>
        <n v="140986"/>
        <n v="163129"/>
        <n v="187923"/>
        <n v="182530"/>
        <n v="175397"/>
        <n v="181806"/>
        <n v="1144"/>
        <n v="15957"/>
        <n v="16033"/>
        <n v="16188"/>
        <n v="17316"/>
        <n v="18341"/>
        <n v="18874"/>
        <n v="175879"/>
        <n v="176069"/>
        <n v="162802"/>
        <n v="177378"/>
        <n v="184098"/>
        <n v="170797"/>
        <n v="1549"/>
        <n v="1770"/>
        <n v="1782"/>
        <n v="1662"/>
        <n v="1669"/>
        <n v="1605"/>
        <n v="140285"/>
        <n v="17764"/>
        <n v="18564"/>
        <n v="17886"/>
        <n v="16389"/>
        <n v="16152"/>
        <n v="16775"/>
        <n v="14298"/>
        <n v="9541131"/>
        <n v="90472"/>
        <n v="8037756"/>
        <n v="863854"/>
        <n v="748769"/>
        <n v="83960"/>
        <n v="795215"/>
        <n v="791490"/>
        <n v="775083"/>
        <n v="820578"/>
        <n v="785466"/>
        <n v="783643"/>
        <n v="747818"/>
        <n v="721186"/>
        <n v="8675007"/>
        <n v="722613"/>
        <n v="758835"/>
        <n v="724515"/>
        <n v="748135"/>
        <n v="836668"/>
        <n v="756140"/>
        <n v="170710"/>
        <n v="163870"/>
        <n v="187044"/>
        <n v="155118"/>
        <n v="163698"/>
        <n v="163095"/>
        <n v="182"/>
        <n v="158"/>
        <n v="170"/>
        <n v="180"/>
        <n v="151"/>
        <n v="176"/>
        <n v="7904599"/>
        <n v="82596"/>
        <n v="765493"/>
        <n v="17230"/>
        <n v="15670"/>
        <n v="18327"/>
        <n v="18942"/>
        <n v="16637"/>
        <n v="17428"/>
        <n v="1383055"/>
        <n v="725229"/>
        <n v="1862"/>
        <n v="1859"/>
        <n v="1730"/>
        <n v="1647"/>
        <n v="1805"/>
        <n v="1736"/>
        <n v="787765"/>
        <n v="844753"/>
        <n v="1617696"/>
        <n v="5801197"/>
        <n v="729826"/>
        <n v="842216"/>
        <n v="188922"/>
        <n v="787131"/>
        <n v="163663"/>
        <n v="181789"/>
        <n v="173898"/>
        <n v="831754"/>
        <n v="164870"/>
        <n v="159907"/>
        <n v="3696605"/>
        <n v="3515342"/>
        <n v="3119732"/>
        <n v="3774487"/>
        <n v="119899"/>
        <n v="2648861"/>
        <n v="2527329"/>
        <n v="2423499"/>
        <n v="2666034"/>
        <n v="2790471"/>
        <n v="8250"/>
        <n v="7649"/>
        <n v="15520"/>
        <n v="18477"/>
        <n v="18065"/>
        <n v="18504"/>
        <n v="16209"/>
        <n v="17848"/>
        <n v="114850"/>
        <n v="129427"/>
        <n v="16822"/>
        <n v="17729"/>
        <n v="16279"/>
        <n v="17946"/>
        <n v="17087"/>
        <n v="17259"/>
        <n v="159546"/>
        <n v="187664"/>
        <n v="181083"/>
        <n v="180600"/>
        <n v="169108"/>
        <n v="182082"/>
        <n v="18905"/>
        <n v="17027"/>
        <n v="15646"/>
        <n v="18211"/>
        <n v="16252"/>
        <n v="15949"/>
        <n v="15830"/>
        <n v="18923"/>
        <n v="18437"/>
        <n v="17893"/>
        <n v="207318"/>
        <n v="241973"/>
        <n v="260916"/>
        <n v="635168"/>
        <n v="624743"/>
        <n v="43376"/>
        <n v="17517"/>
        <n v="17724"/>
        <n v="17195"/>
        <n v="17777"/>
        <n v="15523"/>
        <n v="15596"/>
        <n v="16315"/>
        <n v="16746"/>
        <n v="17712"/>
        <n v="15825"/>
        <n v="16980"/>
        <n v="42011"/>
        <n v="42196"/>
        <n v="46198"/>
        <n v="15745"/>
        <n v="17405"/>
        <n v="17624"/>
        <n v="18191"/>
        <n v="16725"/>
        <n v="174"/>
        <n v="152"/>
        <n v="155"/>
        <n v="154"/>
        <n v="21278"/>
        <n v="22471"/>
        <n v="24505"/>
        <n v="23542"/>
        <n v="2098"/>
        <n v="2238"/>
        <n v="2391"/>
        <n v="2007"/>
        <n v="21143"/>
        <n v="21706"/>
        <n v="19644"/>
        <n v="19348"/>
        <n v="22876"/>
        <n v="3774757"/>
        <n v="28647"/>
        <n v="18554"/>
        <n v="2111595"/>
        <n v="29239"/>
        <n v="16328"/>
        <n v="1749513"/>
        <n v="17920"/>
        <n v="2072545"/>
        <n v="435018"/>
        <n v="17970"/>
        <n v="2040841"/>
        <n v="29457"/>
        <n v="18917"/>
        <n v="780393"/>
        <n v="1802288"/>
        <n v="28259"/>
        <n v="17321"/>
        <n v="2086077"/>
        <n v="16427"/>
        <n v="17366"/>
        <n v="18218"/>
        <n v="18032"/>
        <n v="16837"/>
        <n v="18759"/>
        <n v="127776"/>
        <n v="1201693"/>
        <n v="1203391"/>
        <n v="78820"/>
        <n v="167661"/>
        <n v="178998"/>
        <n v="177878"/>
        <n v="182099"/>
        <n v="157926"/>
        <n v="550544"/>
        <n v="799971"/>
        <n v="18847"/>
        <n v="16870"/>
        <n v="16648"/>
        <n v="18113"/>
        <n v="16123"/>
        <n v="16069"/>
        <n v="21036"/>
        <n v="24595"/>
        <n v="24047"/>
        <n v="29919"/>
        <n v="30763"/>
        <n v="29016"/>
        <n v="28011"/>
        <n v="30772"/>
        <n v="21126"/>
        <n v="21953"/>
        <n v="18572"/>
        <n v="21396"/>
        <n v="20876"/>
        <n v="169332"/>
        <n v="156720"/>
        <n v="185028"/>
        <n v="183426"/>
        <n v="185321"/>
        <n v="45067"/>
        <n v="44948"/>
        <n v="46885"/>
        <n v="18892"/>
        <n v="17235"/>
        <n v="18935"/>
        <n v="15980"/>
        <n v="17307"/>
        <n v="15678"/>
        <n v="802031"/>
        <n v="8027452"/>
        <n v="42083"/>
        <n v="45069"/>
        <n v="754079"/>
        <n v="751543"/>
        <n v="864013"/>
        <n v="743696"/>
        <n v="7997334"/>
        <n v="797989"/>
        <n v="76993164"/>
        <n v="825175"/>
        <n v="7877651400"/>
        <n v="743300280"/>
        <n v="533869996"/>
        <n v="3086384400"/>
        <n v="426463185"/>
        <n v="821846"/>
        <n v="792996"/>
        <n v="740209"/>
        <n v="761847"/>
        <n v="840473"/>
        <n v="1690"/>
        <n v="1835"/>
        <n v="1685"/>
        <n v="1655"/>
        <n v="13"/>
        <n v="11"/>
        <n v="12"/>
        <n v="41141"/>
        <n v="72079"/>
        <n v="4311"/>
        <n v="14394"/>
        <n v="74361"/>
        <n v="7227"/>
        <n v="1841"/>
        <n v="1722"/>
        <n v="1840"/>
        <n v="1676"/>
        <n v="1740"/>
        <n v="1848"/>
        <n v="75098"/>
        <n v="79640"/>
        <n v="2279"/>
        <n v="2474"/>
        <n v="2198"/>
        <n v="2436"/>
        <n v="2219"/>
        <n v="42045"/>
        <n v="80274"/>
        <n v="2926"/>
        <n v="3184"/>
        <n v="3028"/>
        <n v="7534"/>
        <n v="5062"/>
        <n v="4985"/>
        <n v="35724"/>
        <n v="789"/>
        <n v="8372"/>
        <n v="9643"/>
        <n v="80710"/>
        <n v="4271"/>
        <n v="74932"/>
        <n v="85957"/>
        <n v="86068"/>
        <n v="435"/>
        <n v="730"/>
        <n v="401"/>
        <n v="396"/>
        <n v="1808"/>
        <n v="1813"/>
        <n v="1677"/>
        <n v="1769"/>
        <n v="1837"/>
        <n v="1614"/>
        <n v="8644"/>
        <n v="838"/>
        <n v="71413"/>
        <n v="1788"/>
        <n v="1547"/>
        <n v="1793"/>
        <n v="1731"/>
        <n v="1824"/>
        <n v="1652"/>
        <n v="7798"/>
        <n v="1567"/>
        <n v="1659"/>
        <n v="1772"/>
        <n v="1768"/>
        <n v="1871"/>
        <n v="1650"/>
        <n v="81186"/>
        <n v="74258"/>
        <n v="842"/>
        <n v="40582"/>
        <n v="83833"/>
        <n v="42583"/>
        <n v="18415"/>
        <n v="1832"/>
        <n v="1846"/>
        <n v="1571"/>
        <n v="1674"/>
        <n v="1836"/>
        <n v="1637"/>
        <n v="4019"/>
        <n v="4000"/>
        <n v="4059"/>
        <n v="3454"/>
        <n v="3608"/>
        <n v="3724"/>
        <n v="1882"/>
        <n v="1665"/>
        <n v="1692"/>
        <n v="1704"/>
        <n v="8058"/>
        <n v="13764"/>
        <n v="725"/>
        <n v="1864"/>
        <n v="1748"/>
        <n v="1602"/>
        <n v="1877"/>
        <n v="1780"/>
        <n v="1570"/>
        <n v="37804"/>
        <n v="36505"/>
        <n v="35168"/>
        <n v="33142"/>
        <n v="7295"/>
        <n v="7761"/>
        <n v="73133"/>
        <n v="81154"/>
        <n v="2449"/>
        <n v="12962"/>
        <n v="71682"/>
        <n v="8464"/>
        <n v="72285"/>
        <n v="7181"/>
        <n v="79537"/>
        <n v="1715"/>
        <n v="1627"/>
        <n v="1833"/>
        <n v="1766"/>
        <n v="1822"/>
        <n v="3930"/>
        <n v="3656"/>
        <n v="77278"/>
        <n v="36458"/>
        <n v="84792"/>
        <n v="7958"/>
        <n v="801"/>
        <n v="1701"/>
        <n v="1596"/>
        <n v="1861"/>
        <n v="1794"/>
        <n v="7530"/>
        <n v="86314"/>
        <n v="73902"/>
        <n v="8380"/>
        <n v="81059"/>
        <n v="83444"/>
        <n v="77484"/>
        <n v="75970"/>
        <n v="80219"/>
        <n v="74480"/>
        <n v="83555"/>
        <n v="80559"/>
        <n v="84831"/>
        <n v="83761"/>
        <n v="19407"/>
        <n v="854"/>
        <n v="26649"/>
        <n v="823"/>
        <n v="763"/>
        <n v="423"/>
        <n v="36394"/>
        <n v="1705"/>
        <n v="1873"/>
        <n v="1620"/>
        <n v="1580"/>
        <n v="1559"/>
        <n v="1744"/>
        <n v="1775"/>
        <n v="1646"/>
        <n v="1608"/>
        <n v="1874"/>
        <n v="75772"/>
        <n v="164"/>
        <n v="38859"/>
        <n v="78205"/>
        <n v="748"/>
        <n v="76192"/>
        <n v="5887"/>
        <n v="79323"/>
        <n v="1853"/>
        <n v="1804"/>
        <n v="1654"/>
        <n v="1684"/>
        <n v="38875"/>
        <n v="81764"/>
        <n v="811"/>
        <n v="84134"/>
        <n v="84150"/>
        <n v="39394"/>
        <n v="5226"/>
        <n v="4572"/>
        <n v="4473"/>
        <n v="4767"/>
        <n v="1843"/>
        <n v="1741"/>
        <n v="1878"/>
        <n v="1621"/>
        <n v="8660"/>
        <n v="8037"/>
        <n v="844"/>
        <n v="8389"/>
        <n v="8099"/>
        <n v="5217"/>
        <n v="36469"/>
        <n v="42060"/>
        <n v="7226"/>
        <n v="2693"/>
        <n v="2659"/>
        <n v="738"/>
        <n v="2538"/>
        <n v="2531"/>
        <n v="2950"/>
        <n v="2878"/>
        <n v="1875"/>
        <n v="1760"/>
        <n v="1858"/>
        <n v="1834"/>
        <n v="1745"/>
        <n v="27168"/>
        <n v="29408"/>
        <n v="26389"/>
        <n v="2386"/>
        <n v="2182"/>
        <n v="2177"/>
        <n v="2277"/>
        <n v="2065"/>
        <n v="5605"/>
        <n v="1830"/>
        <n v="1743"/>
        <n v="1612"/>
        <n v="86425"/>
        <n v="2624"/>
        <n v="80551"/>
        <n v="79180"/>
        <n v="413"/>
        <n v="460"/>
        <n v="448"/>
        <n v="7836"/>
        <n v="358"/>
        <n v="383"/>
        <n v="381"/>
        <n v="418"/>
        <n v="14212"/>
        <n v="754634"/>
        <n v="28292"/>
        <n v="3783"/>
        <n v="3303"/>
        <n v="3556"/>
        <n v="3726"/>
        <n v="85577"/>
        <n v="81724"/>
        <n v="82145"/>
        <n v="79608"/>
        <n v="3519"/>
        <n v="3247"/>
        <n v="2201"/>
        <n v="2318"/>
        <n v="2512"/>
        <n v="2496"/>
        <n v="2518"/>
        <n v="27175"/>
        <n v="75891"/>
        <n v="25"/>
        <n v="24"/>
        <n v="9512"/>
        <n v="10243"/>
        <n v="541"/>
        <n v="1386"/>
        <n v="75875"/>
        <n v="80734"/>
        <n v="601"/>
        <n v="596"/>
        <n v="623"/>
        <n v="1761"/>
        <n v="1623"/>
        <n v="1670"/>
        <n v="1818"/>
        <n v="1599"/>
        <n v="3916"/>
        <n v="3669"/>
        <n v="3429"/>
        <n v="5582"/>
        <n v="2354"/>
        <n v="2215"/>
        <n v="2194"/>
        <n v="2339"/>
        <n v="2281"/>
        <n v="2817"/>
        <n v="2949"/>
        <n v="87154"/>
        <n v="338"/>
        <n v="332"/>
        <n v="320"/>
        <n v="7745"/>
        <n v="831"/>
        <n v="3979"/>
        <n v="3417"/>
        <n v="208"/>
        <n v="230"/>
        <n v="219"/>
        <n v="2202"/>
        <n v="2426"/>
        <n v="2071"/>
        <n v="2207"/>
        <n v="2377"/>
        <n v="12360"/>
        <n v="6892"/>
        <n v="7540"/>
        <n v="7919"/>
        <n v="7492"/>
        <n v="18639"/>
        <n v="73323"/>
        <n v="6358"/>
        <n v="43340"/>
        <n v="1632"/>
        <n v="1609"/>
        <n v="1870"/>
        <n v="3094"/>
        <n v="3298"/>
        <n v="2956"/>
        <n v="2589"/>
        <n v="2559"/>
        <n v="2736"/>
        <n v="1820"/>
        <n v="1557"/>
        <n v="1781"/>
        <n v="1619"/>
        <n v="1733"/>
        <n v="7711"/>
        <n v="857"/>
        <n v="3905"/>
        <n v="4194"/>
        <n v="3981"/>
        <n v="5899"/>
        <n v="5836"/>
        <n v="86377"/>
        <n v="7659"/>
        <n v="3730"/>
        <n v="3200"/>
        <n v="3605"/>
        <n v="3258"/>
        <n v="3704"/>
        <n v="3220"/>
        <n v="3787"/>
        <n v="3415"/>
        <n v="169"/>
        <n v="171"/>
        <n v="178"/>
        <n v="161"/>
        <n v="642"/>
        <n v="28332"/>
        <n v="167"/>
        <n v="177"/>
        <n v="168"/>
        <n v="84610"/>
        <n v="6229"/>
        <n v="1802"/>
        <n v="1562"/>
        <n v="1724"/>
        <n v="1838"/>
        <n v="1764"/>
        <n v="3960"/>
        <n v="8565"/>
        <n v="1752"/>
        <n v="1816"/>
        <n v="1575"/>
        <n v="6151"/>
        <n v="17617"/>
        <n v="17788"/>
        <n v="17543"/>
        <n v="15590"/>
        <n v="16706"/>
        <n v="17698"/>
        <n v="739"/>
        <n v="1883"/>
        <n v="1819"/>
        <n v="1814"/>
        <n v="8681"/>
        <n v="78261"/>
        <n v="86409"/>
        <n v="7214"/>
        <n v="6080"/>
        <n v="5432"/>
        <n v="45"/>
        <n v="5886"/>
        <n v="85886"/>
        <n v="74250"/>
        <n v="77191"/>
        <n v="7335"/>
        <n v="7161"/>
        <n v="851"/>
        <n v="36275"/>
        <n v="2433"/>
        <n v="253888"/>
        <n v="1682"/>
        <n v="4421"/>
        <n v="4233"/>
        <n v="394"/>
        <n v="380"/>
        <n v="378"/>
        <n v="686"/>
        <n v="83674"/>
        <n v="4227"/>
        <n v="7717"/>
        <n v="78895"/>
        <n v="1613"/>
        <n v="1851"/>
        <n v="1579"/>
        <n v="1812"/>
        <n v="8319"/>
        <n v="3516"/>
        <n v="3367"/>
        <n v="3828"/>
        <n v="7201"/>
        <n v="7725"/>
        <n v="41728"/>
        <n v="769"/>
        <n v="156"/>
        <n v="3950"/>
        <n v="3973"/>
        <n v="3997"/>
        <n v="4218"/>
        <n v="8397"/>
        <n v="71968"/>
        <n v="77658"/>
        <n v="7186"/>
        <n v="8510"/>
        <n v="27838"/>
        <n v="82779"/>
        <n v="35784"/>
        <n v="6557"/>
        <n v="11847"/>
        <n v="4753"/>
        <n v="12429"/>
        <n v="1367"/>
        <n v="1757"/>
        <n v="1734"/>
        <n v="1801"/>
        <n v="1641"/>
        <n v="7615"/>
        <n v="7965"/>
        <n v="8478"/>
        <n v="8279"/>
        <n v="2868"/>
        <n v="3013"/>
        <n v="226"/>
        <n v="199"/>
        <n v="232"/>
        <n v="227"/>
        <n v="212"/>
        <n v="8593"/>
        <n v="2900"/>
        <n v="2739"/>
        <n v="2647"/>
        <n v="2767"/>
        <n v="7350"/>
        <n v="83563"/>
        <n v="761"/>
        <n v="7886"/>
        <n v="8368"/>
        <n v="80258"/>
        <n v="73085"/>
        <n v="78063"/>
        <n v="7567"/>
        <n v="8431"/>
        <n v="7265"/>
        <n v="76168"/>
        <n v="79989"/>
        <n v="7750"/>
        <n v="7479"/>
        <n v="40087"/>
        <n v="76026"/>
        <n v="72174"/>
        <n v="83722"/>
        <n v="8042"/>
        <n v="7268"/>
        <n v="7952"/>
        <n v="82271"/>
        <n v="10714814"/>
        <n v="77460"/>
        <n v="1593"/>
        <n v="1389"/>
        <n v="830"/>
        <n v="779"/>
        <n v="65"/>
        <n v="144237"/>
        <n v="165177"/>
        <n v="148136"/>
        <n v="161214"/>
        <n v="155888"/>
        <n v="8588"/>
        <n v="79545"/>
        <n v="815"/>
        <n v="8054"/>
        <n v="8221"/>
        <n v="869"/>
        <n v="77286"/>
        <n v="8241"/>
        <n v="8488"/>
        <n v="8570"/>
        <n v="84213"/>
        <n v="75606"/>
        <n v="8194"/>
        <n v="82802"/>
        <n v="7661"/>
        <n v="78752"/>
        <n v="82208"/>
        <n v="8622"/>
        <n v="75233"/>
        <n v="84483"/>
        <n v="83769"/>
        <n v="86456"/>
        <n v="72649"/>
        <n v="80861"/>
        <n v="72102"/>
        <n v="7172"/>
        <n v="79283"/>
        <n v="82366"/>
        <n v="74773"/>
        <n v="7877"/>
        <n v="73458"/>
        <n v="81431"/>
        <n v="7588"/>
        <n v="8113"/>
        <n v="72618"/>
        <n v="7962"/>
        <n v="8584"/>
        <n v="7318"/>
        <n v="80940"/>
        <n v="84966"/>
        <n v="7716"/>
        <n v="74631"/>
        <n v="8631"/>
        <n v="81606"/>
        <n v="8171"/>
        <n v="8172"/>
        <n v="802"/>
        <n v="78134"/>
        <n v="840"/>
        <n v="38110"/>
        <n v="71341"/>
        <n v="759"/>
        <n v="80845"/>
        <n v="84023"/>
        <n v="714"/>
        <n v="81289"/>
        <n v="84839"/>
        <n v="861"/>
        <n v="81677"/>
        <n v="8428"/>
        <n v="729"/>
        <n v="8034"/>
        <n v="8445"/>
        <n v="741"/>
        <n v="87170"/>
        <n v="8689"/>
        <n v="839"/>
        <n v="74425"/>
        <n v="82422"/>
        <n v="7606"/>
        <n v="737"/>
        <n v="8403"/>
        <n v="80409"/>
        <n v="68"/>
        <n v="800"/>
        <n v="74187"/>
        <n v="28451"/>
        <n v="79656"/>
        <n v="81518"/>
        <n v="81859"/>
        <n v="7368"/>
        <n v="7236"/>
        <n v="1236"/>
        <n v="4566"/>
        <n v="4268"/>
        <n v="11229"/>
        <n v="8367"/>
        <n v="7878"/>
        <n v="8129"/>
        <n v="1787"/>
        <n v="4265"/>
        <n v="77857"/>
        <n v="45274"/>
        <n v="16932"/>
        <n v="17733"/>
        <n v="18633"/>
        <n v="18687"/>
        <n v="17226"/>
        <n v="17833"/>
        <n v="1618616"/>
        <n v="1709592"/>
        <n v="1854327"/>
        <n v="1566236"/>
        <n v="1885686"/>
        <n v="1689260"/>
        <n v="28300"/>
        <n v="7650"/>
        <n v="84308"/>
        <n v="750"/>
        <n v="7372"/>
        <n v="73664"/>
        <n v="7939"/>
        <n v="72332"/>
        <n v="7394"/>
        <n v="7437"/>
        <n v="799"/>
        <n v="8179"/>
        <n v="85172"/>
        <n v="74472"/>
        <n v="7882"/>
        <n v="77341"/>
        <n v="83207"/>
        <n v="778"/>
        <n v="8486"/>
        <n v="8045"/>
        <n v="76699"/>
        <n v="14281"/>
        <n v="74559"/>
        <n v="7465"/>
        <n v="7801"/>
        <n v="7185"/>
        <n v="808"/>
        <n v="81550"/>
        <n v="7232"/>
        <n v="85275"/>
        <n v="82913"/>
        <n v="76533"/>
        <n v="7949"/>
        <n v="85680"/>
        <n v="8374"/>
        <n v="8710"/>
        <n v="8489"/>
        <n v="8217"/>
        <n v="7434"/>
        <n v="865"/>
        <n v="73608"/>
        <n v="8068"/>
        <n v="850"/>
        <n v="7705"/>
        <n v="790"/>
        <n v="7664"/>
        <n v="77"/>
        <n v="8095"/>
        <n v="1098"/>
        <n v="7463"/>
        <n v="7895"/>
        <n v="7593"/>
        <n v="4273"/>
        <n v="8233"/>
        <n v="77532"/>
        <n v="8114"/>
        <n v="14424"/>
        <n v="731"/>
        <n v="25339"/>
        <n v="25799"/>
        <n v="41470"/>
        <n v="84530"/>
        <n v="7657"/>
        <n v="85093"/>
        <n v="73680"/>
        <n v="12703"/>
        <n v="2668"/>
        <n v="3065"/>
        <n v="3089"/>
        <n v="2604"/>
        <n v="7617"/>
        <n v="1230"/>
        <n v="1811"/>
        <n v="1810"/>
        <n v="7599"/>
        <n v="26"/>
        <n v="23"/>
        <n v="46"/>
        <n v="43"/>
        <n v="51"/>
        <n v="8061"/>
        <n v="85101"/>
        <n v="7319"/>
        <n v="74282"/>
        <n v="795"/>
        <n v="751"/>
        <n v="817"/>
        <n v="784"/>
        <n v="8707"/>
        <n v="7932"/>
        <n v="82398"/>
        <n v="7215"/>
        <n v="809"/>
        <n v="733"/>
        <n v="864"/>
        <n v="8199"/>
        <n v="8056"/>
        <n v="767"/>
        <n v="8676"/>
        <n v="868"/>
        <n v="77437"/>
        <n v="78388"/>
        <n v="81582"/>
        <n v="7699"/>
        <n v="862"/>
        <n v="766"/>
        <n v="77595"/>
        <n v="746"/>
        <n v="8385"/>
        <n v="2379"/>
        <n v="2475"/>
        <n v="2423"/>
        <n v="2439"/>
        <n v="72673"/>
        <n v="76977"/>
        <n v="87178"/>
        <n v="788"/>
        <n v="72839"/>
        <n v="7454"/>
        <n v="81201"/>
        <n v="858623"/>
        <n v="4160"/>
        <n v="3762"/>
        <n v="3944"/>
        <n v="10832"/>
        <n v="82160"/>
        <n v="72602"/>
        <n v="85386"/>
        <n v="8636"/>
        <n v="3967"/>
        <n v="74639"/>
        <n v="7572"/>
        <n v="173984"/>
        <n v="186338"/>
        <n v="177292"/>
        <n v="176379"/>
        <n v="169625"/>
        <n v="181755"/>
        <n v="7708"/>
        <n v="75812"/>
        <n v="451544"/>
        <n v="84998"/>
        <n v="762"/>
        <n v="8990"/>
        <n v="7333"/>
        <n v="7421"/>
        <n v="4095493"/>
        <n v="7403"/>
        <n v="8691"/>
        <n v="8021"/>
        <n v="84641"/>
        <n v="8672"/>
        <n v="144300"/>
        <n v="80100"/>
        <n v="79172"/>
        <n v="944"/>
        <n v="74575"/>
        <n v="7513"/>
        <n v="7904"/>
        <n v="7174"/>
        <n v="74393"/>
        <n v="897812"/>
        <n v="541395"/>
        <n v="587592"/>
        <n v="742983"/>
        <n v="1070201"/>
        <n v="1019574"/>
        <n v="130098949"/>
        <n v="8688"/>
        <n v="5640"/>
        <n v="5433"/>
        <n v="4976"/>
        <n v="722"/>
        <n v="444482"/>
        <n v="4041"/>
        <n v="5905504"/>
        <n v="75732"/>
        <n v="70707"/>
        <n v="79981"/>
        <n v="16630"/>
        <n v="31228"/>
        <n v="293553"/>
        <n v="8007"/>
        <n v="76359"/>
        <n v="77064"/>
        <n v="79347"/>
        <n v="7277"/>
        <n v="79862"/>
        <n v="742"/>
        <n v="7786"/>
        <n v="324997"/>
        <n v="75725"/>
        <n v="17326"/>
        <n v="75415"/>
        <n v="2831951"/>
        <n v="841582"/>
        <n v="739495"/>
        <n v="4339585"/>
        <n v="4679357"/>
        <n v="4305779"/>
        <n v="8363"/>
        <n v="73236"/>
        <n v="84277"/>
        <n v="7523"/>
        <n v="3952"/>
        <n v="76097"/>
        <n v="78839"/>
        <n v="72855"/>
        <n v="7253"/>
        <n v="74987"/>
        <n v="835875"/>
        <n v="810592"/>
        <n v="1192347"/>
        <n v="83809"/>
        <n v="85458"/>
        <n v="8014"/>
        <n v="1589638"/>
        <n v="83785"/>
        <n v="33891"/>
        <n v="16015"/>
        <n v="33346267"/>
        <n v="758280"/>
        <n v="76890"/>
        <n v="1618489"/>
        <n v="851886"/>
        <n v="12367096"/>
        <n v="86607"/>
        <n v="74242"/>
        <n v="216831"/>
        <n v="60884"/>
        <n v="69691"/>
        <n v="16097"/>
        <n v="29237"/>
        <n v="102797"/>
        <n v="16578"/>
        <n v="16923"/>
        <n v="177745305"/>
        <n v="44712"/>
        <n v="14791"/>
        <n v="33523"/>
        <n v="57536"/>
        <n v="29766"/>
        <n v="98906"/>
        <n v="52069"/>
        <n v="138812"/>
        <n v="4881972"/>
        <n v="33644"/>
        <n v="13384699"/>
        <n v="224773"/>
        <n v="581895"/>
        <n v="429192"/>
        <n v="29037"/>
        <n v="14472"/>
        <n v="36675"/>
        <n v="122945"/>
        <n v="106675"/>
        <n v="26124"/>
        <n v="75035"/>
        <n v="72300"/>
        <n v="81122"/>
        <n v="410189"/>
        <n v="72094"/>
        <n v="1806"/>
        <n v="1783"/>
        <n v="1869"/>
        <n v="1649"/>
        <n v="98566"/>
        <n v="279020"/>
        <n v="271547"/>
        <n v="301467"/>
        <n v="55436663"/>
        <n v="1036813"/>
        <n v="241013"/>
        <n v="199138"/>
        <n v="227407"/>
        <n v="201736"/>
        <n v="213977"/>
        <n v="8641717"/>
        <n v="8566"/>
        <n v="84903"/>
        <n v="71381"/>
        <n v="307053"/>
        <n v="147804"/>
        <n v="149024"/>
        <n v="3486739"/>
        <n v="3163153"/>
        <n v="3423676"/>
        <n v="3392317"/>
        <n v="3771040"/>
        <n v="3748296"/>
        <n v="16293"/>
        <n v="18714"/>
        <n v="18163"/>
        <n v="17898"/>
        <n v="18743"/>
        <n v="18628"/>
        <n v="101"/>
        <n v="103652"/>
        <n v="38808"/>
        <n v="38369"/>
        <n v="73149054"/>
        <n v="87098"/>
        <n v="15890"/>
        <n v="17900"/>
        <n v="18699"/>
        <n v="16930"/>
        <n v="16255"/>
        <n v="17967"/>
        <n v="900784"/>
        <n v="15665"/>
        <n v="15756"/>
        <n v="17213"/>
        <n v="18616"/>
        <n v="17182"/>
        <n v="16104"/>
        <n v="23282"/>
        <n v="24052"/>
        <n v="22141"/>
        <n v="25661"/>
        <n v="86813"/>
        <n v="771"/>
        <n v="47684"/>
        <n v="34306"/>
        <n v="205632"/>
        <n v="52126"/>
        <n v="14621"/>
        <n v="33216"/>
        <n v="33764"/>
        <n v="121210"/>
        <n v="31535"/>
        <n v="30898"/>
        <n v="34078"/>
        <n v="296977"/>
        <n v="33580"/>
        <n v="30813"/>
        <n v="31101"/>
        <n v="184954"/>
        <n v="46452"/>
        <n v="32160"/>
        <n v="44816"/>
        <n v="83817"/>
        <n v="14493"/>
        <n v="197357"/>
        <n v="67890"/>
        <n v="117710"/>
        <n v="16422"/>
        <n v="33498"/>
        <n v="28850"/>
        <n v="66603"/>
        <n v="17407"/>
        <n v="14661"/>
        <n v="62976"/>
        <n v="43080"/>
        <n v="377746"/>
        <n v="114628"/>
        <n v="49429"/>
        <n v="49976"/>
        <n v="149056"/>
        <n v="116036"/>
        <n v="46571"/>
        <n v="45572"/>
        <n v="121806"/>
        <n v="168411"/>
        <n v="173943"/>
        <n v="128984"/>
        <n v="150514"/>
        <n v="148739"/>
        <n v="167650"/>
        <n v="164131"/>
        <n v="16687"/>
        <n v="67529"/>
        <n v="32816"/>
        <n v="67085"/>
        <n v="78316"/>
        <n v="57771"/>
        <n v="8310"/>
        <n v="115034"/>
        <n v="61074"/>
        <n v="93723"/>
        <n v="50618"/>
        <n v="8238284"/>
        <n v="303121"/>
        <n v="44859"/>
        <n v="47998"/>
        <n v="170868"/>
        <n v="6480361"/>
        <n v="501810"/>
        <n v="29094"/>
        <n v="200191"/>
        <n v="69083"/>
        <n v="34294"/>
        <n v="51517"/>
        <n v="62057"/>
        <n v="152559"/>
        <n v="43718"/>
        <n v="4240"/>
        <n v="50490"/>
        <n v="57752"/>
        <n v="82739"/>
        <n v="45767"/>
        <n v="50604"/>
        <n v="17310"/>
        <n v="47403"/>
        <n v="34107"/>
        <n v="127640"/>
        <n v="31738"/>
        <n v="49924"/>
        <n v="32464"/>
        <n v="319829"/>
        <n v="156522"/>
        <n v="3993"/>
        <n v="7388"/>
        <n v="69602"/>
        <n v="68924"/>
        <n v="8102"/>
        <n v="31849"/>
        <n v="91897"/>
        <n v="15371"/>
        <n v="64181"/>
        <n v="93704"/>
        <n v="58233"/>
        <n v="150498"/>
        <n v="145664"/>
        <n v="119029"/>
        <n v="28593"/>
        <n v="29056"/>
        <n v="14423"/>
        <n v="67510"/>
        <n v="14721"/>
        <n v="390831"/>
        <n v="17082"/>
        <n v="790777"/>
        <n v="57517"/>
        <n v="49577"/>
        <n v="82747"/>
        <n v="76525"/>
        <n v="78578"/>
        <n v="15059"/>
        <n v="16245"/>
        <n v="22673"/>
        <n v="46462"/>
        <n v="25191"/>
        <n v="7489"/>
        <n v="21004"/>
        <n v="30749"/>
        <n v="32192"/>
        <n v="34468"/>
        <n v="4133"/>
        <n v="348522"/>
        <n v="82493"/>
        <n v="296020"/>
        <n v="68867"/>
        <n v="68683"/>
        <n v="83460"/>
        <n v="77349"/>
        <n v="156792"/>
        <n v="306133"/>
        <n v="28673"/>
        <n v="177764"/>
        <n v="315137"/>
        <n v="339771"/>
        <n v="34170"/>
        <n v="32918"/>
        <n v="133029"/>
        <n v="17140"/>
        <n v="161230"/>
        <n v="29135"/>
        <n v="32899"/>
        <n v="62450"/>
        <n v="8266"/>
        <n v="28812"/>
        <n v="29164"/>
        <n v="63154"/>
        <n v="17302"/>
        <n v="20329397"/>
        <n v="34627"/>
        <n v="67751"/>
        <n v="30657"/>
        <n v="1307980"/>
        <n v="47598"/>
        <n v="44507"/>
        <n v="63205"/>
        <n v="14786"/>
        <n v="314313"/>
        <n v="59502"/>
        <n v="508658"/>
        <n v="8006"/>
        <n v="7619"/>
        <n v="14487"/>
        <n v="16560"/>
        <n v="16008"/>
        <n v="31872"/>
        <n v="15333"/>
        <n v="16641"/>
        <n v="15839"/>
        <n v="3792"/>
        <n v="46614"/>
        <n v="15672"/>
        <n v="17155"/>
        <n v="122821"/>
        <n v="31510"/>
        <n v="50242"/>
        <n v="43109"/>
        <n v="226509"/>
        <n v="63965"/>
        <n v="15905"/>
        <n v="7767"/>
        <n v="290281"/>
        <n v="16738"/>
        <n v="29424"/>
        <n v="74972"/>
        <n v="49553"/>
        <n v="28882"/>
        <n v="14995"/>
        <n v="16425"/>
        <n v="31681"/>
        <n v="58994"/>
        <n v="124064"/>
        <n v="123417"/>
        <n v="127627"/>
        <n v="30857"/>
        <n v="101941"/>
        <n v="130924"/>
        <n v="58075"/>
        <n v="63946"/>
        <n v="32924"/>
        <n v="16888"/>
        <n v="58614"/>
        <n v="242954"/>
        <n v="191213"/>
        <n v="515261"/>
        <n v="377176"/>
        <n v="66438"/>
        <n v="58741"/>
        <n v="66153"/>
        <n v="75257"/>
        <n v="85315"/>
        <n v="65601"/>
        <n v="97813"/>
        <n v="448161"/>
        <n v="80456"/>
        <n v="223148"/>
        <n v="390035"/>
        <n v="65081"/>
        <n v="191821"/>
        <n v="119346"/>
        <n v="84261"/>
        <n v="275349"/>
        <n v="129326"/>
        <n v="17093"/>
        <n v="15939"/>
        <n v="230789"/>
        <n v="322905"/>
        <n v="23375"/>
        <n v="1630853"/>
        <n v="30160"/>
        <n v="42852"/>
        <n v="32315"/>
        <n v="58170"/>
        <n v="194370"/>
        <n v="115225"/>
        <n v="339486"/>
        <n v="61315"/>
        <n v="62843"/>
        <n v="147296"/>
        <n v="59920"/>
        <n v="28986"/>
        <n v="31526"/>
        <n v="174324"/>
        <n v="28898"/>
        <n v="67973"/>
        <n v="1378997"/>
        <n v="57885"/>
        <n v="33168"/>
        <n v="100599"/>
        <n v="62082"/>
        <n v="60605"/>
        <n v="61594"/>
        <n v="31669"/>
        <n v="103348"/>
        <n v="85829"/>
        <n v="48878"/>
        <n v="3542414"/>
        <n v="90394"/>
        <n v="52140"/>
        <n v="14510"/>
        <n v="45677"/>
        <n v="62983"/>
        <n v="60700"/>
        <n v="101836"/>
        <n v="69660"/>
        <n v="67053"/>
        <n v="66502"/>
        <n v="31833"/>
        <n v="81986"/>
        <n v="17403"/>
        <n v="3746223"/>
        <n v="345732"/>
        <n v="295703"/>
        <n v="291803"/>
        <n v="339676"/>
        <n v="203663"/>
        <n v="245997"/>
        <n v="48882"/>
        <n v="784991"/>
        <n v="536954"/>
        <n v="297827"/>
        <n v="341800"/>
        <n v="290218"/>
        <n v="16126"/>
        <n v="44108"/>
        <n v="479009"/>
        <n v="1313648"/>
        <n v="14498"/>
        <n v="218115"/>
        <n v="378003"/>
        <n v="39671"/>
        <n v="30927"/>
        <n v="15208"/>
        <n v="76652"/>
        <n v="17131"/>
        <n v="45939"/>
        <n v="17270"/>
        <n v="7733"/>
        <n v="16558"/>
        <n v="23453"/>
        <n v="65227"/>
        <n v="89262"/>
        <n v="32284"/>
        <n v="30737"/>
        <n v="16971"/>
        <n v="15100"/>
        <n v="46005"/>
        <n v="15855"/>
        <n v="15955"/>
        <n v="15162"/>
        <n v="44231"/>
        <n v="14642"/>
        <n v="16825"/>
        <n v="515982"/>
        <n v="325866"/>
        <n v="301172"/>
        <n v="86542"/>
        <n v="94208"/>
        <n v="148057"/>
        <n v="189767"/>
        <n v="343259"/>
        <n v="192715"/>
        <n v="15685"/>
        <n v="67827"/>
        <n v="64435"/>
        <n v="43537"/>
        <n v="90470"/>
        <n v="90860"/>
        <n v="59387"/>
        <n v="93476"/>
        <n v="30879"/>
        <n v="30743"/>
        <n v="43508"/>
        <n v="43014"/>
        <n v="64764"/>
        <n v="34148"/>
        <n v="49800"/>
        <n v="16004"/>
        <n v="66952"/>
        <n v="34500"/>
        <n v="7968"/>
        <n v="129859"/>
        <n v="29481"/>
        <n v="205156"/>
        <n v="48801"/>
        <n v="16481"/>
        <n v="58785"/>
        <n v="51493"/>
        <n v="59292"/>
        <n v="8695"/>
        <n v="7988"/>
        <n v="8274"/>
        <n v="57745"/>
        <n v="8427"/>
        <n v="8487"/>
        <n v="31199"/>
        <n v="8438"/>
        <n v="51593"/>
        <n v="69419"/>
        <n v="33628"/>
        <n v="30166"/>
        <n v="29126"/>
        <n v="165019"/>
        <n v="34056"/>
        <n v="199640"/>
        <n v="43223"/>
        <n v="8392"/>
        <n v="60098"/>
        <n v="75669"/>
        <n v="85600"/>
        <n v="17251"/>
        <n v="34084"/>
        <n v="17343"/>
        <n v="95948"/>
        <n v="75653"/>
        <n v="59711"/>
        <n v="49258"/>
        <n v="65817"/>
        <n v="134615"/>
        <n v="808670"/>
        <n v="15637"/>
        <n v="31786"/>
        <n v="7550"/>
        <n v="120449"/>
        <n v="28901"/>
        <n v="190014"/>
        <n v="640040"/>
        <n v="173217"/>
        <n v="301971"/>
        <n v="75384"/>
        <n v="123138"/>
        <n v="264335"/>
        <n v="188721"/>
        <n v="34677"/>
        <n v="33247"/>
        <n v="34791"/>
        <n v="116505"/>
        <n v="751993"/>
        <n v="300002"/>
        <n v="58335"/>
        <n v="49567"/>
        <n v="58969"/>
        <n v="60339"/>
        <n v="453066"/>
        <n v="61397"/>
        <n v="63452"/>
        <n v="59762"/>
        <n v="58386"/>
        <n v="155730"/>
        <n v="44074"/>
        <n v="86987"/>
        <n v="57701"/>
        <n v="77579"/>
        <n v="65424"/>
        <n v="7979"/>
        <n v="7293"/>
        <n v="7981"/>
        <n v="49210"/>
        <n v="8643"/>
        <n v="61955"/>
        <n v="25842"/>
        <n v="96205"/>
        <n v="99962"/>
        <n v="69038"/>
        <n v="33317"/>
        <n v="75835"/>
        <n v="8511"/>
        <n v="67649"/>
        <n v="170060"/>
        <n v="144253"/>
        <n v="372125"/>
        <n v="172786"/>
        <n v="29820"/>
        <n v="71603"/>
        <n v="15771"/>
        <n v="16249"/>
        <n v="48702"/>
        <n v="14309"/>
        <n v="15170"/>
        <n v="16200"/>
        <n v="61328"/>
        <n v="832539"/>
        <n v="504164"/>
        <n v="45934"/>
        <n v="46077"/>
        <n v="14766"/>
        <n v="315042"/>
        <n v="17132"/>
        <n v="17395"/>
        <n v="16297"/>
        <n v="32452"/>
        <n v="42847"/>
        <n v="17012"/>
        <n v="148041"/>
        <n v="573778"/>
        <n v="1043378"/>
        <n v="966433"/>
        <n v="8652814"/>
        <n v="630909"/>
        <n v="595401"/>
        <n v="1561580"/>
        <n v="881593"/>
        <n v="967384"/>
        <n v="15682066"/>
        <n v="344020"/>
        <n v="285906"/>
        <n v="218510"/>
        <n v="136809"/>
        <n v="151354"/>
        <n v="782533"/>
        <n v="8492"/>
        <n v="268700"/>
        <n v="14984"/>
        <n v="347881"/>
        <n v="1422980"/>
        <n v="2037108"/>
        <n v="1393707"/>
        <n v="294783"/>
        <n v="87655"/>
        <n v="15173"/>
        <n v="15893"/>
        <n v="4272"/>
        <n v="16440"/>
        <n v="17232"/>
        <n v="15936"/>
        <n v="45848"/>
        <n v="45701"/>
        <n v="17435"/>
        <n v="79933"/>
        <n v="664148"/>
        <n v="47451"/>
        <n v="51778"/>
        <n v="34284"/>
        <n v="319608"/>
        <n v="47023"/>
        <n v="29554"/>
        <n v="209588"/>
        <n v="17348"/>
        <n v="48725"/>
        <n v="513909"/>
        <n v="91564"/>
        <n v="290871"/>
        <n v="8333"/>
        <n v="63414"/>
        <n v="32151"/>
        <n v="67326"/>
        <n v="30901"/>
        <n v="28676"/>
        <n v="215336"/>
        <n v="15469"/>
        <n v="14693"/>
        <n v="14460"/>
        <n v="28597"/>
        <n v="67161"/>
        <n v="34861"/>
        <n v="29506"/>
        <n v="14869"/>
        <n v="3162"/>
        <n v="17177"/>
        <n v="15011"/>
        <n v="86393"/>
        <n v="11749"/>
        <n v="1463"/>
        <n v="23619"/>
        <n v="693937"/>
        <n v="101370"/>
        <n v="57726"/>
        <n v="187047"/>
        <n v="127957"/>
        <n v="59134"/>
        <n v="89918"/>
        <n v="357224"/>
        <n v="835241"/>
        <n v="63870"/>
        <n v="16644"/>
        <n v="424199"/>
        <n v="340944"/>
        <n v="96243"/>
        <n v="15152"/>
        <n v="46837"/>
        <n v="3990"/>
        <n v="14604"/>
        <n v="22598611"/>
        <n v="3845"/>
        <n v="3169448"/>
        <n v="17286"/>
        <n v="3626"/>
        <n v="3631"/>
        <n v="46062"/>
        <n v="33593"/>
        <n v="47984"/>
        <n v="91431"/>
        <n v="28780"/>
        <n v="45144"/>
        <n v="30683"/>
        <n v="15885"/>
        <n v="14907"/>
        <n v="30673"/>
        <n v="34503"/>
        <n v="15985"/>
        <n v="16048"/>
        <n v="31463"/>
        <n v="3996"/>
        <n v="31494"/>
        <n v="34430"/>
        <n v="3442"/>
        <n v="1537"/>
        <n v="34446"/>
        <n v="29123"/>
        <n v="31203"/>
        <n v="8165"/>
        <n v="7804"/>
        <n v="33729"/>
        <n v="30797"/>
        <n v="2874"/>
        <n v="16275"/>
        <n v="34249"/>
        <n v="8379"/>
        <n v="7417"/>
        <n v="147391"/>
        <n v="14273"/>
        <n v="15967"/>
        <n v="67916"/>
        <n v="3989"/>
        <n v="117877"/>
        <n v="138102"/>
        <n v="268558"/>
        <n v="270320"/>
        <n v="17112"/>
        <n v="65811"/>
        <n v="30800"/>
        <n v="34459"/>
        <n v="285136"/>
        <n v="927884"/>
        <n v="237374"/>
        <n v="33526"/>
        <n v="47836"/>
        <n v="294625"/>
        <n v="72047"/>
        <n v="51474"/>
        <n v="32331"/>
        <n v="61784"/>
        <n v="32560"/>
        <n v="34455"/>
        <n v="43019"/>
        <n v="122352"/>
        <n v="179286"/>
        <n v="43998"/>
        <n v="63420"/>
        <n v="50613"/>
        <n v="74662"/>
        <n v="167809"/>
        <n v="17086"/>
        <n v="108023"/>
        <n v="3316602"/>
        <n v="206678"/>
        <n v="3637"/>
        <n v="8480"/>
        <n v="15022"/>
        <n v="29570"/>
        <n v="223836"/>
        <n v="15915"/>
        <n v="30730"/>
        <n v="32490"/>
        <n v="14439"/>
        <n v="173500"/>
        <n v="8365"/>
        <n v="29199"/>
        <n v="15918"/>
        <n v="84094"/>
        <n v="34443"/>
        <n v="30939"/>
        <n v="34103"/>
        <n v="31501"/>
        <n v="30413"/>
        <n v="49791"/>
        <n v="98945"/>
        <n v="45263"/>
        <n v="50761"/>
        <n v="43694"/>
        <n v="518740"/>
        <n v="92182"/>
        <n v="30752"/>
        <n v="49320"/>
        <n v="67288"/>
        <n v="45748"/>
        <n v="8079"/>
        <n v="8665"/>
        <n v="68366"/>
        <n v="76137"/>
        <n v="33774"/>
        <n v="8516"/>
        <n v="121971"/>
        <n v="15897"/>
        <n v="1281871"/>
        <n v="3374573"/>
        <n v="687731"/>
        <n v="12933963"/>
        <n v="647142"/>
        <n v="14743"/>
        <n v="158393184"/>
        <n v="3661812"/>
        <n v="172469"/>
        <n v="126587"/>
        <n v="839284"/>
        <n v="68512"/>
        <n v="868134"/>
        <n v="144110"/>
        <n v="858861"/>
        <n v="369827"/>
        <n v="1306006"/>
        <n v="900900"/>
        <n v="4031163"/>
        <n v="16996"/>
        <n v="100999"/>
        <n v="7987"/>
        <n v="153146"/>
        <n v="29196"/>
        <n v="32471"/>
        <n v="29189"/>
        <n v="99563"/>
        <n v="59673"/>
        <n v="1593601"/>
        <n v="477589"/>
        <n v="65189"/>
        <n v="522196"/>
        <n v="34012"/>
        <n v="7889"/>
        <n v="14883"/>
        <n v="79228"/>
        <n v="16276"/>
        <n v="15931"/>
        <n v="14900880"/>
        <n v="16803120"/>
        <n v="28803084"/>
        <n v="72903348"/>
        <n v="16324389"/>
        <n v="8277121"/>
        <n v="28917218"/>
        <n v="4176209"/>
        <n v="17265998"/>
        <n v="7513848"/>
        <n v="1722795"/>
        <n v="305816784"/>
        <n v="12506593"/>
        <n v="14450683"/>
        <n v="260059"/>
        <n v="7771443"/>
        <n v="4921570"/>
        <n v="80528"/>
        <n v="344590"/>
        <n v="332765"/>
        <n v="1689664"/>
        <n v="142858224"/>
        <n v="1743561"/>
        <n v="13855916"/>
        <n v="222482"/>
        <n v="8239869"/>
        <n v="257087"/>
        <n v="1478516"/>
        <n v="29475"/>
        <n v="51331"/>
        <n v="29865"/>
        <n v="32027"/>
        <n v="16283"/>
        <n v="51336"/>
        <n v="182748"/>
        <n v="69247"/>
        <n v="28562"/>
        <n v="47337"/>
        <n v="272695"/>
        <n v="8049"/>
        <n v="169331"/>
        <n v="65576"/>
        <n v="1942567"/>
        <n v="69507"/>
        <n v="30134"/>
        <n v="86694"/>
        <n v="46314"/>
        <n v="48597"/>
        <n v="46937"/>
        <n v="33511"/>
        <n v="769113"/>
        <n v="30340"/>
        <n v="28730"/>
        <n v="51241"/>
        <n v="46880"/>
        <n v="8424"/>
        <n v="17053"/>
        <n v="100305"/>
        <n v="259394"/>
        <n v="49696"/>
        <n v="73104"/>
        <n v="17364"/>
        <n v="8423"/>
        <n v="16354"/>
        <n v="15772"/>
        <n v="46809"/>
        <n v="14387"/>
        <n v="14918"/>
        <n v="15899556"/>
        <n v="15390706"/>
        <n v="16463887"/>
        <n v="15403388"/>
        <n v="4188891"/>
        <n v="3712934"/>
        <n v="12433516"/>
        <n v="14529943"/>
        <n v="16075513"/>
        <n v="14434"/>
        <n v="6413085"/>
        <n v="14601"/>
        <n v="33187"/>
        <n v="153922"/>
        <n v="32404"/>
        <n v="7257"/>
        <n v="77040"/>
        <n v="223251"/>
        <n v="1120498620"/>
        <n v="1132181544"/>
        <n v="851490"/>
        <n v="424754"/>
        <n v="15008"/>
        <n v="15482"/>
        <n v="16906"/>
        <n v="14628225"/>
        <n v="152337"/>
        <n v="404067"/>
        <n v="16102"/>
        <n v="15813955"/>
        <n v="152353"/>
        <n v="293357"/>
        <n v="141"/>
        <n v="31374"/>
        <n v="167539"/>
        <n v="49843"/>
        <n v="15000"/>
        <n v="323190"/>
        <n v="32309"/>
        <n v="15370"/>
        <n v="33003"/>
        <n v="3870"/>
        <n v="14436"/>
        <n v="3868"/>
        <n v="4157"/>
        <n v="14980140"/>
        <n v="15802858"/>
        <n v="16034"/>
        <n v="21849604"/>
        <n v="165304"/>
        <n v="1509"/>
        <n v="7163518"/>
        <n v="30356"/>
        <n v="145"/>
        <n v="163"/>
        <n v="74829"/>
        <n v="305024"/>
        <n v="7883"/>
        <n v="144903"/>
        <n v="170234"/>
        <n v="16520"/>
        <n v="16130"/>
        <n v="49824"/>
        <n v="745202"/>
        <n v="1504"/>
        <n v="1592"/>
        <n v="15048"/>
        <n v="816457"/>
        <n v="15951"/>
        <n v="14288797"/>
        <n v="8094"/>
        <n v="164385"/>
        <n v="1524"/>
        <n v="1433"/>
        <n v="1455"/>
        <n v="1500"/>
        <n v="1729"/>
        <n v="1480"/>
        <n v="1542"/>
        <n v="1459"/>
        <n v="1443"/>
        <n v="1681"/>
        <n v="8318"/>
        <n v="33095"/>
        <n v="1725"/>
        <n v="168221"/>
        <n v="172279"/>
        <n v="1711"/>
        <n v="47227"/>
        <n v="17159"/>
        <n v="1588"/>
        <n v="1539"/>
        <n v="14417"/>
        <n v="1530"/>
        <n v="1713"/>
        <n v="235402"/>
        <n v="430896"/>
        <n v="1434"/>
        <n v="1688"/>
        <n v="1491"/>
        <n v="1653"/>
        <n v="1604"/>
        <n v="144094"/>
        <n v="1689"/>
        <n v="1673"/>
        <n v="1587"/>
        <n v="28876"/>
        <n v="1691"/>
        <n v="1633"/>
        <n v="1561"/>
        <n v="1546"/>
        <n v="16199"/>
        <n v="1489"/>
        <n v="1600"/>
        <n v="1667"/>
        <n v="235901"/>
        <n v="15948"/>
        <n v="261201"/>
        <n v="16360"/>
        <n v="666861"/>
        <n v="62279"/>
        <n v="515126"/>
        <n v="306228"/>
        <n v="85719"/>
        <n v="83421"/>
        <n v="17220"/>
        <n v="28790"/>
        <n v="21210"/>
        <n v="34427"/>
        <n v="14946"/>
        <n v="17391"/>
        <n v="7136"/>
        <n v="332860"/>
        <n v="8615"/>
        <n v="257491"/>
        <n v="16826"/>
        <n v="7667"/>
        <n v="148232"/>
        <n v="158472"/>
        <n v="80599"/>
        <n v="833339"/>
        <n v="157521"/>
        <n v="163006"/>
        <n v="173864"/>
        <n v="1693"/>
        <n v="1486"/>
        <n v="1490"/>
        <n v="1644"/>
        <n v="1495"/>
        <n v="1577"/>
        <n v="83159"/>
        <n v="1738"/>
        <n v="1556"/>
        <n v="81241"/>
        <n v="1968850"/>
        <n v="152892"/>
        <n v="428677"/>
        <n v="1171898"/>
        <n v="32569"/>
        <n v="6622331"/>
        <n v="16704"/>
        <n v="30762391"/>
        <n v="232429"/>
        <n v="33504"/>
        <n v="45668"/>
        <n v="217925"/>
        <n v="50219"/>
        <n v="726180"/>
        <n v="255137"/>
        <n v="2863822"/>
        <n v="321668"/>
        <n v="127652985"/>
        <n v="82604"/>
        <n v="11943530"/>
        <n v="388374"/>
        <n v="183566160"/>
        <n v="78879"/>
        <n v="168490"/>
        <n v="775638"/>
        <n v="43504"/>
        <n v="402640"/>
        <n v="97489"/>
        <n v="122225"/>
        <n v="437610"/>
        <n v="157362"/>
        <n v="151307"/>
        <n v="46676"/>
        <n v="29541"/>
        <n v="4018482"/>
        <n v="170615"/>
        <n v="30930"/>
        <n v="14336"/>
        <n v="16032"/>
        <n v="1627366"/>
        <n v="15720"/>
        <n v="1084007"/>
        <n v="34826"/>
        <n v="16417916"/>
        <n v="16799"/>
        <n v="16944"/>
        <n v="50228"/>
        <n v="786330"/>
        <n v="474989"/>
        <n v="2551339"/>
        <n v="1713125"/>
        <n v="72958"/>
        <n v="4704239"/>
        <n v="171835"/>
        <n v="147534"/>
        <n v="52567926"/>
        <n v="30854"/>
        <n v="32287"/>
        <n v="147233"/>
        <n v="248099"/>
        <n v="2407522"/>
        <n v="576315"/>
        <n v="28198805"/>
        <n v="1622927"/>
        <n v="5049020"/>
        <n v="156617"/>
        <n v="68683545"/>
        <n v="4387992"/>
        <n v="94046"/>
        <n v="153685"/>
        <n v="1934538"/>
        <n v="322683"/>
        <n v="2158091"/>
        <n v="261343"/>
        <n v="56691507"/>
        <n v="30334"/>
        <n v="121857"/>
        <n v="286952"/>
        <n v="76921"/>
        <n v="77262"/>
        <n v="76715"/>
        <n v="75201"/>
        <n v="87051"/>
        <n v="381716"/>
        <n v="19581658"/>
        <n v="11421809"/>
        <n v="14288"/>
        <n v="4574887"/>
        <n v="7582011"/>
        <n v="1486600"/>
        <n v="5093723"/>
        <n v="86821"/>
        <n v="660394"/>
        <n v="15205"/>
        <n v="86559"/>
        <n v="673036"/>
        <n v="25342592"/>
        <n v="16753"/>
        <n v="431967"/>
        <n v="151957"/>
        <n v="76113"/>
        <n v="76882"/>
        <n v="45006"/>
        <n v="849667"/>
        <n v="731094"/>
        <n v="79077"/>
        <n v="77738"/>
        <n v="14645"/>
        <n v="8422"/>
        <n v="7606582"/>
        <n v="155428"/>
        <n v="216094"/>
        <n v="17131256"/>
        <n v="86353"/>
        <n v="15775"/>
        <n v="79584"/>
        <n v="431285"/>
        <n v="345129"/>
        <n v="34753"/>
        <n v="61239"/>
        <n v="159661"/>
        <n v="169410"/>
        <n v="1473284"/>
        <n v="156506"/>
        <n v="172342"/>
        <n v="253853"/>
        <n v="8193106"/>
        <n v="150942"/>
        <n v="15748"/>
        <n v="87146"/>
        <n v="298176"/>
        <n v="767791"/>
        <n v="148089"/>
        <n v="337425"/>
        <n v="72586"/>
        <n v="124330"/>
        <n v="32290"/>
        <n v="262204"/>
        <n v="14376"/>
        <n v="67954"/>
        <n v="59166"/>
        <n v="59235"/>
        <n v="67757"/>
        <n v="65760"/>
        <n v="29922"/>
        <n v="96890"/>
        <n v="68626"/>
        <n v="243462"/>
        <n v="434661"/>
        <n v="239230"/>
        <n v="172501"/>
        <n v="34154"/>
        <n v="28971"/>
        <n v="91402"/>
        <n v="80742"/>
        <n v="267429"/>
        <n v="130278"/>
        <n v="46490"/>
        <n v="86295"/>
        <n v="31783"/>
        <n v="118103"/>
        <n v="33501"/>
        <n v="30385"/>
        <n v="65804"/>
        <n v="31333"/>
        <n v="28660"/>
        <n v="33270"/>
        <n v="241280"/>
        <n v="63566"/>
        <n v="93257"/>
        <n v="101532"/>
        <n v="32179"/>
        <n v="5045216"/>
        <n v="6733929"/>
        <n v="1277235"/>
        <n v="4653830"/>
        <n v="44864"/>
        <n v="43713"/>
        <n v="985360"/>
        <n v="16917"/>
        <n v="196101"/>
        <n v="624505392"/>
        <n v="3722493"/>
        <n v="8583065"/>
        <n v="3265512"/>
        <n v="15558"/>
        <n v="192619"/>
        <n v="31488"/>
        <n v="15468"/>
        <n v="7284"/>
        <n v="147"/>
        <n v="1441"/>
        <n v="1516"/>
        <n v="2289583"/>
        <n v="158837"/>
        <n v="168554"/>
        <n v="163148"/>
        <n v="1523"/>
        <n v="1451"/>
        <n v="1622"/>
        <n v="1520"/>
        <n v="1578"/>
        <n v="1576"/>
        <n v="803775"/>
        <n v="17189"/>
        <n v="83690"/>
        <n v="14988"/>
        <n v="1518"/>
        <n v="1680"/>
        <n v="1436"/>
        <n v="160549"/>
        <n v="3178326"/>
        <n v="3353649"/>
        <n v="420949"/>
        <n v="51883"/>
        <n v="2266281"/>
        <n v="77991"/>
        <n v="150"/>
        <n v="15135"/>
        <n v="823590"/>
        <n v="14783"/>
        <n v="1642"/>
        <n v="772071"/>
        <n v="14403"/>
        <n v="81479"/>
        <n v="13494490"/>
        <n v="15038792"/>
        <n v="28980"/>
        <n v="85640"/>
        <n v="32052"/>
        <n v="171645"/>
        <n v="1429"/>
        <n v="29995"/>
        <n v="144"/>
        <n v="3302605"/>
        <n v="162213"/>
        <n v="166604"/>
        <n v="169061"/>
        <n v="1710"/>
        <n v="71357"/>
        <n v="1636"/>
        <n v="1694261"/>
        <n v="163101"/>
        <n v="3452565"/>
        <n v="80092"/>
        <n v="333779"/>
        <n v="78110730"/>
        <n v="333716"/>
        <n v="147788"/>
        <n v="3386304"/>
        <n v="148"/>
        <n v="81669"/>
        <n v="163735"/>
        <n v="161706"/>
        <n v="85252"/>
        <n v="167508"/>
        <n v="16397"/>
        <n v="165"/>
        <n v="33057"/>
        <n v="74377"/>
        <n v="50223"/>
        <n v="16509"/>
        <n v="160"/>
        <n v="87059"/>
        <n v="2145964"/>
        <n v="2285303"/>
        <n v="300839"/>
        <n v="34291"/>
        <n v="4312932"/>
        <n v="1503"/>
        <n v="32303"/>
        <n v="1611"/>
        <n v="51065"/>
        <n v="8586"/>
        <n v="7833"/>
        <n v="8450"/>
        <n v="29833"/>
        <n v="15715"/>
        <n v="7726"/>
        <n v="8342"/>
        <m/>
      </sharedItems>
    </cacheField>
    <cacheField name="Property Damage (USD)" numFmtId="0">
      <sharedItems containsString="0" containsBlank="1" containsNumber="1" minValue="0" maxValue="5963400000"/>
    </cacheField>
    <cacheField name="Hazard Event (Proposed_1)" numFmtId="0">
      <sharedItems containsBlank="1" count="10">
        <s v="Storm"/>
        <s v="Hail"/>
        <s v="Flood"/>
        <s v="Heatwave"/>
        <s v="Windstorm"/>
        <s v="Cyclone"/>
        <s v="Drought"/>
        <s v="Fire"/>
        <s v="???"/>
        <m/>
      </sharedItems>
    </cacheField>
  </cacheFields>
  <extLst>
    <ext xmlns:x14="http://schemas.microsoft.com/office/spreadsheetml/2009/9/main" uri="{725AE2AE-9491-48be-B2B4-4EB974FC3084}">
      <x14:pivotCacheDefinition pivotCacheId="3892746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67">
  <r>
    <s v="1_19991"/>
    <x v="0"/>
    <x v="0"/>
    <n v="1"/>
    <x v="0"/>
    <x v="0"/>
    <n v="2"/>
    <n v="0"/>
    <n v="0"/>
    <x v="0"/>
    <n v="23037599.545798637"/>
    <x v="0"/>
  </r>
  <r>
    <s v="2_19991"/>
    <x v="1"/>
    <x v="1"/>
    <n v="1"/>
    <x v="0"/>
    <x v="0"/>
    <n v="1"/>
    <n v="0"/>
    <n v="21"/>
    <x v="1"/>
    <n v="2141099.9242997728"/>
    <x v="0"/>
  </r>
  <r>
    <s v="3_19992"/>
    <x v="2"/>
    <x v="2"/>
    <n v="2"/>
    <x v="0"/>
    <x v="1"/>
    <n v="1"/>
    <n v="0"/>
    <n v="35"/>
    <x v="2"/>
    <n v="0"/>
    <x v="0"/>
  </r>
  <r>
    <s v="1_19992"/>
    <x v="0"/>
    <x v="2"/>
    <n v="2"/>
    <x v="0"/>
    <x v="1"/>
    <n v="1"/>
    <n v="0"/>
    <n v="0"/>
    <x v="3"/>
    <n v="221327.78198334595"/>
    <x v="0"/>
  </r>
  <r>
    <s v="1_19992"/>
    <x v="0"/>
    <x v="1"/>
    <n v="2"/>
    <x v="0"/>
    <x v="1"/>
    <n v="1"/>
    <n v="0"/>
    <n v="0"/>
    <x v="4"/>
    <n v="59819.833459500383"/>
    <x v="0"/>
  </r>
  <r>
    <s v="1_19992"/>
    <x v="0"/>
    <x v="3"/>
    <n v="2"/>
    <x v="0"/>
    <x v="1"/>
    <n v="1"/>
    <n v="0"/>
    <n v="0"/>
    <x v="5"/>
    <n v="55667.676003028013"/>
    <x v="1"/>
  </r>
  <r>
    <s v="2_19992"/>
    <x v="1"/>
    <x v="4"/>
    <n v="2"/>
    <x v="0"/>
    <x v="1"/>
    <n v="1"/>
    <n v="0"/>
    <n v="0"/>
    <x v="6"/>
    <n v="310829.67448902345"/>
    <x v="2"/>
  </r>
  <r>
    <s v="1_19993"/>
    <x v="0"/>
    <x v="1"/>
    <n v="3"/>
    <x v="0"/>
    <x v="2"/>
    <n v="1"/>
    <n v="0"/>
    <n v="0"/>
    <x v="7"/>
    <n v="117011.35503406511"/>
    <x v="0"/>
  </r>
  <r>
    <s v="4_19993"/>
    <x v="3"/>
    <x v="3"/>
    <n v="3"/>
    <x v="0"/>
    <x v="2"/>
    <n v="1"/>
    <n v="0"/>
    <n v="0"/>
    <x v="8"/>
    <n v="6269.492808478426"/>
    <x v="1"/>
  </r>
  <r>
    <s v="2_19993"/>
    <x v="1"/>
    <x v="5"/>
    <n v="3"/>
    <x v="0"/>
    <x v="2"/>
    <n v="12"/>
    <n v="0"/>
    <n v="175"/>
    <x v="2"/>
    <n v="0"/>
    <x v="3"/>
  </r>
  <r>
    <s v="1_19993"/>
    <x v="0"/>
    <x v="5"/>
    <n v="3"/>
    <x v="0"/>
    <x v="2"/>
    <n v="6"/>
    <n v="16"/>
    <n v="0"/>
    <x v="2"/>
    <n v="0"/>
    <x v="3"/>
  </r>
  <r>
    <s v="1_19993"/>
    <x v="0"/>
    <x v="1"/>
    <n v="3"/>
    <x v="0"/>
    <x v="2"/>
    <n v="1"/>
    <n v="0"/>
    <n v="0"/>
    <x v="9"/>
    <n v="762215.74564723694"/>
    <x v="0"/>
  </r>
  <r>
    <s v="2_19993"/>
    <x v="1"/>
    <x v="2"/>
    <n v="3"/>
    <x v="0"/>
    <x v="2"/>
    <n v="1"/>
    <n v="0"/>
    <n v="12"/>
    <x v="2"/>
    <n v="0"/>
    <x v="0"/>
  </r>
  <r>
    <s v="5_19993"/>
    <x v="4"/>
    <x v="1"/>
    <n v="3"/>
    <x v="0"/>
    <x v="2"/>
    <n v="1"/>
    <n v="0"/>
    <n v="0"/>
    <x v="10"/>
    <n v="9084484.4814534448"/>
    <x v="0"/>
  </r>
  <r>
    <s v="1_19973"/>
    <x v="0"/>
    <x v="4"/>
    <n v="3"/>
    <x v="1"/>
    <x v="3"/>
    <n v="1"/>
    <n v="0"/>
    <n v="0"/>
    <x v="11"/>
    <n v="1270679.7880393642"/>
    <x v="2"/>
  </r>
  <r>
    <s v="2_19972"/>
    <x v="1"/>
    <x v="3"/>
    <n v="2"/>
    <x v="1"/>
    <x v="4"/>
    <n v="1"/>
    <n v="0"/>
    <n v="0"/>
    <x v="2"/>
    <n v="0"/>
    <x v="1"/>
  </r>
  <r>
    <s v="4_19973"/>
    <x v="3"/>
    <x v="2"/>
    <n v="3"/>
    <x v="1"/>
    <x v="3"/>
    <n v="1"/>
    <n v="0"/>
    <n v="0"/>
    <x v="12"/>
    <n v="3518639.6669190009"/>
    <x v="0"/>
  </r>
  <r>
    <s v="5_19973"/>
    <x v="4"/>
    <x v="2"/>
    <n v="3"/>
    <x v="1"/>
    <x v="3"/>
    <n v="1"/>
    <n v="0"/>
    <n v="0"/>
    <x v="13"/>
    <n v="2544209.6896290691"/>
    <x v="0"/>
  </r>
  <r>
    <s v="1_19971"/>
    <x v="0"/>
    <x v="0"/>
    <n v="1"/>
    <x v="1"/>
    <x v="5"/>
    <n v="1"/>
    <n v="0"/>
    <n v="0"/>
    <x v="14"/>
    <n v="449759.27327781986"/>
    <x v="0"/>
  </r>
  <r>
    <s v="1_19972"/>
    <x v="0"/>
    <x v="6"/>
    <n v="2"/>
    <x v="1"/>
    <x v="4"/>
    <n v="1"/>
    <n v="0"/>
    <n v="68"/>
    <x v="15"/>
    <n v="34019.682059046179"/>
    <x v="4"/>
  </r>
  <r>
    <s v="2_19974"/>
    <x v="1"/>
    <x v="1"/>
    <n v="4"/>
    <x v="1"/>
    <x v="6"/>
    <n v="1"/>
    <n v="0"/>
    <n v="0"/>
    <x v="16"/>
    <n v="57215.745647236945"/>
    <x v="0"/>
  </r>
  <r>
    <s v="2_19973"/>
    <x v="1"/>
    <x v="1"/>
    <n v="3"/>
    <x v="1"/>
    <x v="3"/>
    <n v="1"/>
    <n v="0"/>
    <n v="25"/>
    <x v="17"/>
    <n v="6258000"/>
    <x v="0"/>
  </r>
  <r>
    <s v="4_19973"/>
    <x v="3"/>
    <x v="1"/>
    <n v="3"/>
    <x v="1"/>
    <x v="3"/>
    <n v="1"/>
    <n v="0"/>
    <n v="49"/>
    <x v="18"/>
    <n v="368963.66389099171"/>
    <x v="0"/>
  </r>
  <r>
    <s v="4_19972"/>
    <x v="3"/>
    <x v="1"/>
    <n v="2"/>
    <x v="1"/>
    <x v="4"/>
    <n v="1"/>
    <n v="0"/>
    <n v="49"/>
    <x v="2"/>
    <n v="0"/>
    <x v="0"/>
  </r>
  <r>
    <s v="3_19973"/>
    <x v="2"/>
    <x v="1"/>
    <n v="3"/>
    <x v="1"/>
    <x v="3"/>
    <n v="1"/>
    <n v="0"/>
    <n v="0"/>
    <x v="19"/>
    <n v="237626.04087812264"/>
    <x v="0"/>
  </r>
  <r>
    <s v="3_19972"/>
    <x v="2"/>
    <x v="1"/>
    <n v="2"/>
    <x v="1"/>
    <x v="4"/>
    <n v="1"/>
    <n v="0"/>
    <n v="10"/>
    <x v="20"/>
    <n v="217439.81831945496"/>
    <x v="0"/>
  </r>
  <r>
    <s v="3_19974"/>
    <x v="2"/>
    <x v="1"/>
    <n v="4"/>
    <x v="1"/>
    <x v="6"/>
    <n v="1"/>
    <n v="0"/>
    <n v="0"/>
    <x v="21"/>
    <n v="25842.543527630583"/>
    <x v="0"/>
  </r>
  <r>
    <s v="3_19971"/>
    <x v="2"/>
    <x v="1"/>
    <n v="1"/>
    <x v="1"/>
    <x v="5"/>
    <n v="1"/>
    <n v="0"/>
    <n v="0"/>
    <x v="22"/>
    <n v="65213.474640423927"/>
    <x v="0"/>
  </r>
  <r>
    <s v="5_19972"/>
    <x v="4"/>
    <x v="1"/>
    <n v="2"/>
    <x v="1"/>
    <x v="4"/>
    <n v="1"/>
    <n v="0"/>
    <n v="0"/>
    <x v="23"/>
    <n v="566459.50037850114"/>
    <x v="0"/>
  </r>
  <r>
    <s v="1_19973"/>
    <x v="0"/>
    <x v="1"/>
    <n v="3"/>
    <x v="1"/>
    <x v="3"/>
    <n v="1"/>
    <n v="0"/>
    <n v="0"/>
    <x v="24"/>
    <n v="61145.344436033309"/>
    <x v="0"/>
  </r>
  <r>
    <s v="1_19973"/>
    <x v="0"/>
    <x v="1"/>
    <n v="3"/>
    <x v="1"/>
    <x v="3"/>
    <n v="1"/>
    <n v="0"/>
    <n v="0"/>
    <x v="25"/>
    <n v="284819.8334595004"/>
    <x v="0"/>
  </r>
  <r>
    <s v="1_19961"/>
    <x v="0"/>
    <x v="1"/>
    <n v="1"/>
    <x v="2"/>
    <x v="7"/>
    <n v="1"/>
    <n v="0"/>
    <n v="0"/>
    <x v="26"/>
    <n v="176111.279333838"/>
    <x v="0"/>
  </r>
  <r>
    <s v="1_19961"/>
    <x v="0"/>
    <x v="1"/>
    <n v="1"/>
    <x v="2"/>
    <x v="7"/>
    <n v="1"/>
    <n v="0"/>
    <n v="0"/>
    <x v="27"/>
    <n v="4574399.6971990922"/>
    <x v="0"/>
  </r>
  <r>
    <s v="1_19961"/>
    <x v="0"/>
    <x v="1"/>
    <n v="1"/>
    <x v="2"/>
    <x v="7"/>
    <n v="1"/>
    <n v="0"/>
    <n v="0"/>
    <x v="28"/>
    <n v="182843.30052990161"/>
    <x v="0"/>
  </r>
  <r>
    <s v="1_19962"/>
    <x v="0"/>
    <x v="1"/>
    <n v="2"/>
    <x v="2"/>
    <x v="8"/>
    <n v="1"/>
    <n v="0"/>
    <n v="0"/>
    <x v="29"/>
    <n v="187793.33838001514"/>
    <x v="0"/>
  </r>
  <r>
    <s v="1_19962"/>
    <x v="0"/>
    <x v="1"/>
    <n v="2"/>
    <x v="2"/>
    <x v="8"/>
    <n v="1"/>
    <n v="0"/>
    <n v="0"/>
    <x v="30"/>
    <n v="122759.27327781984"/>
    <x v="0"/>
  </r>
  <r>
    <s v="1_19962"/>
    <x v="0"/>
    <x v="1"/>
    <n v="2"/>
    <x v="2"/>
    <x v="8"/>
    <n v="1"/>
    <n v="0"/>
    <n v="0"/>
    <x v="31"/>
    <n v="56489.780469341407"/>
    <x v="0"/>
  </r>
  <r>
    <s v="1_19963"/>
    <x v="0"/>
    <x v="1"/>
    <n v="3"/>
    <x v="2"/>
    <x v="9"/>
    <n v="1"/>
    <n v="0"/>
    <n v="0"/>
    <x v="32"/>
    <n v="164879.63663890993"/>
    <x v="0"/>
  </r>
  <r>
    <s v="1_19963"/>
    <x v="0"/>
    <x v="1"/>
    <n v="3"/>
    <x v="2"/>
    <x v="9"/>
    <n v="1"/>
    <n v="0"/>
    <n v="0"/>
    <x v="33"/>
    <n v="238007.57002271008"/>
    <x v="0"/>
  </r>
  <r>
    <s v="1_19963"/>
    <x v="0"/>
    <x v="1"/>
    <n v="3"/>
    <x v="2"/>
    <x v="9"/>
    <n v="1"/>
    <n v="0"/>
    <n v="0"/>
    <x v="34"/>
    <n v="131015.89704769115"/>
    <x v="0"/>
  </r>
  <r>
    <s v="1_19963"/>
    <x v="0"/>
    <x v="1"/>
    <n v="3"/>
    <x v="2"/>
    <x v="9"/>
    <n v="1"/>
    <n v="0"/>
    <n v="0"/>
    <x v="35"/>
    <n v="231527.63058289175"/>
    <x v="0"/>
  </r>
  <r>
    <s v="1_19961"/>
    <x v="0"/>
    <x v="0"/>
    <n v="1"/>
    <x v="2"/>
    <x v="7"/>
    <n v="1"/>
    <n v="23"/>
    <n v="0"/>
    <x v="2"/>
    <n v="0"/>
    <x v="0"/>
  </r>
  <r>
    <s v="2_19961"/>
    <x v="1"/>
    <x v="1"/>
    <n v="1"/>
    <x v="2"/>
    <x v="7"/>
    <n v="1"/>
    <n v="0"/>
    <n v="0"/>
    <x v="36"/>
    <n v="6554.1256623769877"/>
    <x v="0"/>
  </r>
  <r>
    <s v="2_19963"/>
    <x v="1"/>
    <x v="4"/>
    <n v="3"/>
    <x v="2"/>
    <x v="9"/>
    <n v="1"/>
    <n v="0"/>
    <n v="0"/>
    <x v="37"/>
    <n v="2182319.4549583648"/>
    <x v="2"/>
  </r>
  <r>
    <s v="2_19963"/>
    <x v="1"/>
    <x v="7"/>
    <n v="3"/>
    <x v="2"/>
    <x v="9"/>
    <n v="1"/>
    <n v="0"/>
    <n v="0"/>
    <x v="38"/>
    <n v="9869183.9515518546"/>
    <x v="5"/>
  </r>
  <r>
    <s v="2_19963"/>
    <x v="1"/>
    <x v="2"/>
    <n v="3"/>
    <x v="2"/>
    <x v="9"/>
    <n v="1"/>
    <n v="0"/>
    <n v="0"/>
    <x v="39"/>
    <n v="126995.45798637396"/>
    <x v="0"/>
  </r>
  <r>
    <s v="2_19963"/>
    <x v="1"/>
    <x v="7"/>
    <n v="3"/>
    <x v="2"/>
    <x v="9"/>
    <n v="1"/>
    <n v="10"/>
    <n v="0"/>
    <x v="40"/>
    <n v="10850399.697199091"/>
    <x v="5"/>
  </r>
  <r>
    <s v="4_19962"/>
    <x v="3"/>
    <x v="2"/>
    <n v="2"/>
    <x v="2"/>
    <x v="8"/>
    <n v="1"/>
    <n v="0"/>
    <n v="11"/>
    <x v="2"/>
    <n v="0"/>
    <x v="0"/>
  </r>
  <r>
    <s v="4_19963"/>
    <x v="3"/>
    <x v="2"/>
    <n v="3"/>
    <x v="2"/>
    <x v="9"/>
    <n v="1"/>
    <n v="0"/>
    <n v="0"/>
    <x v="41"/>
    <n v="2319839.5155185466"/>
    <x v="0"/>
  </r>
  <r>
    <s v="3_19961"/>
    <x v="2"/>
    <x v="4"/>
    <n v="1"/>
    <x v="2"/>
    <x v="7"/>
    <n v="1"/>
    <n v="0"/>
    <n v="0"/>
    <x v="42"/>
    <n v="65063.588190764574"/>
    <x v="2"/>
  </r>
  <r>
    <s v="3_19963"/>
    <x v="2"/>
    <x v="2"/>
    <n v="3"/>
    <x v="2"/>
    <x v="9"/>
    <n v="1"/>
    <n v="0"/>
    <n v="0"/>
    <x v="43"/>
    <n v="1311897.0476911431"/>
    <x v="0"/>
  </r>
  <r>
    <s v="1_19921"/>
    <x v="0"/>
    <x v="3"/>
    <n v="1"/>
    <x v="3"/>
    <x v="10"/>
    <n v="1"/>
    <n v="0"/>
    <n v="0"/>
    <x v="44"/>
    <n v="631199.84859954577"/>
    <x v="1"/>
  </r>
  <r>
    <s v="1_19922"/>
    <x v="0"/>
    <x v="8"/>
    <n v="2"/>
    <x v="3"/>
    <x v="11"/>
    <n v="1"/>
    <n v="0"/>
    <n v="0"/>
    <x v="45"/>
    <n v="558059.80317940959"/>
    <x v="0"/>
  </r>
  <r>
    <s v="1_19923"/>
    <x v="0"/>
    <x v="1"/>
    <n v="3"/>
    <x v="3"/>
    <x v="12"/>
    <n v="1"/>
    <n v="0"/>
    <n v="0"/>
    <x v="46"/>
    <n v="575759.27327781986"/>
    <x v="0"/>
  </r>
  <r>
    <s v="6_19932"/>
    <x v="5"/>
    <x v="5"/>
    <n v="2"/>
    <x v="4"/>
    <x v="13"/>
    <n v="30"/>
    <n v="0"/>
    <n v="0"/>
    <x v="2"/>
    <n v="0"/>
    <x v="3"/>
  </r>
  <r>
    <s v="1_19932"/>
    <x v="0"/>
    <x v="5"/>
    <n v="2"/>
    <x v="4"/>
    <x v="13"/>
    <n v="30"/>
    <n v="0"/>
    <n v="0"/>
    <x v="2"/>
    <n v="0"/>
    <x v="3"/>
  </r>
  <r>
    <s v="2_19932"/>
    <x v="1"/>
    <x v="5"/>
    <n v="2"/>
    <x v="4"/>
    <x v="13"/>
    <n v="30"/>
    <n v="0"/>
    <n v="0"/>
    <x v="2"/>
    <n v="0"/>
    <x v="3"/>
  </r>
  <r>
    <s v="4_19932"/>
    <x v="3"/>
    <x v="5"/>
    <n v="2"/>
    <x v="4"/>
    <x v="13"/>
    <n v="30"/>
    <n v="0"/>
    <n v="0"/>
    <x v="2"/>
    <n v="0"/>
    <x v="3"/>
  </r>
  <r>
    <s v="3_19932"/>
    <x v="2"/>
    <x v="5"/>
    <n v="2"/>
    <x v="4"/>
    <x v="13"/>
    <n v="30"/>
    <n v="0"/>
    <n v="0"/>
    <x v="2"/>
    <n v="0"/>
    <x v="3"/>
  </r>
  <r>
    <s v="5_19932"/>
    <x v="4"/>
    <x v="5"/>
    <n v="2"/>
    <x v="4"/>
    <x v="13"/>
    <n v="30"/>
    <n v="0"/>
    <n v="0"/>
    <x v="2"/>
    <n v="0"/>
    <x v="3"/>
  </r>
  <r>
    <s v="6_19933"/>
    <x v="5"/>
    <x v="9"/>
    <n v="3"/>
    <x v="4"/>
    <x v="14"/>
    <n v="31"/>
    <n v="0"/>
    <n v="0"/>
    <x v="47"/>
    <n v="72368135.50340651"/>
    <x v="3"/>
  </r>
  <r>
    <s v="1_19933"/>
    <x v="0"/>
    <x v="9"/>
    <n v="3"/>
    <x v="4"/>
    <x v="14"/>
    <n v="31"/>
    <n v="0"/>
    <n v="0"/>
    <x v="48"/>
    <n v="68607857.683573052"/>
    <x v="3"/>
  </r>
  <r>
    <s v="2_19933"/>
    <x v="1"/>
    <x v="9"/>
    <n v="3"/>
    <x v="4"/>
    <x v="14"/>
    <n v="31"/>
    <n v="0"/>
    <n v="0"/>
    <x v="49"/>
    <n v="74895648.750946254"/>
    <x v="3"/>
  </r>
  <r>
    <s v="4_19933"/>
    <x v="3"/>
    <x v="9"/>
    <n v="3"/>
    <x v="4"/>
    <x v="14"/>
    <n v="31"/>
    <n v="0"/>
    <n v="0"/>
    <x v="50"/>
    <n v="63883405.753217265"/>
    <x v="3"/>
  </r>
  <r>
    <s v="3_19933"/>
    <x v="2"/>
    <x v="9"/>
    <n v="3"/>
    <x v="4"/>
    <x v="14"/>
    <n v="31"/>
    <n v="0"/>
    <n v="0"/>
    <x v="51"/>
    <n v="69310327.024981081"/>
    <x v="3"/>
  </r>
  <r>
    <s v="5_19933"/>
    <x v="4"/>
    <x v="9"/>
    <n v="3"/>
    <x v="4"/>
    <x v="14"/>
    <n v="31"/>
    <n v="0"/>
    <n v="0"/>
    <x v="52"/>
    <n v="67815857.683573052"/>
    <x v="3"/>
  </r>
  <r>
    <s v="1_19933"/>
    <x v="0"/>
    <x v="10"/>
    <n v="3"/>
    <x v="4"/>
    <x v="14"/>
    <n v="1"/>
    <n v="0"/>
    <n v="0"/>
    <x v="53"/>
    <n v="2210399.6971990918"/>
    <x v="0"/>
  </r>
  <r>
    <s v="1_19933"/>
    <x v="0"/>
    <x v="4"/>
    <n v="3"/>
    <x v="4"/>
    <x v="14"/>
    <n v="1"/>
    <n v="0"/>
    <n v="0"/>
    <x v="54"/>
    <n v="625859.95457986381"/>
    <x v="2"/>
  </r>
  <r>
    <s v="1_19933"/>
    <x v="0"/>
    <x v="11"/>
    <n v="3"/>
    <x v="4"/>
    <x v="14"/>
    <n v="1"/>
    <n v="0"/>
    <n v="0"/>
    <x v="55"/>
    <n v="5829599.5457986379"/>
    <x v="0"/>
  </r>
  <r>
    <s v="6_19941"/>
    <x v="5"/>
    <x v="0"/>
    <n v="1"/>
    <x v="5"/>
    <x v="15"/>
    <n v="1"/>
    <n v="12"/>
    <n v="0"/>
    <x v="2"/>
    <n v="0"/>
    <x v="0"/>
  </r>
  <r>
    <s v="6_19942"/>
    <x v="5"/>
    <x v="12"/>
    <n v="2"/>
    <x v="5"/>
    <x v="16"/>
    <n v="31"/>
    <n v="0"/>
    <n v="0"/>
    <x v="2"/>
    <n v="0"/>
    <x v="6"/>
  </r>
  <r>
    <s v="1_19942"/>
    <x v="0"/>
    <x v="12"/>
    <n v="2"/>
    <x v="5"/>
    <x v="16"/>
    <n v="31"/>
    <n v="0"/>
    <n v="0"/>
    <x v="2"/>
    <n v="0"/>
    <x v="6"/>
  </r>
  <r>
    <s v="2_19942"/>
    <x v="1"/>
    <x v="12"/>
    <n v="2"/>
    <x v="5"/>
    <x v="16"/>
    <n v="31"/>
    <n v="0"/>
    <n v="0"/>
    <x v="2"/>
    <n v="0"/>
    <x v="6"/>
  </r>
  <r>
    <s v="4_19942"/>
    <x v="3"/>
    <x v="12"/>
    <n v="2"/>
    <x v="5"/>
    <x v="16"/>
    <n v="31"/>
    <n v="0"/>
    <n v="0"/>
    <x v="2"/>
    <n v="0"/>
    <x v="6"/>
  </r>
  <r>
    <s v="3_19942"/>
    <x v="2"/>
    <x v="12"/>
    <n v="2"/>
    <x v="5"/>
    <x v="16"/>
    <n v="31"/>
    <n v="0"/>
    <n v="0"/>
    <x v="2"/>
    <n v="0"/>
    <x v="6"/>
  </r>
  <r>
    <s v="5_19942"/>
    <x v="4"/>
    <x v="12"/>
    <n v="2"/>
    <x v="5"/>
    <x v="16"/>
    <n v="31"/>
    <n v="0"/>
    <n v="0"/>
    <x v="2"/>
    <n v="0"/>
    <x v="6"/>
  </r>
  <r>
    <s v="2_19942"/>
    <x v="1"/>
    <x v="4"/>
    <n v="2"/>
    <x v="5"/>
    <x v="16"/>
    <n v="1"/>
    <n v="0"/>
    <n v="0"/>
    <x v="56"/>
    <n v="279149.88644965936"/>
    <x v="2"/>
  </r>
  <r>
    <s v="1_19943"/>
    <x v="0"/>
    <x v="13"/>
    <n v="3"/>
    <x v="5"/>
    <x v="17"/>
    <n v="1"/>
    <n v="0"/>
    <n v="0"/>
    <x v="57"/>
    <n v="577559.42467827408"/>
    <x v="1"/>
  </r>
  <r>
    <s v="4_19943"/>
    <x v="3"/>
    <x v="4"/>
    <n v="3"/>
    <x v="5"/>
    <x v="17"/>
    <n v="1"/>
    <n v="0"/>
    <n v="0"/>
    <x v="58"/>
    <n v="554279.33383800159"/>
    <x v="2"/>
  </r>
  <r>
    <s v="1_19943"/>
    <x v="0"/>
    <x v="4"/>
    <n v="3"/>
    <x v="5"/>
    <x v="17"/>
    <n v="1"/>
    <n v="0"/>
    <n v="0"/>
    <x v="59"/>
    <n v="587699.47009841027"/>
    <x v="2"/>
  </r>
  <r>
    <s v="1_19943"/>
    <x v="0"/>
    <x v="2"/>
    <n v="3"/>
    <x v="5"/>
    <x v="17"/>
    <n v="1"/>
    <n v="0"/>
    <n v="0"/>
    <x v="60"/>
    <n v="571079.4852384557"/>
    <x v="0"/>
  </r>
  <r>
    <s v="2_19944"/>
    <x v="1"/>
    <x v="4"/>
    <n v="4"/>
    <x v="5"/>
    <x v="18"/>
    <n v="1"/>
    <n v="0"/>
    <n v="0"/>
    <x v="61"/>
    <n v="3094799.3943981836"/>
    <x v="2"/>
  </r>
  <r>
    <s v="2_19944"/>
    <x v="1"/>
    <x v="14"/>
    <n v="4"/>
    <x v="5"/>
    <x v="18"/>
    <n v="2"/>
    <n v="0"/>
    <n v="0"/>
    <x v="62"/>
    <n v="890591.97577592742"/>
    <x v="0"/>
  </r>
  <r>
    <s v="1_19951"/>
    <x v="0"/>
    <x v="0"/>
    <n v="1"/>
    <x v="6"/>
    <x v="19"/>
    <n v="1"/>
    <n v="0"/>
    <n v="0"/>
    <x v="63"/>
    <n v="117599.54579863739"/>
    <x v="0"/>
  </r>
  <r>
    <s v="4_19951"/>
    <x v="3"/>
    <x v="1"/>
    <n v="1"/>
    <x v="6"/>
    <x v="19"/>
    <n v="1"/>
    <n v="0"/>
    <n v="0"/>
    <x v="64"/>
    <n v="11067.373202119607"/>
    <x v="0"/>
  </r>
  <r>
    <s v="4_19951"/>
    <x v="3"/>
    <x v="1"/>
    <n v="1"/>
    <x v="6"/>
    <x v="19"/>
    <n v="1"/>
    <n v="0"/>
    <n v="0"/>
    <x v="65"/>
    <n v="639299.77289931872"/>
    <x v="0"/>
  </r>
  <r>
    <s v="4_19951"/>
    <x v="3"/>
    <x v="4"/>
    <n v="1"/>
    <x v="6"/>
    <x v="19"/>
    <n v="1"/>
    <n v="0"/>
    <n v="0"/>
    <x v="66"/>
    <n v="117875.85162755489"/>
    <x v="2"/>
  </r>
  <r>
    <s v="5_19951"/>
    <x v="4"/>
    <x v="15"/>
    <n v="1"/>
    <x v="6"/>
    <x v="19"/>
    <n v="1"/>
    <n v="0"/>
    <n v="0"/>
    <x v="67"/>
    <n v="65801.665404996224"/>
    <x v="0"/>
  </r>
  <r>
    <s v="2_19951"/>
    <x v="1"/>
    <x v="1"/>
    <n v="1"/>
    <x v="6"/>
    <x v="19"/>
    <n v="1"/>
    <n v="0"/>
    <n v="0"/>
    <x v="68"/>
    <n v="121979.56093868281"/>
    <x v="0"/>
  </r>
  <r>
    <s v="1_19951"/>
    <x v="0"/>
    <x v="1"/>
    <n v="1"/>
    <x v="6"/>
    <x v="19"/>
    <n v="1"/>
    <n v="0"/>
    <n v="0"/>
    <x v="69"/>
    <n v="64877.365632096902"/>
    <x v="0"/>
  </r>
  <r>
    <s v="1_19951"/>
    <x v="0"/>
    <x v="2"/>
    <n v="1"/>
    <x v="6"/>
    <x v="19"/>
    <n v="1"/>
    <n v="0"/>
    <n v="0"/>
    <x v="70"/>
    <n v="20059.80317940954"/>
    <x v="0"/>
  </r>
  <r>
    <s v="1_19951"/>
    <x v="0"/>
    <x v="4"/>
    <n v="1"/>
    <x v="6"/>
    <x v="19"/>
    <n v="1"/>
    <n v="0"/>
    <n v="0"/>
    <x v="71"/>
    <n v="174941.7108251325"/>
    <x v="2"/>
  </r>
  <r>
    <s v="4_19951"/>
    <x v="3"/>
    <x v="4"/>
    <n v="1"/>
    <x v="6"/>
    <x v="19"/>
    <n v="3"/>
    <n v="0"/>
    <n v="0"/>
    <x v="72"/>
    <n v="11028.766086298259"/>
    <x v="2"/>
  </r>
  <r>
    <s v="1_19951"/>
    <x v="0"/>
    <x v="6"/>
    <n v="1"/>
    <x v="6"/>
    <x v="19"/>
    <n v="1"/>
    <n v="0"/>
    <n v="0"/>
    <x v="73"/>
    <n v="108000"/>
    <x v="4"/>
  </r>
  <r>
    <s v="4_19952"/>
    <x v="3"/>
    <x v="3"/>
    <n v="2"/>
    <x v="6"/>
    <x v="20"/>
    <n v="1"/>
    <n v="0"/>
    <n v="0"/>
    <x v="74"/>
    <n v="62975.775927327784"/>
    <x v="1"/>
  </r>
  <r>
    <s v="6_19952"/>
    <x v="5"/>
    <x v="3"/>
    <n v="2"/>
    <x v="6"/>
    <x v="20"/>
    <n v="1"/>
    <n v="0"/>
    <n v="0"/>
    <x v="75"/>
    <n v="124883.42165026495"/>
    <x v="1"/>
  </r>
  <r>
    <s v="3_19952"/>
    <x v="2"/>
    <x v="3"/>
    <n v="2"/>
    <x v="6"/>
    <x v="20"/>
    <n v="1"/>
    <n v="0"/>
    <n v="0"/>
    <x v="76"/>
    <n v="22386.828160484481"/>
    <x v="1"/>
  </r>
  <r>
    <s v="5_19952"/>
    <x v="4"/>
    <x v="3"/>
    <n v="2"/>
    <x v="6"/>
    <x v="20"/>
    <n v="1"/>
    <n v="0"/>
    <n v="0"/>
    <x v="77"/>
    <n v="22487.509462528389"/>
    <x v="1"/>
  </r>
  <r>
    <s v="6_19952"/>
    <x v="5"/>
    <x v="12"/>
    <n v="2"/>
    <x v="6"/>
    <x v="20"/>
    <n v="31"/>
    <n v="0"/>
    <n v="0"/>
    <x v="2"/>
    <n v="0"/>
    <x v="6"/>
  </r>
  <r>
    <s v="1_19952"/>
    <x v="0"/>
    <x v="12"/>
    <n v="2"/>
    <x v="6"/>
    <x v="20"/>
    <n v="31"/>
    <n v="0"/>
    <n v="0"/>
    <x v="2"/>
    <n v="0"/>
    <x v="6"/>
  </r>
  <r>
    <s v="2_19952"/>
    <x v="1"/>
    <x v="12"/>
    <n v="2"/>
    <x v="6"/>
    <x v="20"/>
    <n v="31"/>
    <n v="0"/>
    <n v="0"/>
    <x v="2"/>
    <n v="0"/>
    <x v="6"/>
  </r>
  <r>
    <s v="4_19952"/>
    <x v="3"/>
    <x v="12"/>
    <n v="2"/>
    <x v="6"/>
    <x v="20"/>
    <n v="31"/>
    <n v="0"/>
    <n v="0"/>
    <x v="2"/>
    <n v="0"/>
    <x v="6"/>
  </r>
  <r>
    <s v="3_19952"/>
    <x v="2"/>
    <x v="12"/>
    <n v="2"/>
    <x v="6"/>
    <x v="20"/>
    <n v="31"/>
    <n v="0"/>
    <n v="0"/>
    <x v="2"/>
    <n v="0"/>
    <x v="6"/>
  </r>
  <r>
    <s v="5_19952"/>
    <x v="4"/>
    <x v="12"/>
    <n v="2"/>
    <x v="6"/>
    <x v="20"/>
    <n v="31"/>
    <n v="0"/>
    <n v="0"/>
    <x v="2"/>
    <n v="0"/>
    <x v="6"/>
  </r>
  <r>
    <s v="4_19952"/>
    <x v="3"/>
    <x v="1"/>
    <n v="2"/>
    <x v="6"/>
    <x v="20"/>
    <n v="1"/>
    <n v="0"/>
    <n v="0"/>
    <x v="78"/>
    <n v="11002.271006813022"/>
    <x v="0"/>
  </r>
  <r>
    <s v="2_19952"/>
    <x v="1"/>
    <x v="1"/>
    <n v="2"/>
    <x v="6"/>
    <x v="20"/>
    <n v="1"/>
    <n v="0"/>
    <n v="23"/>
    <x v="2"/>
    <n v="0"/>
    <x v="0"/>
  </r>
  <r>
    <s v="3_19952"/>
    <x v="2"/>
    <x v="1"/>
    <n v="2"/>
    <x v="6"/>
    <x v="20"/>
    <n v="1"/>
    <n v="0"/>
    <n v="0"/>
    <x v="79"/>
    <n v="171737.32021196064"/>
    <x v="0"/>
  </r>
  <r>
    <s v="5_19952"/>
    <x v="4"/>
    <x v="1"/>
    <n v="2"/>
    <x v="6"/>
    <x v="20"/>
    <n v="1"/>
    <n v="0"/>
    <n v="0"/>
    <x v="80"/>
    <n v="12850.113550340651"/>
    <x v="0"/>
  </r>
  <r>
    <s v="1_19952"/>
    <x v="0"/>
    <x v="1"/>
    <n v="2"/>
    <x v="6"/>
    <x v="20"/>
    <n v="1"/>
    <n v="0"/>
    <n v="0"/>
    <x v="81"/>
    <n v="23606.358819076457"/>
    <x v="0"/>
  </r>
  <r>
    <s v="4_19952"/>
    <x v="3"/>
    <x v="1"/>
    <n v="2"/>
    <x v="6"/>
    <x v="20"/>
    <n v="1"/>
    <n v="0"/>
    <n v="0"/>
    <x v="82"/>
    <n v="64451.930355791068"/>
    <x v="0"/>
  </r>
  <r>
    <s v="2_19952"/>
    <x v="1"/>
    <x v="4"/>
    <n v="2"/>
    <x v="6"/>
    <x v="20"/>
    <n v="1"/>
    <n v="0"/>
    <n v="0"/>
    <x v="83"/>
    <n v="182861.46858440575"/>
    <x v="2"/>
  </r>
  <r>
    <s v="2_19952"/>
    <x v="1"/>
    <x v="4"/>
    <n v="2"/>
    <x v="6"/>
    <x v="20"/>
    <n v="1"/>
    <n v="0"/>
    <n v="0"/>
    <x v="84"/>
    <n v="23476.154428463287"/>
    <x v="2"/>
  </r>
  <r>
    <s v="6_19952"/>
    <x v="5"/>
    <x v="1"/>
    <n v="2"/>
    <x v="6"/>
    <x v="20"/>
    <n v="1"/>
    <n v="0"/>
    <n v="0"/>
    <x v="85"/>
    <n v="117587.4337623013"/>
    <x v="0"/>
  </r>
  <r>
    <s v="1_19952"/>
    <x v="0"/>
    <x v="1"/>
    <n v="2"/>
    <x v="6"/>
    <x v="20"/>
    <n v="1"/>
    <n v="0"/>
    <n v="0"/>
    <x v="86"/>
    <n v="26104.466313398942"/>
    <x v="0"/>
  </r>
  <r>
    <s v="3_19952"/>
    <x v="2"/>
    <x v="1"/>
    <n v="2"/>
    <x v="6"/>
    <x v="20"/>
    <n v="1"/>
    <n v="0"/>
    <n v="0"/>
    <x v="87"/>
    <n v="639959.87887963664"/>
    <x v="0"/>
  </r>
  <r>
    <s v="1_19952"/>
    <x v="0"/>
    <x v="1"/>
    <n v="2"/>
    <x v="6"/>
    <x v="20"/>
    <n v="1"/>
    <n v="0"/>
    <n v="0"/>
    <x v="88"/>
    <n v="323729.75018925057"/>
    <x v="0"/>
  </r>
  <r>
    <s v="4_19952"/>
    <x v="3"/>
    <x v="1"/>
    <n v="2"/>
    <x v="6"/>
    <x v="20"/>
    <n v="1"/>
    <n v="0"/>
    <n v="0"/>
    <x v="89"/>
    <n v="11383.800151400455"/>
    <x v="0"/>
  </r>
  <r>
    <s v="5_19952"/>
    <x v="4"/>
    <x v="1"/>
    <n v="2"/>
    <x v="6"/>
    <x v="20"/>
    <n v="1"/>
    <n v="0"/>
    <n v="0"/>
    <x v="90"/>
    <n v="23145.344436033309"/>
    <x v="0"/>
  </r>
  <r>
    <s v="2_19952"/>
    <x v="1"/>
    <x v="1"/>
    <n v="2"/>
    <x v="6"/>
    <x v="20"/>
    <n v="1"/>
    <n v="0"/>
    <n v="0"/>
    <x v="91"/>
    <n v="24726.72218016654"/>
    <x v="0"/>
  </r>
  <r>
    <s v="3_19952"/>
    <x v="2"/>
    <x v="1"/>
    <n v="2"/>
    <x v="6"/>
    <x v="20"/>
    <n v="1"/>
    <n v="0"/>
    <n v="0"/>
    <x v="92"/>
    <n v="113099.9242997729"/>
    <x v="0"/>
  </r>
  <r>
    <s v="2_19952"/>
    <x v="1"/>
    <x v="2"/>
    <n v="2"/>
    <x v="6"/>
    <x v="20"/>
    <n v="1"/>
    <n v="0"/>
    <n v="12"/>
    <x v="2"/>
    <n v="0"/>
    <x v="0"/>
  </r>
  <r>
    <s v="5_19952"/>
    <x v="4"/>
    <x v="1"/>
    <n v="2"/>
    <x v="6"/>
    <x v="20"/>
    <n v="1"/>
    <n v="0"/>
    <n v="0"/>
    <x v="93"/>
    <n v="54383.800151400457"/>
    <x v="0"/>
  </r>
  <r>
    <s v="3_19952"/>
    <x v="2"/>
    <x v="8"/>
    <n v="2"/>
    <x v="6"/>
    <x v="20"/>
    <n v="1"/>
    <n v="0"/>
    <n v="0"/>
    <x v="94"/>
    <n v="60011.355034065105"/>
    <x v="0"/>
  </r>
  <r>
    <s v="3_19953"/>
    <x v="2"/>
    <x v="2"/>
    <n v="3"/>
    <x v="6"/>
    <x v="21"/>
    <n v="1"/>
    <n v="11"/>
    <n v="44"/>
    <x v="2"/>
    <n v="0"/>
    <x v="0"/>
  </r>
  <r>
    <s v="3_19953"/>
    <x v="2"/>
    <x v="3"/>
    <n v="3"/>
    <x v="6"/>
    <x v="21"/>
    <n v="1"/>
    <n v="0"/>
    <n v="0"/>
    <x v="95"/>
    <n v="120071.91521574566"/>
    <x v="1"/>
  </r>
  <r>
    <s v="2_19953"/>
    <x v="1"/>
    <x v="2"/>
    <n v="3"/>
    <x v="6"/>
    <x v="21"/>
    <n v="1"/>
    <n v="0"/>
    <n v="21"/>
    <x v="2"/>
    <n v="0"/>
    <x v="0"/>
  </r>
  <r>
    <s v="2_19953"/>
    <x v="1"/>
    <x v="1"/>
    <n v="3"/>
    <x v="6"/>
    <x v="21"/>
    <n v="1"/>
    <n v="0"/>
    <n v="0"/>
    <x v="96"/>
    <n v="39250.56775170326"/>
    <x v="0"/>
  </r>
  <r>
    <s v="2_19953"/>
    <x v="1"/>
    <x v="5"/>
    <n v="3"/>
    <x v="6"/>
    <x v="21"/>
    <n v="1"/>
    <n v="12"/>
    <n v="0"/>
    <x v="2"/>
    <n v="0"/>
    <x v="3"/>
  </r>
  <r>
    <s v="1_19953"/>
    <x v="0"/>
    <x v="5"/>
    <n v="3"/>
    <x v="6"/>
    <x v="21"/>
    <n v="1"/>
    <n v="13"/>
    <n v="0"/>
    <x v="2"/>
    <n v="0"/>
    <x v="3"/>
  </r>
  <r>
    <s v="1_19953"/>
    <x v="0"/>
    <x v="4"/>
    <n v="3"/>
    <x v="6"/>
    <x v="21"/>
    <n v="1"/>
    <n v="11"/>
    <n v="59"/>
    <x v="97"/>
    <n v="59592000"/>
    <x v="2"/>
  </r>
  <r>
    <s v="1_19953"/>
    <x v="0"/>
    <x v="4"/>
    <n v="3"/>
    <x v="6"/>
    <x v="21"/>
    <n v="1"/>
    <n v="0"/>
    <n v="0"/>
    <x v="98"/>
    <n v="6450000"/>
    <x v="2"/>
  </r>
  <r>
    <s v="4_19954"/>
    <x v="3"/>
    <x v="1"/>
    <n v="4"/>
    <x v="6"/>
    <x v="22"/>
    <n v="1"/>
    <n v="0"/>
    <n v="0"/>
    <x v="99"/>
    <n v="129527.63058289175"/>
    <x v="0"/>
  </r>
  <r>
    <s v="1_19954"/>
    <x v="0"/>
    <x v="6"/>
    <n v="4"/>
    <x v="6"/>
    <x v="22"/>
    <n v="1"/>
    <n v="0"/>
    <n v="0"/>
    <x v="100"/>
    <n v="462722.93716881151"/>
    <x v="4"/>
  </r>
  <r>
    <s v="1_19954"/>
    <x v="0"/>
    <x v="0"/>
    <n v="4"/>
    <x v="6"/>
    <x v="22"/>
    <n v="1"/>
    <n v="12"/>
    <n v="0"/>
    <x v="2"/>
    <n v="0"/>
    <x v="0"/>
  </r>
  <r>
    <s v="1_19981"/>
    <x v="0"/>
    <x v="4"/>
    <n v="1"/>
    <x v="7"/>
    <x v="23"/>
    <n v="2"/>
    <n v="0"/>
    <n v="0"/>
    <x v="101"/>
    <n v="654959.87887963664"/>
    <x v="2"/>
  </r>
  <r>
    <s v="1_19981"/>
    <x v="0"/>
    <x v="6"/>
    <n v="1"/>
    <x v="7"/>
    <x v="23"/>
    <n v="1"/>
    <n v="0"/>
    <n v="0"/>
    <x v="102"/>
    <n v="123191.52157456473"/>
    <x v="4"/>
  </r>
  <r>
    <s v="2_19981"/>
    <x v="1"/>
    <x v="1"/>
    <n v="1"/>
    <x v="7"/>
    <x v="23"/>
    <n v="1"/>
    <n v="0"/>
    <n v="0"/>
    <x v="103"/>
    <n v="49473.126419379259"/>
    <x v="0"/>
  </r>
  <r>
    <s v="2_19982"/>
    <x v="1"/>
    <x v="2"/>
    <n v="2"/>
    <x v="7"/>
    <x v="24"/>
    <n v="1"/>
    <n v="0"/>
    <n v="0"/>
    <x v="104"/>
    <n v="340487.5094625284"/>
    <x v="0"/>
  </r>
  <r>
    <s v="2_19982"/>
    <x v="1"/>
    <x v="1"/>
    <n v="2"/>
    <x v="7"/>
    <x v="24"/>
    <n v="1"/>
    <n v="0"/>
    <n v="0"/>
    <x v="105"/>
    <n v="231983.34595003785"/>
    <x v="0"/>
  </r>
  <r>
    <s v="1_19982"/>
    <x v="0"/>
    <x v="1"/>
    <n v="2"/>
    <x v="7"/>
    <x v="24"/>
    <n v="1"/>
    <n v="0"/>
    <n v="36"/>
    <x v="2"/>
    <n v="0"/>
    <x v="0"/>
  </r>
  <r>
    <s v="1_19982"/>
    <x v="0"/>
    <x v="1"/>
    <n v="2"/>
    <x v="7"/>
    <x v="24"/>
    <n v="1"/>
    <n v="0"/>
    <n v="0"/>
    <x v="106"/>
    <n v="235223.31566994701"/>
    <x v="0"/>
  </r>
  <r>
    <s v="2_19982"/>
    <x v="1"/>
    <x v="1"/>
    <n v="2"/>
    <x v="7"/>
    <x v="24"/>
    <n v="1"/>
    <n v="0"/>
    <n v="0"/>
    <x v="107"/>
    <n v="619619.98485995457"/>
    <x v="0"/>
  </r>
  <r>
    <s v="2_19982"/>
    <x v="1"/>
    <x v="3"/>
    <n v="2"/>
    <x v="7"/>
    <x v="24"/>
    <n v="1"/>
    <n v="0"/>
    <n v="0"/>
    <x v="108"/>
    <n v="545039.36411809234"/>
    <x v="1"/>
  </r>
  <r>
    <s v="2_19983"/>
    <x v="1"/>
    <x v="2"/>
    <n v="3"/>
    <x v="7"/>
    <x v="25"/>
    <n v="1"/>
    <n v="0"/>
    <n v="0"/>
    <x v="109"/>
    <n v="926549.58364875102"/>
    <x v="0"/>
  </r>
  <r>
    <s v="2_19983"/>
    <x v="1"/>
    <x v="1"/>
    <n v="3"/>
    <x v="7"/>
    <x v="25"/>
    <n v="1"/>
    <n v="0"/>
    <n v="0"/>
    <x v="110"/>
    <n v="110183.95155185465"/>
    <x v="0"/>
  </r>
  <r>
    <s v="2_19983"/>
    <x v="1"/>
    <x v="1"/>
    <n v="3"/>
    <x v="7"/>
    <x v="25"/>
    <n v="1"/>
    <n v="0"/>
    <n v="0"/>
    <x v="111"/>
    <n v="321599.54579863744"/>
    <x v="0"/>
  </r>
  <r>
    <s v="1_19983"/>
    <x v="0"/>
    <x v="2"/>
    <n v="3"/>
    <x v="7"/>
    <x v="25"/>
    <n v="1"/>
    <n v="0"/>
    <n v="0"/>
    <x v="112"/>
    <n v="60527.630582891754"/>
    <x v="0"/>
  </r>
  <r>
    <s v="2_19983"/>
    <x v="1"/>
    <x v="2"/>
    <n v="3"/>
    <x v="7"/>
    <x v="25"/>
    <n v="1"/>
    <n v="11"/>
    <n v="11"/>
    <x v="2"/>
    <n v="0"/>
    <x v="0"/>
  </r>
  <r>
    <s v="2_19983"/>
    <x v="1"/>
    <x v="8"/>
    <n v="3"/>
    <x v="7"/>
    <x v="25"/>
    <n v="1"/>
    <n v="0"/>
    <n v="0"/>
    <x v="113"/>
    <n v="610919.75775927329"/>
    <x v="0"/>
  </r>
  <r>
    <s v="2_19983"/>
    <x v="1"/>
    <x v="1"/>
    <n v="3"/>
    <x v="7"/>
    <x v="25"/>
    <n v="1"/>
    <n v="0"/>
    <n v="0"/>
    <x v="114"/>
    <n v="110675.24602573809"/>
    <x v="0"/>
  </r>
  <r>
    <s v="3_19643"/>
    <x v="2"/>
    <x v="16"/>
    <n v="3"/>
    <x v="8"/>
    <x v="26"/>
    <n v="1"/>
    <n v="0"/>
    <n v="0"/>
    <x v="115"/>
    <n v="626639.6669190008"/>
    <x v="4"/>
  </r>
  <r>
    <s v="2_19653"/>
    <x v="1"/>
    <x v="16"/>
    <n v="3"/>
    <x v="9"/>
    <x v="27"/>
    <n v="1"/>
    <n v="0"/>
    <n v="511"/>
    <x v="116"/>
    <n v="555779.7123391371"/>
    <x v="4"/>
  </r>
  <r>
    <s v="2_19654"/>
    <x v="1"/>
    <x v="16"/>
    <n v="4"/>
    <x v="9"/>
    <x v="28"/>
    <n v="1"/>
    <n v="0"/>
    <n v="0"/>
    <x v="117"/>
    <n v="578699.47009841027"/>
    <x v="4"/>
  </r>
  <r>
    <s v="3_19674"/>
    <x v="2"/>
    <x v="16"/>
    <n v="4"/>
    <x v="10"/>
    <x v="29"/>
    <n v="1"/>
    <n v="0"/>
    <n v="0"/>
    <x v="118"/>
    <n v="563459.50037850114"/>
    <x v="4"/>
  </r>
  <r>
    <s v="6_19782"/>
    <x v="5"/>
    <x v="16"/>
    <n v="2"/>
    <x v="11"/>
    <x v="30"/>
    <n v="1"/>
    <n v="0"/>
    <n v="0"/>
    <x v="119"/>
    <n v="3149699.4700984103"/>
    <x v="4"/>
  </r>
  <r>
    <s v="2_19732"/>
    <x v="1"/>
    <x v="16"/>
    <n v="2"/>
    <x v="12"/>
    <x v="31"/>
    <n v="1"/>
    <n v="0"/>
    <n v="0"/>
    <x v="120"/>
    <n v="593039.36411809234"/>
    <x v="4"/>
  </r>
  <r>
    <s v="1_19732"/>
    <x v="0"/>
    <x v="16"/>
    <n v="2"/>
    <x v="12"/>
    <x v="31"/>
    <n v="1"/>
    <n v="0"/>
    <n v="165"/>
    <x v="121"/>
    <n v="1800193.7925813778"/>
    <x v="4"/>
  </r>
  <r>
    <s v="2_19761"/>
    <x v="1"/>
    <x v="16"/>
    <n v="1"/>
    <x v="13"/>
    <x v="32"/>
    <n v="1"/>
    <n v="0"/>
    <n v="38"/>
    <x v="122"/>
    <n v="6427199.8485995457"/>
    <x v="4"/>
  </r>
  <r>
    <s v="4_19762"/>
    <x v="3"/>
    <x v="16"/>
    <n v="2"/>
    <x v="13"/>
    <x v="33"/>
    <n v="1"/>
    <n v="0"/>
    <n v="37"/>
    <x v="123"/>
    <n v="632819.83345950046"/>
    <x v="4"/>
  </r>
  <r>
    <s v="3_19762"/>
    <x v="2"/>
    <x v="16"/>
    <n v="2"/>
    <x v="13"/>
    <x v="33"/>
    <n v="1"/>
    <n v="12"/>
    <n v="37"/>
    <x v="124"/>
    <n v="631919.75775927329"/>
    <x v="4"/>
  </r>
  <r>
    <s v="4_19774"/>
    <x v="3"/>
    <x v="16"/>
    <n v="4"/>
    <x v="14"/>
    <x v="34"/>
    <n v="1"/>
    <n v="0"/>
    <n v="78"/>
    <x v="125"/>
    <n v="5575199.8485995457"/>
    <x v="4"/>
  </r>
  <r>
    <s v="1_19802"/>
    <x v="0"/>
    <x v="16"/>
    <n v="2"/>
    <x v="15"/>
    <x v="35"/>
    <n v="1"/>
    <n v="0"/>
    <n v="30"/>
    <x v="126"/>
    <n v="3063899.3186979564"/>
    <x v="4"/>
  </r>
  <r>
    <s v="1_19791"/>
    <x v="0"/>
    <x v="16"/>
    <n v="1"/>
    <x v="16"/>
    <x v="36"/>
    <n v="1"/>
    <n v="0"/>
    <n v="24"/>
    <x v="127"/>
    <n v="6188399.6971990922"/>
    <x v="4"/>
  </r>
  <r>
    <s v="2_19793"/>
    <x v="1"/>
    <x v="16"/>
    <n v="3"/>
    <x v="16"/>
    <x v="37"/>
    <n v="1"/>
    <n v="0"/>
    <n v="0"/>
    <x v="128"/>
    <n v="575219.530658592"/>
    <x v="4"/>
  </r>
  <r>
    <s v="2_19793"/>
    <x v="1"/>
    <x v="16"/>
    <n v="3"/>
    <x v="16"/>
    <x v="37"/>
    <n v="1"/>
    <n v="0"/>
    <n v="0"/>
    <x v="129"/>
    <n v="5629799.3943981836"/>
    <x v="4"/>
  </r>
  <r>
    <s v="2_19793"/>
    <x v="1"/>
    <x v="16"/>
    <n v="3"/>
    <x v="16"/>
    <x v="37"/>
    <n v="1"/>
    <n v="0"/>
    <n v="0"/>
    <x v="130"/>
    <n v="604979.56093868287"/>
    <x v="4"/>
  </r>
  <r>
    <s v="3_19802"/>
    <x v="2"/>
    <x v="16"/>
    <n v="2"/>
    <x v="15"/>
    <x v="35"/>
    <n v="1"/>
    <n v="0"/>
    <n v="0"/>
    <x v="131"/>
    <n v="614159.72747918242"/>
    <x v="4"/>
  </r>
  <r>
    <s v="1_19751"/>
    <x v="0"/>
    <x v="16"/>
    <n v="1"/>
    <x v="17"/>
    <x v="38"/>
    <n v="1"/>
    <n v="0"/>
    <n v="52"/>
    <x v="132"/>
    <n v="326699.47009841033"/>
    <x v="4"/>
  </r>
  <r>
    <s v="6_19754"/>
    <x v="5"/>
    <x v="16"/>
    <n v="4"/>
    <x v="17"/>
    <x v="39"/>
    <n v="1"/>
    <n v="0"/>
    <n v="44"/>
    <x v="133"/>
    <n v="560399.69719909166"/>
    <x v="4"/>
  </r>
  <r>
    <s v="3_19754"/>
    <x v="2"/>
    <x v="16"/>
    <n v="4"/>
    <x v="17"/>
    <x v="39"/>
    <n v="1"/>
    <n v="0"/>
    <n v="79"/>
    <x v="134"/>
    <n v="566519.30355791072"/>
    <x v="4"/>
  </r>
  <r>
    <s v="2_19822"/>
    <x v="1"/>
    <x v="16"/>
    <n v="2"/>
    <x v="18"/>
    <x v="40"/>
    <n v="1"/>
    <n v="0"/>
    <n v="93"/>
    <x v="135"/>
    <n v="2910299.772899319"/>
    <x v="4"/>
  </r>
  <r>
    <s v="2_19822"/>
    <x v="1"/>
    <x v="16"/>
    <n v="2"/>
    <x v="18"/>
    <x v="40"/>
    <n v="1"/>
    <n v="0"/>
    <n v="0"/>
    <x v="136"/>
    <n v="546179.40953822865"/>
    <x v="4"/>
  </r>
  <r>
    <s v="4_19832"/>
    <x v="3"/>
    <x v="16"/>
    <n v="2"/>
    <x v="19"/>
    <x v="41"/>
    <n v="1"/>
    <n v="0"/>
    <n v="23"/>
    <x v="137"/>
    <n v="580559.42467827408"/>
    <x v="4"/>
  </r>
  <r>
    <s v="4_19832"/>
    <x v="3"/>
    <x v="16"/>
    <n v="2"/>
    <x v="19"/>
    <x v="41"/>
    <n v="1"/>
    <n v="0"/>
    <n v="0"/>
    <x v="138"/>
    <n v="1466549.583648751"/>
    <x v="4"/>
  </r>
  <r>
    <s v="2_19841"/>
    <x v="1"/>
    <x v="16"/>
    <n v="1"/>
    <x v="20"/>
    <x v="42"/>
    <n v="1"/>
    <n v="0"/>
    <n v="89"/>
    <x v="133"/>
    <n v="560399.69719909166"/>
    <x v="4"/>
  </r>
  <r>
    <s v="2_19852"/>
    <x v="1"/>
    <x v="17"/>
    <n v="2"/>
    <x v="21"/>
    <x v="43"/>
    <n v="1"/>
    <n v="0"/>
    <n v="0"/>
    <x v="139"/>
    <n v="583439.81831945502"/>
    <x v="4"/>
  </r>
  <r>
    <s v="2_19854"/>
    <x v="1"/>
    <x v="16"/>
    <n v="4"/>
    <x v="21"/>
    <x v="44"/>
    <n v="1"/>
    <n v="0"/>
    <n v="0"/>
    <x v="140"/>
    <n v="627959.87887963664"/>
    <x v="4"/>
  </r>
  <r>
    <s v="5_19854"/>
    <x v="4"/>
    <x v="16"/>
    <n v="4"/>
    <x v="21"/>
    <x v="44"/>
    <n v="1"/>
    <n v="0"/>
    <n v="0"/>
    <x v="141"/>
    <n v="541379.25813777442"/>
    <x v="4"/>
  </r>
  <r>
    <s v="3_19873"/>
    <x v="2"/>
    <x v="16"/>
    <n v="3"/>
    <x v="22"/>
    <x v="45"/>
    <n v="1"/>
    <n v="0"/>
    <n v="22"/>
    <x v="142"/>
    <n v="552599.54579863744"/>
    <x v="4"/>
  </r>
  <r>
    <s v="5_19893"/>
    <x v="4"/>
    <x v="16"/>
    <n v="3"/>
    <x v="23"/>
    <x v="46"/>
    <n v="1"/>
    <n v="0"/>
    <n v="0"/>
    <x v="143"/>
    <n v="5799599.5457986379"/>
    <x v="4"/>
  </r>
  <r>
    <s v="6_19924"/>
    <x v="5"/>
    <x v="16"/>
    <n v="4"/>
    <x v="3"/>
    <x v="47"/>
    <n v="1"/>
    <n v="0"/>
    <n v="28"/>
    <x v="144"/>
    <n v="1589699.4700984103"/>
    <x v="4"/>
  </r>
  <r>
    <s v="6_19982"/>
    <x v="5"/>
    <x v="16"/>
    <n v="2"/>
    <x v="7"/>
    <x v="24"/>
    <n v="1"/>
    <n v="0"/>
    <n v="0"/>
    <x v="145"/>
    <n v="3371399.6971990918"/>
    <x v="4"/>
  </r>
  <r>
    <s v="6_19982"/>
    <x v="5"/>
    <x v="16"/>
    <n v="2"/>
    <x v="7"/>
    <x v="24"/>
    <n v="1"/>
    <n v="0"/>
    <n v="23"/>
    <x v="146"/>
    <n v="5751599.5457986379"/>
    <x v="4"/>
  </r>
  <r>
    <s v="6_19982"/>
    <x v="5"/>
    <x v="16"/>
    <n v="2"/>
    <x v="7"/>
    <x v="24"/>
    <n v="1"/>
    <n v="12"/>
    <n v="110"/>
    <x v="147"/>
    <n v="12235199.848599546"/>
    <x v="4"/>
  </r>
  <r>
    <s v="6_19992"/>
    <x v="5"/>
    <x v="16"/>
    <n v="2"/>
    <x v="0"/>
    <x v="1"/>
    <n v="1"/>
    <n v="0"/>
    <n v="0"/>
    <x v="148"/>
    <n v="6188.4935654806968"/>
    <x v="4"/>
  </r>
  <r>
    <s v="1_19954"/>
    <x v="0"/>
    <x v="16"/>
    <n v="4"/>
    <x v="6"/>
    <x v="22"/>
    <n v="1"/>
    <n v="0"/>
    <n v="0"/>
    <x v="149"/>
    <n v="973259.65177895536"/>
    <x v="4"/>
  </r>
  <r>
    <s v="1_19963"/>
    <x v="0"/>
    <x v="16"/>
    <n v="3"/>
    <x v="2"/>
    <x v="9"/>
    <n v="1"/>
    <n v="0"/>
    <n v="0"/>
    <x v="150"/>
    <n v="163961.39288417867"/>
    <x v="4"/>
  </r>
  <r>
    <s v="2_19954"/>
    <x v="1"/>
    <x v="16"/>
    <n v="4"/>
    <x v="6"/>
    <x v="22"/>
    <n v="1"/>
    <n v="0"/>
    <n v="0"/>
    <x v="151"/>
    <n v="17317799.394398183"/>
    <x v="4"/>
  </r>
  <r>
    <s v="2_19964"/>
    <x v="1"/>
    <x v="16"/>
    <n v="4"/>
    <x v="2"/>
    <x v="48"/>
    <n v="1"/>
    <n v="0"/>
    <n v="0"/>
    <x v="152"/>
    <n v="2964599.5457986374"/>
    <x v="4"/>
  </r>
  <r>
    <s v="2_19972"/>
    <x v="1"/>
    <x v="16"/>
    <n v="2"/>
    <x v="1"/>
    <x v="4"/>
    <n v="1"/>
    <n v="0"/>
    <n v="13"/>
    <x v="153"/>
    <n v="263039.36411809234"/>
    <x v="4"/>
  </r>
  <r>
    <s v="2_19981"/>
    <x v="1"/>
    <x v="16"/>
    <n v="1"/>
    <x v="7"/>
    <x v="23"/>
    <n v="1"/>
    <n v="0"/>
    <n v="0"/>
    <x v="154"/>
    <n v="311369.41710825136"/>
    <x v="4"/>
  </r>
  <r>
    <s v="2_19992"/>
    <x v="1"/>
    <x v="16"/>
    <n v="2"/>
    <x v="0"/>
    <x v="1"/>
    <n v="1"/>
    <n v="0"/>
    <n v="0"/>
    <x v="155"/>
    <n v="305579.86373959121"/>
    <x v="4"/>
  </r>
  <r>
    <s v="4_19951"/>
    <x v="3"/>
    <x v="16"/>
    <n v="1"/>
    <x v="6"/>
    <x v="19"/>
    <n v="1"/>
    <n v="0"/>
    <n v="0"/>
    <x v="156"/>
    <n v="11110.522331566995"/>
    <x v="4"/>
  </r>
  <r>
    <s v="4_19954"/>
    <x v="3"/>
    <x v="16"/>
    <n v="4"/>
    <x v="6"/>
    <x v="22"/>
    <n v="1"/>
    <n v="0"/>
    <n v="0"/>
    <x v="157"/>
    <n v="170351.24905374716"/>
    <x v="4"/>
  </r>
  <r>
    <s v="4_19954"/>
    <x v="3"/>
    <x v="16"/>
    <n v="4"/>
    <x v="6"/>
    <x v="22"/>
    <n v="1"/>
    <n v="0"/>
    <n v="36"/>
    <x v="158"/>
    <n v="2400239.9697199091"/>
    <x v="4"/>
  </r>
  <r>
    <s v="4_19961"/>
    <x v="3"/>
    <x v="16"/>
    <n v="1"/>
    <x v="2"/>
    <x v="7"/>
    <n v="1"/>
    <n v="0"/>
    <n v="0"/>
    <x v="159"/>
    <n v="373159.72747918247"/>
    <x v="4"/>
  </r>
  <r>
    <s v="4_19961"/>
    <x v="3"/>
    <x v="16"/>
    <n v="1"/>
    <x v="2"/>
    <x v="7"/>
    <n v="1"/>
    <n v="0"/>
    <n v="0"/>
    <x v="160"/>
    <n v="60029.523088569265"/>
    <x v="4"/>
  </r>
  <r>
    <s v="4_19981"/>
    <x v="3"/>
    <x v="16"/>
    <n v="1"/>
    <x v="7"/>
    <x v="23"/>
    <n v="1"/>
    <n v="0"/>
    <n v="0"/>
    <x v="161"/>
    <n v="965663.89099167299"/>
    <x v="4"/>
  </r>
  <r>
    <s v="4_19981"/>
    <x v="3"/>
    <x v="16"/>
    <n v="1"/>
    <x v="7"/>
    <x v="23"/>
    <n v="1"/>
    <n v="0"/>
    <n v="0"/>
    <x v="162"/>
    <n v="2568983.3459500382"/>
    <x v="4"/>
  </r>
  <r>
    <s v="3_19951"/>
    <x v="2"/>
    <x v="16"/>
    <n v="1"/>
    <x v="6"/>
    <x v="19"/>
    <n v="1"/>
    <n v="0"/>
    <n v="0"/>
    <x v="163"/>
    <n v="124788000"/>
    <x v="4"/>
  </r>
  <r>
    <s v="3_19973"/>
    <x v="2"/>
    <x v="16"/>
    <n v="3"/>
    <x v="1"/>
    <x v="3"/>
    <n v="1"/>
    <n v="0"/>
    <n v="11"/>
    <x v="164"/>
    <n v="2352743.3762301286"/>
    <x v="4"/>
  </r>
  <r>
    <s v="5_19963"/>
    <x v="4"/>
    <x v="16"/>
    <n v="3"/>
    <x v="2"/>
    <x v="9"/>
    <n v="1"/>
    <n v="0"/>
    <n v="0"/>
    <x v="165"/>
    <n v="854909.91672975023"/>
    <x v="4"/>
  </r>
  <r>
    <s v="5_19982"/>
    <x v="4"/>
    <x v="16"/>
    <n v="2"/>
    <x v="7"/>
    <x v="24"/>
    <n v="1"/>
    <n v="0"/>
    <n v="0"/>
    <x v="166"/>
    <n v="22492.051476154429"/>
    <x v="4"/>
  </r>
  <r>
    <s v="1_19601"/>
    <x v="0"/>
    <x v="18"/>
    <n v="1"/>
    <x v="24"/>
    <x v="49"/>
    <n v="1"/>
    <n v="0"/>
    <n v="0"/>
    <x v="167"/>
    <n v="1766.8433005299016"/>
    <x v="1"/>
  </r>
  <r>
    <s v="4_19601"/>
    <x v="3"/>
    <x v="18"/>
    <n v="1"/>
    <x v="24"/>
    <x v="49"/>
    <n v="1"/>
    <n v="0"/>
    <n v="0"/>
    <x v="168"/>
    <n v="1741.1052233156699"/>
    <x v="1"/>
  </r>
  <r>
    <s v="3_19601"/>
    <x v="2"/>
    <x v="18"/>
    <n v="1"/>
    <x v="24"/>
    <x v="49"/>
    <n v="1"/>
    <n v="0"/>
    <n v="0"/>
    <x v="169"/>
    <n v="1753.2172596517789"/>
    <x v="1"/>
  </r>
  <r>
    <s v="5_19601"/>
    <x v="4"/>
    <x v="18"/>
    <n v="1"/>
    <x v="24"/>
    <x v="49"/>
    <n v="1"/>
    <n v="0"/>
    <n v="0"/>
    <x v="170"/>
    <n v="1745.6472369417108"/>
    <x v="1"/>
  </r>
  <r>
    <s v="1_19601"/>
    <x v="0"/>
    <x v="0"/>
    <n v="1"/>
    <x v="24"/>
    <x v="49"/>
    <n v="3"/>
    <n v="0"/>
    <n v="0"/>
    <x v="171"/>
    <n v="17814.53444360333"/>
    <x v="0"/>
  </r>
  <r>
    <s v="4_19601"/>
    <x v="3"/>
    <x v="0"/>
    <n v="1"/>
    <x v="24"/>
    <x v="49"/>
    <n v="3"/>
    <n v="0"/>
    <n v="0"/>
    <x v="172"/>
    <n v="15607.115821347465"/>
    <x v="0"/>
  </r>
  <r>
    <s v="3_19601"/>
    <x v="2"/>
    <x v="0"/>
    <n v="1"/>
    <x v="24"/>
    <x v="49"/>
    <n v="3"/>
    <n v="0"/>
    <n v="0"/>
    <x v="173"/>
    <n v="16042.392127176383"/>
    <x v="0"/>
  </r>
  <r>
    <s v="5_19601"/>
    <x v="4"/>
    <x v="0"/>
    <n v="1"/>
    <x v="24"/>
    <x v="49"/>
    <n v="3"/>
    <n v="0"/>
    <n v="0"/>
    <x v="174"/>
    <n v="16763.815291445873"/>
    <x v="0"/>
  </r>
  <r>
    <s v="1_19601"/>
    <x v="0"/>
    <x v="0"/>
    <n v="1"/>
    <x v="24"/>
    <x v="49"/>
    <n v="1"/>
    <n v="3"/>
    <n v="0"/>
    <x v="175"/>
    <n v="32875.851627554883"/>
    <x v="0"/>
  </r>
  <r>
    <s v="4_19601"/>
    <x v="3"/>
    <x v="6"/>
    <n v="1"/>
    <x v="24"/>
    <x v="49"/>
    <n v="1"/>
    <n v="0"/>
    <n v="0"/>
    <x v="176"/>
    <n v="54467.82740348221"/>
    <x v="4"/>
  </r>
  <r>
    <s v="6_19611"/>
    <x v="5"/>
    <x v="0"/>
    <n v="1"/>
    <x v="25"/>
    <x v="50"/>
    <n v="2"/>
    <n v="0"/>
    <n v="0"/>
    <x v="177"/>
    <n v="13597.274791824377"/>
    <x v="0"/>
  </r>
  <r>
    <s v="1_19611"/>
    <x v="0"/>
    <x v="0"/>
    <n v="1"/>
    <x v="25"/>
    <x v="50"/>
    <n v="2"/>
    <n v="0"/>
    <n v="0"/>
    <x v="178"/>
    <n v="13216.502649507949"/>
    <x v="0"/>
  </r>
  <r>
    <s v="1_19612"/>
    <x v="0"/>
    <x v="8"/>
    <n v="2"/>
    <x v="25"/>
    <x v="51"/>
    <n v="2"/>
    <n v="0"/>
    <n v="0"/>
    <x v="179"/>
    <n v="211133.23239969721"/>
    <x v="0"/>
  </r>
  <r>
    <s v="2_19611"/>
    <x v="1"/>
    <x v="0"/>
    <n v="1"/>
    <x v="25"/>
    <x v="50"/>
    <n v="2"/>
    <n v="0"/>
    <n v="0"/>
    <x v="180"/>
    <n v="12314.155942467827"/>
    <x v="0"/>
  </r>
  <r>
    <s v="2_19612"/>
    <x v="1"/>
    <x v="6"/>
    <n v="2"/>
    <x v="25"/>
    <x v="51"/>
    <n v="1"/>
    <n v="1"/>
    <n v="13"/>
    <x v="181"/>
    <n v="55641.937925813778"/>
    <x v="4"/>
  </r>
  <r>
    <s v="4_19611"/>
    <x v="3"/>
    <x v="0"/>
    <n v="1"/>
    <x v="25"/>
    <x v="50"/>
    <n v="2"/>
    <n v="0"/>
    <n v="0"/>
    <x v="182"/>
    <n v="13512.490537471613"/>
    <x v="0"/>
  </r>
  <r>
    <s v="3_19611"/>
    <x v="2"/>
    <x v="0"/>
    <n v="1"/>
    <x v="25"/>
    <x v="50"/>
    <n v="2"/>
    <n v="0"/>
    <n v="0"/>
    <x v="183"/>
    <n v="12322.482967448903"/>
    <x v="0"/>
  </r>
  <r>
    <s v="5_19611"/>
    <x v="4"/>
    <x v="0"/>
    <n v="1"/>
    <x v="25"/>
    <x v="50"/>
    <n v="2"/>
    <n v="0"/>
    <n v="0"/>
    <x v="184"/>
    <n v="13877.365632096897"/>
    <x v="0"/>
  </r>
  <r>
    <s v="2_19621"/>
    <x v="1"/>
    <x v="19"/>
    <n v="1"/>
    <x v="26"/>
    <x v="52"/>
    <n v="3"/>
    <n v="3"/>
    <n v="0"/>
    <x v="185"/>
    <n v="8751.7032551097655"/>
    <x v="4"/>
  </r>
  <r>
    <s v="2_19624"/>
    <x v="1"/>
    <x v="19"/>
    <n v="4"/>
    <x v="26"/>
    <x v="53"/>
    <n v="8"/>
    <n v="0"/>
    <n v="0"/>
    <x v="186"/>
    <n v="94124.148372445125"/>
    <x v="4"/>
  </r>
  <r>
    <s v="6_19632"/>
    <x v="5"/>
    <x v="3"/>
    <n v="2"/>
    <x v="27"/>
    <x v="54"/>
    <n v="1"/>
    <n v="0"/>
    <n v="0"/>
    <x v="2"/>
    <n v="0"/>
    <x v="1"/>
  </r>
  <r>
    <s v="6_19634"/>
    <x v="5"/>
    <x v="0"/>
    <n v="4"/>
    <x v="27"/>
    <x v="55"/>
    <n v="2"/>
    <n v="0"/>
    <n v="6"/>
    <x v="187"/>
    <n v="126580.62074186224"/>
    <x v="0"/>
  </r>
  <r>
    <s v="1_19632"/>
    <x v="0"/>
    <x v="3"/>
    <n v="2"/>
    <x v="27"/>
    <x v="54"/>
    <n v="1"/>
    <n v="0"/>
    <n v="0"/>
    <x v="2"/>
    <n v="0"/>
    <x v="1"/>
  </r>
  <r>
    <s v="1_19631"/>
    <x v="0"/>
    <x v="8"/>
    <n v="1"/>
    <x v="27"/>
    <x v="56"/>
    <n v="2"/>
    <n v="0"/>
    <n v="0"/>
    <x v="188"/>
    <n v="98906.88872066616"/>
    <x v="0"/>
  </r>
  <r>
    <s v="1_19632"/>
    <x v="0"/>
    <x v="18"/>
    <n v="2"/>
    <x v="27"/>
    <x v="54"/>
    <n v="1"/>
    <n v="0"/>
    <n v="0"/>
    <x v="2"/>
    <n v="0"/>
    <x v="1"/>
  </r>
  <r>
    <s v="1_19634"/>
    <x v="0"/>
    <x v="0"/>
    <n v="4"/>
    <x v="27"/>
    <x v="55"/>
    <n v="2"/>
    <n v="0"/>
    <n v="7"/>
    <x v="189"/>
    <n v="141697.19909159729"/>
    <x v="0"/>
  </r>
  <r>
    <s v="1_19631"/>
    <x v="0"/>
    <x v="8"/>
    <n v="1"/>
    <x v="27"/>
    <x v="56"/>
    <n v="2"/>
    <n v="2"/>
    <n v="0"/>
    <x v="190"/>
    <n v="103626.79788039364"/>
    <x v="0"/>
  </r>
  <r>
    <s v="2_19632"/>
    <x v="1"/>
    <x v="3"/>
    <n v="2"/>
    <x v="27"/>
    <x v="54"/>
    <n v="1"/>
    <n v="0"/>
    <n v="0"/>
    <x v="2"/>
    <n v="0"/>
    <x v="1"/>
  </r>
  <r>
    <s v="2_19634"/>
    <x v="1"/>
    <x v="0"/>
    <n v="4"/>
    <x v="27"/>
    <x v="55"/>
    <n v="2"/>
    <n v="0"/>
    <n v="6"/>
    <x v="191"/>
    <n v="130493.56548069644"/>
    <x v="0"/>
  </r>
  <r>
    <s v="4_19632"/>
    <x v="3"/>
    <x v="3"/>
    <n v="2"/>
    <x v="27"/>
    <x v="54"/>
    <n v="1"/>
    <n v="0"/>
    <n v="0"/>
    <x v="2"/>
    <n v="0"/>
    <x v="1"/>
  </r>
  <r>
    <s v="4_19631"/>
    <x v="3"/>
    <x v="6"/>
    <n v="1"/>
    <x v="27"/>
    <x v="56"/>
    <n v="1"/>
    <n v="0"/>
    <n v="0"/>
    <x v="192"/>
    <n v="163929.59878879637"/>
    <x v="4"/>
  </r>
  <r>
    <s v="4_19634"/>
    <x v="3"/>
    <x v="0"/>
    <n v="4"/>
    <x v="27"/>
    <x v="55"/>
    <n v="2"/>
    <n v="0"/>
    <n v="6"/>
    <x v="193"/>
    <n v="129606.35881907646"/>
    <x v="0"/>
  </r>
  <r>
    <s v="3_19632"/>
    <x v="2"/>
    <x v="3"/>
    <n v="2"/>
    <x v="27"/>
    <x v="54"/>
    <n v="1"/>
    <n v="0"/>
    <n v="0"/>
    <x v="2"/>
    <n v="0"/>
    <x v="1"/>
  </r>
  <r>
    <s v="3_19634"/>
    <x v="2"/>
    <x v="0"/>
    <n v="4"/>
    <x v="27"/>
    <x v="55"/>
    <n v="2"/>
    <n v="0"/>
    <n v="7"/>
    <x v="194"/>
    <n v="141345.19303557911"/>
    <x v="0"/>
  </r>
  <r>
    <s v="5_19632"/>
    <x v="4"/>
    <x v="3"/>
    <n v="2"/>
    <x v="27"/>
    <x v="54"/>
    <n v="1"/>
    <n v="0"/>
    <n v="0"/>
    <x v="2"/>
    <n v="0"/>
    <x v="1"/>
  </r>
  <r>
    <s v="5_19634"/>
    <x v="4"/>
    <x v="0"/>
    <n v="4"/>
    <x v="27"/>
    <x v="55"/>
    <n v="2"/>
    <n v="0"/>
    <n v="7"/>
    <x v="195"/>
    <n v="134666.91900075701"/>
    <x v="0"/>
  </r>
  <r>
    <s v="1_19642"/>
    <x v="0"/>
    <x v="8"/>
    <n v="2"/>
    <x v="8"/>
    <x v="57"/>
    <n v="3"/>
    <n v="0"/>
    <n v="0"/>
    <x v="196"/>
    <n v="901996.97199091606"/>
    <x v="0"/>
  </r>
  <r>
    <s v="2_19642"/>
    <x v="1"/>
    <x v="8"/>
    <n v="2"/>
    <x v="8"/>
    <x v="57"/>
    <n v="2"/>
    <n v="0"/>
    <n v="0"/>
    <x v="197"/>
    <n v="615059.80317940959"/>
    <x v="0"/>
  </r>
  <r>
    <s v="6_19643"/>
    <x v="5"/>
    <x v="7"/>
    <n v="3"/>
    <x v="8"/>
    <x v="26"/>
    <n v="3"/>
    <n v="0"/>
    <n v="0"/>
    <x v="198"/>
    <n v="13473.126419379259"/>
    <x v="5"/>
  </r>
  <r>
    <s v="1_19643"/>
    <x v="0"/>
    <x v="7"/>
    <n v="3"/>
    <x v="8"/>
    <x v="26"/>
    <n v="3"/>
    <n v="0"/>
    <n v="0"/>
    <x v="199"/>
    <n v="12386.071158213475"/>
    <x v="5"/>
  </r>
  <r>
    <s v="2_19643"/>
    <x v="1"/>
    <x v="7"/>
    <n v="3"/>
    <x v="8"/>
    <x v="26"/>
    <n v="3"/>
    <n v="0"/>
    <n v="0"/>
    <x v="200"/>
    <n v="12173.35352006056"/>
    <x v="5"/>
  </r>
  <r>
    <s v="4_19643"/>
    <x v="3"/>
    <x v="7"/>
    <n v="3"/>
    <x v="8"/>
    <x v="26"/>
    <n v="3"/>
    <n v="0"/>
    <n v="0"/>
    <x v="201"/>
    <n v="13169.568508705526"/>
    <x v="5"/>
  </r>
  <r>
    <s v="3_19643"/>
    <x v="2"/>
    <x v="7"/>
    <n v="3"/>
    <x v="8"/>
    <x v="26"/>
    <n v="3"/>
    <n v="0"/>
    <n v="0"/>
    <x v="202"/>
    <n v="12779.712339137019"/>
    <x v="5"/>
  </r>
  <r>
    <s v="5_19643"/>
    <x v="4"/>
    <x v="7"/>
    <n v="3"/>
    <x v="8"/>
    <x v="26"/>
    <n v="3"/>
    <n v="0"/>
    <n v="0"/>
    <x v="203"/>
    <n v="12821.347464042392"/>
    <x v="5"/>
  </r>
  <r>
    <s v="4_19643"/>
    <x v="3"/>
    <x v="8"/>
    <n v="3"/>
    <x v="8"/>
    <x v="26"/>
    <n v="2"/>
    <n v="0"/>
    <n v="0"/>
    <x v="204"/>
    <n v="25727.47918243755"/>
    <x v="0"/>
  </r>
  <r>
    <s v="3_19643"/>
    <x v="2"/>
    <x v="8"/>
    <n v="3"/>
    <x v="8"/>
    <x v="26"/>
    <n v="2"/>
    <n v="0"/>
    <n v="0"/>
    <x v="205"/>
    <n v="25645.722937168812"/>
    <x v="0"/>
  </r>
  <r>
    <s v="5_19643"/>
    <x v="4"/>
    <x v="8"/>
    <n v="3"/>
    <x v="8"/>
    <x v="26"/>
    <n v="2"/>
    <n v="0"/>
    <n v="0"/>
    <x v="206"/>
    <n v="24981.07494322483"/>
    <x v="0"/>
  </r>
  <r>
    <s v="6_19644"/>
    <x v="5"/>
    <x v="8"/>
    <n v="4"/>
    <x v="8"/>
    <x v="58"/>
    <n v="2"/>
    <n v="0"/>
    <n v="0"/>
    <x v="2"/>
    <n v="0"/>
    <x v="0"/>
  </r>
  <r>
    <s v="1_19644"/>
    <x v="0"/>
    <x v="8"/>
    <n v="4"/>
    <x v="8"/>
    <x v="58"/>
    <n v="2"/>
    <n v="0"/>
    <n v="0"/>
    <x v="2"/>
    <n v="0"/>
    <x v="0"/>
  </r>
  <r>
    <s v="2_19644"/>
    <x v="1"/>
    <x v="8"/>
    <n v="4"/>
    <x v="8"/>
    <x v="58"/>
    <n v="2"/>
    <n v="0"/>
    <n v="0"/>
    <x v="2"/>
    <n v="0"/>
    <x v="0"/>
  </r>
  <r>
    <s v="4_19644"/>
    <x v="3"/>
    <x v="8"/>
    <n v="4"/>
    <x v="8"/>
    <x v="58"/>
    <n v="2"/>
    <n v="0"/>
    <n v="0"/>
    <x v="2"/>
    <n v="0"/>
    <x v="0"/>
  </r>
  <r>
    <s v="3_19644"/>
    <x v="2"/>
    <x v="8"/>
    <n v="4"/>
    <x v="8"/>
    <x v="58"/>
    <n v="2"/>
    <n v="0"/>
    <n v="0"/>
    <x v="2"/>
    <n v="0"/>
    <x v="0"/>
  </r>
  <r>
    <s v="5_19644"/>
    <x v="4"/>
    <x v="8"/>
    <n v="4"/>
    <x v="8"/>
    <x v="58"/>
    <n v="2"/>
    <n v="0"/>
    <n v="0"/>
    <x v="2"/>
    <n v="0"/>
    <x v="0"/>
  </r>
  <r>
    <s v="6_19644"/>
    <x v="5"/>
    <x v="8"/>
    <n v="4"/>
    <x v="8"/>
    <x v="58"/>
    <n v="3"/>
    <n v="3"/>
    <n v="0"/>
    <x v="207"/>
    <n v="141906.13171839516"/>
    <x v="0"/>
  </r>
  <r>
    <s v="1_19644"/>
    <x v="0"/>
    <x v="8"/>
    <n v="4"/>
    <x v="8"/>
    <x v="58"/>
    <n v="3"/>
    <n v="2"/>
    <n v="0"/>
    <x v="208"/>
    <n v="122693.41408024225"/>
    <x v="0"/>
  </r>
  <r>
    <s v="2_19644"/>
    <x v="1"/>
    <x v="8"/>
    <n v="4"/>
    <x v="8"/>
    <x v="58"/>
    <n v="3"/>
    <n v="0"/>
    <n v="0"/>
    <x v="209"/>
    <n v="132371.68811506435"/>
    <x v="0"/>
  </r>
  <r>
    <s v="4_19644"/>
    <x v="3"/>
    <x v="8"/>
    <n v="4"/>
    <x v="8"/>
    <x v="58"/>
    <n v="3"/>
    <n v="1"/>
    <n v="0"/>
    <x v="210"/>
    <n v="140784.25435276306"/>
    <x v="0"/>
  </r>
  <r>
    <s v="3_19644"/>
    <x v="2"/>
    <x v="8"/>
    <n v="4"/>
    <x v="8"/>
    <x v="58"/>
    <n v="3"/>
    <n v="2"/>
    <n v="0"/>
    <x v="211"/>
    <n v="120228.61468584406"/>
    <x v="0"/>
  </r>
  <r>
    <s v="5_19644"/>
    <x v="4"/>
    <x v="8"/>
    <n v="4"/>
    <x v="8"/>
    <x v="58"/>
    <n v="3"/>
    <n v="2"/>
    <n v="0"/>
    <x v="212"/>
    <n v="142088.5692657078"/>
    <x v="0"/>
  </r>
  <r>
    <s v="6_19661"/>
    <x v="5"/>
    <x v="4"/>
    <n v="1"/>
    <x v="28"/>
    <x v="59"/>
    <n v="5"/>
    <n v="0"/>
    <n v="0"/>
    <x v="213"/>
    <n v="12349.735049205148"/>
    <x v="2"/>
  </r>
  <r>
    <s v="6_19661"/>
    <x v="5"/>
    <x v="20"/>
    <n v="1"/>
    <x v="28"/>
    <x v="59"/>
    <n v="17"/>
    <n v="0"/>
    <n v="0"/>
    <x v="214"/>
    <n v="136232.39969719909"/>
    <x v="7"/>
  </r>
  <r>
    <s v="6_19661"/>
    <x v="5"/>
    <x v="0"/>
    <n v="1"/>
    <x v="28"/>
    <x v="59"/>
    <n v="2"/>
    <n v="1"/>
    <n v="0"/>
    <x v="2"/>
    <n v="0"/>
    <x v="0"/>
  </r>
  <r>
    <s v="1_19661"/>
    <x v="0"/>
    <x v="4"/>
    <n v="1"/>
    <x v="28"/>
    <x v="59"/>
    <n v="5"/>
    <n v="0"/>
    <n v="0"/>
    <x v="215"/>
    <n v="12193.035579106738"/>
    <x v="2"/>
  </r>
  <r>
    <s v="1_19661"/>
    <x v="0"/>
    <x v="20"/>
    <n v="1"/>
    <x v="28"/>
    <x v="59"/>
    <n v="17"/>
    <n v="0"/>
    <n v="0"/>
    <x v="216"/>
    <n v="136636.63890991674"/>
    <x v="7"/>
  </r>
  <r>
    <s v="1_19661"/>
    <x v="0"/>
    <x v="0"/>
    <n v="1"/>
    <x v="28"/>
    <x v="59"/>
    <n v="2"/>
    <n v="2"/>
    <n v="0"/>
    <x v="217"/>
    <n v="166847.08554125665"/>
    <x v="0"/>
  </r>
  <r>
    <s v="1_19661"/>
    <x v="0"/>
    <x v="0"/>
    <n v="1"/>
    <x v="28"/>
    <x v="59"/>
    <n v="2"/>
    <n v="2"/>
    <n v="0"/>
    <x v="2"/>
    <n v="0"/>
    <x v="0"/>
  </r>
  <r>
    <s v="2_19661"/>
    <x v="1"/>
    <x v="4"/>
    <n v="1"/>
    <x v="28"/>
    <x v="59"/>
    <n v="5"/>
    <n v="0"/>
    <n v="0"/>
    <x v="218"/>
    <n v="13470.855412566238"/>
    <x v="2"/>
  </r>
  <r>
    <s v="2_19661"/>
    <x v="1"/>
    <x v="20"/>
    <n v="1"/>
    <x v="28"/>
    <x v="59"/>
    <n v="17"/>
    <n v="0"/>
    <n v="0"/>
    <x v="219"/>
    <n v="125850.11355034065"/>
    <x v="7"/>
  </r>
  <r>
    <s v="2_19661"/>
    <x v="1"/>
    <x v="0"/>
    <n v="1"/>
    <x v="28"/>
    <x v="59"/>
    <n v="2"/>
    <n v="3"/>
    <n v="0"/>
    <x v="2"/>
    <n v="0"/>
    <x v="0"/>
  </r>
  <r>
    <s v="4_19661"/>
    <x v="3"/>
    <x v="4"/>
    <n v="1"/>
    <x v="28"/>
    <x v="59"/>
    <n v="5"/>
    <n v="0"/>
    <n v="0"/>
    <x v="220"/>
    <n v="14070.401211203634"/>
    <x v="2"/>
  </r>
  <r>
    <s v="4_19661"/>
    <x v="3"/>
    <x v="20"/>
    <n v="1"/>
    <x v="28"/>
    <x v="59"/>
    <n v="17"/>
    <n v="0"/>
    <n v="0"/>
    <x v="221"/>
    <n v="139597.27479182437"/>
    <x v="7"/>
  </r>
  <r>
    <s v="4_19661"/>
    <x v="3"/>
    <x v="0"/>
    <n v="1"/>
    <x v="28"/>
    <x v="59"/>
    <n v="2"/>
    <n v="2"/>
    <n v="0"/>
    <x v="222"/>
    <n v="185978.04693414082"/>
    <x v="0"/>
  </r>
  <r>
    <s v="4_19661"/>
    <x v="3"/>
    <x v="0"/>
    <n v="1"/>
    <x v="28"/>
    <x v="59"/>
    <n v="2"/>
    <n v="1"/>
    <n v="0"/>
    <x v="2"/>
    <n v="0"/>
    <x v="0"/>
  </r>
  <r>
    <s v="3_19661"/>
    <x v="2"/>
    <x v="4"/>
    <n v="1"/>
    <x v="28"/>
    <x v="59"/>
    <n v="5"/>
    <n v="0"/>
    <n v="0"/>
    <x v="223"/>
    <n v="12005.299015897048"/>
    <x v="2"/>
  </r>
  <r>
    <s v="3_19661"/>
    <x v="2"/>
    <x v="20"/>
    <n v="1"/>
    <x v="28"/>
    <x v="59"/>
    <n v="17"/>
    <n v="0"/>
    <n v="0"/>
    <x v="224"/>
    <n v="129853.89856169569"/>
    <x v="7"/>
  </r>
  <r>
    <s v="3_19661"/>
    <x v="2"/>
    <x v="0"/>
    <n v="1"/>
    <x v="28"/>
    <x v="59"/>
    <n v="2"/>
    <n v="3"/>
    <n v="0"/>
    <x v="225"/>
    <n v="158859.19757759274"/>
    <x v="0"/>
  </r>
  <r>
    <s v="3_19661"/>
    <x v="2"/>
    <x v="0"/>
    <n v="1"/>
    <x v="28"/>
    <x v="59"/>
    <n v="2"/>
    <n v="2"/>
    <n v="0"/>
    <x v="2"/>
    <n v="0"/>
    <x v="0"/>
  </r>
  <r>
    <s v="5_19661"/>
    <x v="4"/>
    <x v="4"/>
    <n v="1"/>
    <x v="28"/>
    <x v="59"/>
    <n v="5"/>
    <n v="0"/>
    <n v="0"/>
    <x v="226"/>
    <n v="12862.982588947767"/>
    <x v="2"/>
  </r>
  <r>
    <s v="5_19661"/>
    <x v="4"/>
    <x v="20"/>
    <n v="1"/>
    <x v="28"/>
    <x v="59"/>
    <n v="17"/>
    <n v="0"/>
    <n v="0"/>
    <x v="227"/>
    <n v="135332.323996972"/>
    <x v="7"/>
  </r>
  <r>
    <s v="5_19661"/>
    <x v="4"/>
    <x v="0"/>
    <n v="1"/>
    <x v="28"/>
    <x v="59"/>
    <n v="2"/>
    <n v="2"/>
    <n v="0"/>
    <x v="228"/>
    <n v="167155.94246782741"/>
    <x v="0"/>
  </r>
  <r>
    <s v="5_19661"/>
    <x v="4"/>
    <x v="0"/>
    <n v="1"/>
    <x v="28"/>
    <x v="59"/>
    <n v="2"/>
    <n v="1"/>
    <n v="0"/>
    <x v="2"/>
    <n v="0"/>
    <x v="0"/>
  </r>
  <r>
    <s v="6_19673"/>
    <x v="5"/>
    <x v="8"/>
    <n v="3"/>
    <x v="10"/>
    <x v="60"/>
    <n v="6"/>
    <n v="0"/>
    <n v="0"/>
    <x v="229"/>
    <n v="129828.16048448146"/>
    <x v="0"/>
  </r>
  <r>
    <s v="1_19673"/>
    <x v="0"/>
    <x v="8"/>
    <n v="3"/>
    <x v="10"/>
    <x v="60"/>
    <n v="6"/>
    <n v="0"/>
    <n v="0"/>
    <x v="230"/>
    <n v="131054.50416351249"/>
    <x v="0"/>
  </r>
  <r>
    <s v="2_19673"/>
    <x v="1"/>
    <x v="8"/>
    <n v="3"/>
    <x v="10"/>
    <x v="60"/>
    <n v="6"/>
    <n v="0"/>
    <n v="0"/>
    <x v="231"/>
    <n v="121323.99697199093"/>
    <x v="0"/>
  </r>
  <r>
    <s v="4_19673"/>
    <x v="3"/>
    <x v="8"/>
    <n v="3"/>
    <x v="10"/>
    <x v="60"/>
    <n v="6"/>
    <n v="0"/>
    <n v="0"/>
    <x v="232"/>
    <n v="131302.04390613173"/>
    <x v="0"/>
  </r>
  <r>
    <s v="3_19673"/>
    <x v="2"/>
    <x v="8"/>
    <n v="3"/>
    <x v="10"/>
    <x v="60"/>
    <n v="6"/>
    <n v="0"/>
    <n v="0"/>
    <x v="233"/>
    <n v="135267.22180166541"/>
    <x v="0"/>
  </r>
  <r>
    <s v="5_19673"/>
    <x v="4"/>
    <x v="8"/>
    <n v="3"/>
    <x v="10"/>
    <x v="60"/>
    <n v="6"/>
    <n v="0"/>
    <n v="0"/>
    <x v="234"/>
    <n v="131028.00908402726"/>
    <x v="0"/>
  </r>
  <r>
    <s v="3_19683"/>
    <x v="2"/>
    <x v="1"/>
    <n v="3"/>
    <x v="29"/>
    <x v="61"/>
    <n v="1"/>
    <n v="0"/>
    <n v="0"/>
    <x v="235"/>
    <n v="559499.62149886449"/>
    <x v="0"/>
  </r>
  <r>
    <s v="1_19681"/>
    <x v="0"/>
    <x v="21"/>
    <n v="1"/>
    <x v="29"/>
    <x v="62"/>
    <n v="5"/>
    <n v="0"/>
    <n v="0"/>
    <x v="236"/>
    <n v="188206.66161998486"/>
    <x v="0"/>
  </r>
  <r>
    <s v="2_19681"/>
    <x v="1"/>
    <x v="21"/>
    <n v="1"/>
    <x v="29"/>
    <x v="62"/>
    <n v="5"/>
    <n v="0"/>
    <n v="0"/>
    <x v="237"/>
    <n v="181719.15215745647"/>
    <x v="0"/>
  </r>
  <r>
    <s v="6_19681"/>
    <x v="5"/>
    <x v="21"/>
    <n v="1"/>
    <x v="29"/>
    <x v="62"/>
    <n v="5"/>
    <n v="0"/>
    <n v="0"/>
    <x v="238"/>
    <n v="203412.56623769872"/>
    <x v="0"/>
  </r>
  <r>
    <s v="3_19681"/>
    <x v="2"/>
    <x v="21"/>
    <n v="1"/>
    <x v="29"/>
    <x v="62"/>
    <n v="5"/>
    <n v="0"/>
    <n v="0"/>
    <x v="239"/>
    <n v="192931.1127933384"/>
    <x v="0"/>
  </r>
  <r>
    <s v="5_19681"/>
    <x v="4"/>
    <x v="21"/>
    <n v="1"/>
    <x v="29"/>
    <x v="62"/>
    <n v="5"/>
    <n v="0"/>
    <n v="0"/>
    <x v="240"/>
    <n v="182844.05753217259"/>
    <x v="0"/>
  </r>
  <r>
    <s v="6_19691"/>
    <x v="5"/>
    <x v="0"/>
    <n v="1"/>
    <x v="30"/>
    <x v="63"/>
    <n v="3"/>
    <n v="0"/>
    <n v="0"/>
    <x v="241"/>
    <n v="121568.50870552612"/>
    <x v="0"/>
  </r>
  <r>
    <s v="1_19691"/>
    <x v="0"/>
    <x v="0"/>
    <n v="1"/>
    <x v="30"/>
    <x v="63"/>
    <n v="3"/>
    <n v="0"/>
    <n v="0"/>
    <x v="242"/>
    <n v="116729.75018925057"/>
    <x v="0"/>
  </r>
  <r>
    <s v="1_19693"/>
    <x v="0"/>
    <x v="8"/>
    <n v="3"/>
    <x v="30"/>
    <x v="64"/>
    <n v="1"/>
    <n v="0"/>
    <n v="0"/>
    <x v="243"/>
    <n v="587639.6669190008"/>
    <x v="0"/>
  </r>
  <r>
    <s v="2_19691"/>
    <x v="1"/>
    <x v="0"/>
    <n v="1"/>
    <x v="30"/>
    <x v="63"/>
    <n v="3"/>
    <n v="0"/>
    <n v="0"/>
    <x v="244"/>
    <n v="136057.53217259652"/>
    <x v="0"/>
  </r>
  <r>
    <s v="4_19691"/>
    <x v="3"/>
    <x v="0"/>
    <n v="1"/>
    <x v="30"/>
    <x v="63"/>
    <n v="3"/>
    <n v="11"/>
    <n v="0"/>
    <x v="245"/>
    <n v="117700.22710068131"/>
    <x v="0"/>
  </r>
  <r>
    <s v="4_19694"/>
    <x v="3"/>
    <x v="22"/>
    <n v="4"/>
    <x v="30"/>
    <x v="65"/>
    <n v="1"/>
    <n v="2"/>
    <n v="2"/>
    <x v="246"/>
    <n v="22420.136260408781"/>
    <x v="4"/>
  </r>
  <r>
    <s v="3_19691"/>
    <x v="2"/>
    <x v="0"/>
    <n v="1"/>
    <x v="30"/>
    <x v="63"/>
    <n v="3"/>
    <n v="0"/>
    <n v="0"/>
    <x v="247"/>
    <n v="121479.18243754732"/>
    <x v="0"/>
  </r>
  <r>
    <s v="3_19694"/>
    <x v="2"/>
    <x v="22"/>
    <n v="4"/>
    <x v="30"/>
    <x v="65"/>
    <n v="1"/>
    <n v="1"/>
    <n v="1"/>
    <x v="248"/>
    <n v="23308.099924299775"/>
    <x v="4"/>
  </r>
  <r>
    <s v="5_19691"/>
    <x v="4"/>
    <x v="0"/>
    <n v="1"/>
    <x v="30"/>
    <x v="63"/>
    <n v="3"/>
    <n v="0"/>
    <n v="0"/>
    <x v="249"/>
    <n v="120265.7077971234"/>
    <x v="0"/>
  </r>
  <r>
    <s v="5_19694"/>
    <x v="4"/>
    <x v="22"/>
    <n v="4"/>
    <x v="30"/>
    <x v="65"/>
    <n v="1"/>
    <n v="2"/>
    <n v="2"/>
    <x v="250"/>
    <n v="25538.228614685846"/>
    <x v="4"/>
  </r>
  <r>
    <s v="1_19703"/>
    <x v="0"/>
    <x v="1"/>
    <n v="3"/>
    <x v="31"/>
    <x v="66"/>
    <n v="1"/>
    <n v="0"/>
    <n v="0"/>
    <x v="251"/>
    <n v="596579.86373959121"/>
    <x v="0"/>
  </r>
  <r>
    <s v="2_19703"/>
    <x v="1"/>
    <x v="10"/>
    <n v="3"/>
    <x v="31"/>
    <x v="66"/>
    <n v="2"/>
    <n v="0"/>
    <n v="0"/>
    <x v="2"/>
    <n v="0"/>
    <x v="0"/>
  </r>
  <r>
    <s v="2_19704"/>
    <x v="1"/>
    <x v="23"/>
    <n v="4"/>
    <x v="31"/>
    <x v="67"/>
    <n v="1"/>
    <n v="0"/>
    <n v="0"/>
    <x v="252"/>
    <n v="853369.41710825136"/>
    <x v="5"/>
  </r>
  <r>
    <s v="5_19702"/>
    <x v="4"/>
    <x v="6"/>
    <n v="2"/>
    <x v="31"/>
    <x v="68"/>
    <n v="1"/>
    <n v="0"/>
    <n v="2"/>
    <x v="253"/>
    <n v="123911.43073429221"/>
    <x v="4"/>
  </r>
  <r>
    <s v="6_19714"/>
    <x v="5"/>
    <x v="24"/>
    <n v="4"/>
    <x v="32"/>
    <x v="69"/>
    <n v="1"/>
    <n v="0"/>
    <n v="0"/>
    <x v="254"/>
    <n v="119133.2323996972"/>
    <x v="0"/>
  </r>
  <r>
    <s v="1_19711"/>
    <x v="0"/>
    <x v="0"/>
    <n v="1"/>
    <x v="32"/>
    <x v="70"/>
    <n v="1"/>
    <n v="4"/>
    <n v="8"/>
    <x v="255"/>
    <n v="347862.2255866768"/>
    <x v="0"/>
  </r>
  <r>
    <s v="1_19714"/>
    <x v="0"/>
    <x v="24"/>
    <n v="4"/>
    <x v="32"/>
    <x v="69"/>
    <n v="1"/>
    <n v="0"/>
    <n v="0"/>
    <x v="256"/>
    <n v="128993.18697956094"/>
    <x v="0"/>
  </r>
  <r>
    <s v="2_19714"/>
    <x v="1"/>
    <x v="24"/>
    <n v="4"/>
    <x v="32"/>
    <x v="69"/>
    <n v="1"/>
    <n v="0"/>
    <n v="0"/>
    <x v="257"/>
    <n v="137380.01514004543"/>
    <x v="0"/>
  </r>
  <r>
    <s v="2_19713"/>
    <x v="1"/>
    <x v="7"/>
    <n v="3"/>
    <x v="32"/>
    <x v="71"/>
    <n v="4"/>
    <n v="0"/>
    <n v="0"/>
    <x v="258"/>
    <n v="800912.94473883428"/>
    <x v="5"/>
  </r>
  <r>
    <s v="4_19712"/>
    <x v="3"/>
    <x v="10"/>
    <n v="2"/>
    <x v="32"/>
    <x v="72"/>
    <n v="1"/>
    <n v="0"/>
    <n v="0"/>
    <x v="259"/>
    <n v="1020896.2906888721"/>
    <x v="0"/>
  </r>
  <r>
    <s v="4_19714"/>
    <x v="3"/>
    <x v="24"/>
    <n v="4"/>
    <x v="32"/>
    <x v="69"/>
    <n v="1"/>
    <n v="0"/>
    <n v="0"/>
    <x v="260"/>
    <n v="138540.49962149886"/>
    <x v="0"/>
  </r>
  <r>
    <s v="3_19712"/>
    <x v="2"/>
    <x v="10"/>
    <n v="2"/>
    <x v="32"/>
    <x v="72"/>
    <n v="1"/>
    <n v="0"/>
    <n v="0"/>
    <x v="261"/>
    <n v="48188.493565480698"/>
    <x v="0"/>
  </r>
  <r>
    <s v="3_19713"/>
    <x v="2"/>
    <x v="8"/>
    <n v="3"/>
    <x v="32"/>
    <x v="71"/>
    <n v="1"/>
    <n v="0"/>
    <n v="0"/>
    <x v="262"/>
    <n v="543839.51551854657"/>
    <x v="0"/>
  </r>
  <r>
    <s v="3_19714"/>
    <x v="2"/>
    <x v="24"/>
    <n v="4"/>
    <x v="32"/>
    <x v="69"/>
    <n v="1"/>
    <n v="0"/>
    <n v="12"/>
    <x v="263"/>
    <n v="131432.24829674489"/>
    <x v="0"/>
  </r>
  <r>
    <s v="5_19712"/>
    <x v="4"/>
    <x v="10"/>
    <n v="2"/>
    <x v="32"/>
    <x v="72"/>
    <n v="1"/>
    <n v="0"/>
    <n v="33"/>
    <x v="264"/>
    <n v="45987.887963663896"/>
    <x v="0"/>
  </r>
  <r>
    <s v="5_19714"/>
    <x v="4"/>
    <x v="24"/>
    <n v="4"/>
    <x v="32"/>
    <x v="69"/>
    <n v="1"/>
    <n v="0"/>
    <n v="0"/>
    <x v="265"/>
    <n v="133454.2013626041"/>
    <x v="0"/>
  </r>
  <r>
    <s v="6_19722"/>
    <x v="5"/>
    <x v="0"/>
    <n v="2"/>
    <x v="33"/>
    <x v="73"/>
    <n v="30"/>
    <n v="0"/>
    <n v="0"/>
    <x v="2"/>
    <n v="0"/>
    <x v="0"/>
  </r>
  <r>
    <s v="6_19722"/>
    <x v="5"/>
    <x v="7"/>
    <n v="2"/>
    <x v="33"/>
    <x v="73"/>
    <n v="2"/>
    <n v="0"/>
    <n v="0"/>
    <x v="266"/>
    <n v="1345.1930355791069"/>
    <x v="5"/>
  </r>
  <r>
    <s v="1_19722"/>
    <x v="0"/>
    <x v="0"/>
    <n v="2"/>
    <x v="33"/>
    <x v="73"/>
    <n v="30"/>
    <n v="0"/>
    <n v="0"/>
    <x v="2"/>
    <n v="0"/>
    <x v="0"/>
  </r>
  <r>
    <s v="1_19722"/>
    <x v="0"/>
    <x v="7"/>
    <n v="2"/>
    <x v="33"/>
    <x v="73"/>
    <n v="2"/>
    <n v="0"/>
    <n v="0"/>
    <x v="267"/>
    <n v="1282.3618470855413"/>
    <x v="5"/>
  </r>
  <r>
    <s v="1_19723"/>
    <x v="0"/>
    <x v="25"/>
    <n v="3"/>
    <x v="33"/>
    <x v="74"/>
    <n v="1"/>
    <n v="0"/>
    <n v="0"/>
    <x v="268"/>
    <n v="569879.63663890993"/>
    <x v="0"/>
  </r>
  <r>
    <s v="2_19722"/>
    <x v="1"/>
    <x v="0"/>
    <n v="2"/>
    <x v="33"/>
    <x v="73"/>
    <n v="30"/>
    <n v="0"/>
    <n v="0"/>
    <x v="2"/>
    <n v="0"/>
    <x v="0"/>
  </r>
  <r>
    <s v="2_19722"/>
    <x v="1"/>
    <x v="7"/>
    <n v="2"/>
    <x v="33"/>
    <x v="73"/>
    <n v="2"/>
    <n v="0"/>
    <n v="0"/>
    <x v="269"/>
    <n v="1191.5215745647238"/>
    <x v="5"/>
  </r>
  <r>
    <s v="4_19722"/>
    <x v="3"/>
    <x v="0"/>
    <n v="2"/>
    <x v="33"/>
    <x v="73"/>
    <n v="30"/>
    <n v="0"/>
    <n v="0"/>
    <x v="2"/>
    <n v="0"/>
    <x v="0"/>
  </r>
  <r>
    <s v="4_19722"/>
    <x v="3"/>
    <x v="7"/>
    <n v="2"/>
    <x v="33"/>
    <x v="73"/>
    <n v="2"/>
    <n v="0"/>
    <n v="0"/>
    <x v="270"/>
    <n v="1209.6896290688874"/>
    <x v="5"/>
  </r>
  <r>
    <s v="3_19722"/>
    <x v="2"/>
    <x v="0"/>
    <n v="2"/>
    <x v="33"/>
    <x v="73"/>
    <n v="30"/>
    <n v="0"/>
    <n v="0"/>
    <x v="2"/>
    <n v="0"/>
    <x v="0"/>
  </r>
  <r>
    <s v="3_19722"/>
    <x v="2"/>
    <x v="7"/>
    <n v="2"/>
    <x v="33"/>
    <x v="73"/>
    <n v="2"/>
    <n v="0"/>
    <n v="0"/>
    <x v="271"/>
    <n v="1174.8675246025739"/>
    <x v="5"/>
  </r>
  <r>
    <s v="5_19722"/>
    <x v="4"/>
    <x v="0"/>
    <n v="2"/>
    <x v="33"/>
    <x v="73"/>
    <n v="30"/>
    <n v="0"/>
    <n v="0"/>
    <x v="2"/>
    <n v="0"/>
    <x v="0"/>
  </r>
  <r>
    <s v="5_19722"/>
    <x v="4"/>
    <x v="7"/>
    <n v="2"/>
    <x v="33"/>
    <x v="73"/>
    <n v="2"/>
    <n v="0"/>
    <n v="0"/>
    <x v="272"/>
    <n v="1230.8856926570779"/>
    <x v="5"/>
  </r>
  <r>
    <s v="6_19731"/>
    <x v="5"/>
    <x v="0"/>
    <n v="1"/>
    <x v="12"/>
    <x v="75"/>
    <n v="2"/>
    <n v="0"/>
    <n v="0"/>
    <x v="273"/>
    <n v="121206.66161998486"/>
    <x v="0"/>
  </r>
  <r>
    <s v="6_19731"/>
    <x v="5"/>
    <x v="4"/>
    <n v="1"/>
    <x v="12"/>
    <x v="75"/>
    <n v="1"/>
    <n v="0"/>
    <n v="0"/>
    <x v="274"/>
    <n v="12031.794095382287"/>
    <x v="2"/>
  </r>
  <r>
    <s v="6_19731"/>
    <x v="5"/>
    <x v="0"/>
    <n v="1"/>
    <x v="12"/>
    <x v="75"/>
    <n v="2"/>
    <n v="3"/>
    <n v="0"/>
    <x v="275"/>
    <n v="1425251.3247539743"/>
    <x v="0"/>
  </r>
  <r>
    <s v="1_19731"/>
    <x v="0"/>
    <x v="0"/>
    <n v="1"/>
    <x v="12"/>
    <x v="75"/>
    <n v="2"/>
    <n v="0"/>
    <n v="0"/>
    <x v="276"/>
    <n v="126084.78425435277"/>
    <x v="0"/>
  </r>
  <r>
    <s v="1_19731"/>
    <x v="0"/>
    <x v="4"/>
    <n v="1"/>
    <x v="12"/>
    <x v="75"/>
    <n v="1"/>
    <n v="0"/>
    <n v="0"/>
    <x v="277"/>
    <n v="12131.718395155185"/>
    <x v="2"/>
  </r>
  <r>
    <s v="1_19731"/>
    <x v="0"/>
    <x v="0"/>
    <n v="1"/>
    <x v="12"/>
    <x v="75"/>
    <n v="2"/>
    <n v="2"/>
    <n v="0"/>
    <x v="278"/>
    <n v="1281512.4905374716"/>
    <x v="0"/>
  </r>
  <r>
    <s v="1_19732"/>
    <x v="0"/>
    <x v="13"/>
    <n v="2"/>
    <x v="12"/>
    <x v="31"/>
    <n v="1"/>
    <n v="0"/>
    <n v="0"/>
    <x v="279"/>
    <n v="2640.4239212717639"/>
    <x v="1"/>
  </r>
  <r>
    <s v="1_19732"/>
    <x v="0"/>
    <x v="0"/>
    <n v="2"/>
    <x v="12"/>
    <x v="31"/>
    <n v="2"/>
    <n v="0"/>
    <n v="0"/>
    <x v="2"/>
    <n v="0"/>
    <x v="0"/>
  </r>
  <r>
    <s v="2_19731"/>
    <x v="1"/>
    <x v="0"/>
    <n v="1"/>
    <x v="12"/>
    <x v="75"/>
    <n v="2"/>
    <n v="0"/>
    <n v="0"/>
    <x v="280"/>
    <n v="125158.97047691143"/>
    <x v="0"/>
  </r>
  <r>
    <s v="2_19731"/>
    <x v="1"/>
    <x v="4"/>
    <n v="1"/>
    <x v="12"/>
    <x v="75"/>
    <n v="1"/>
    <n v="0"/>
    <n v="0"/>
    <x v="281"/>
    <n v="12242.997728993187"/>
    <x v="2"/>
  </r>
  <r>
    <s v="2_19731"/>
    <x v="1"/>
    <x v="0"/>
    <n v="1"/>
    <x v="12"/>
    <x v="75"/>
    <n v="2"/>
    <n v="2"/>
    <n v="0"/>
    <x v="282"/>
    <n v="1346338.3800151402"/>
    <x v="0"/>
  </r>
  <r>
    <s v="2_19732"/>
    <x v="1"/>
    <x v="13"/>
    <n v="2"/>
    <x v="12"/>
    <x v="31"/>
    <n v="1"/>
    <n v="0"/>
    <n v="0"/>
    <x v="283"/>
    <n v="3082.5132475397427"/>
    <x v="1"/>
  </r>
  <r>
    <s v="4_19731"/>
    <x v="3"/>
    <x v="0"/>
    <n v="1"/>
    <x v="12"/>
    <x v="75"/>
    <n v="2"/>
    <n v="0"/>
    <n v="0"/>
    <x v="284"/>
    <n v="138162.75548826647"/>
    <x v="0"/>
  </r>
  <r>
    <s v="4_19731"/>
    <x v="3"/>
    <x v="4"/>
    <n v="1"/>
    <x v="12"/>
    <x v="75"/>
    <n v="1"/>
    <n v="0"/>
    <n v="0"/>
    <x v="285"/>
    <n v="12748.675246025739"/>
    <x v="2"/>
  </r>
  <r>
    <s v="4_19731"/>
    <x v="3"/>
    <x v="0"/>
    <n v="1"/>
    <x v="12"/>
    <x v="75"/>
    <n v="2"/>
    <n v="2"/>
    <n v="0"/>
    <x v="286"/>
    <n v="1339816.8054504164"/>
    <x v="0"/>
  </r>
  <r>
    <s v="3_19731"/>
    <x v="2"/>
    <x v="0"/>
    <n v="1"/>
    <x v="12"/>
    <x v="75"/>
    <n v="2"/>
    <n v="0"/>
    <n v="0"/>
    <x v="287"/>
    <n v="141161.99848599546"/>
    <x v="0"/>
  </r>
  <r>
    <s v="3_19731"/>
    <x v="2"/>
    <x v="4"/>
    <n v="1"/>
    <x v="12"/>
    <x v="75"/>
    <n v="1"/>
    <n v="0"/>
    <n v="0"/>
    <x v="288"/>
    <n v="11764.572293716881"/>
    <x v="2"/>
  </r>
  <r>
    <s v="3_19731"/>
    <x v="2"/>
    <x v="0"/>
    <n v="1"/>
    <x v="12"/>
    <x v="75"/>
    <n v="2"/>
    <n v="3"/>
    <n v="0"/>
    <x v="289"/>
    <n v="1287643.4519303557"/>
    <x v="0"/>
  </r>
  <r>
    <s v="5_19731"/>
    <x v="4"/>
    <x v="0"/>
    <n v="1"/>
    <x v="12"/>
    <x v="75"/>
    <n v="2"/>
    <n v="0"/>
    <n v="0"/>
    <x v="290"/>
    <n v="126189.2505677517"/>
    <x v="0"/>
  </r>
  <r>
    <s v="5_19731"/>
    <x v="4"/>
    <x v="4"/>
    <n v="1"/>
    <x v="12"/>
    <x v="75"/>
    <n v="1"/>
    <n v="0"/>
    <n v="0"/>
    <x v="291"/>
    <n v="12711.582134746404"/>
    <x v="2"/>
  </r>
  <r>
    <s v="5_19731"/>
    <x v="4"/>
    <x v="0"/>
    <n v="1"/>
    <x v="12"/>
    <x v="75"/>
    <n v="2"/>
    <n v="3"/>
    <n v="0"/>
    <x v="292"/>
    <n v="1252947.7668433005"/>
    <x v="0"/>
  </r>
  <r>
    <s v="6_19741"/>
    <x v="5"/>
    <x v="26"/>
    <n v="1"/>
    <x v="34"/>
    <x v="76"/>
    <n v="1"/>
    <n v="0"/>
    <n v="1"/>
    <x v="293"/>
    <n v="14043.906131718395"/>
    <x v="4"/>
  </r>
  <r>
    <s v="6_19742"/>
    <x v="5"/>
    <x v="26"/>
    <n v="2"/>
    <x v="34"/>
    <x v="77"/>
    <n v="1"/>
    <n v="0"/>
    <n v="0"/>
    <x v="294"/>
    <n v="16816.048448145346"/>
    <x v="4"/>
  </r>
  <r>
    <s v="6_19744"/>
    <x v="5"/>
    <x v="0"/>
    <n v="4"/>
    <x v="34"/>
    <x v="78"/>
    <n v="2"/>
    <n v="0"/>
    <n v="0"/>
    <x v="295"/>
    <n v="15489.780469341409"/>
    <x v="0"/>
  </r>
  <r>
    <s v="1_19741"/>
    <x v="0"/>
    <x v="26"/>
    <n v="1"/>
    <x v="34"/>
    <x v="76"/>
    <n v="1"/>
    <n v="0"/>
    <n v="2"/>
    <x v="296"/>
    <n v="13984.102952308858"/>
    <x v="4"/>
  </r>
  <r>
    <s v="1_19741"/>
    <x v="0"/>
    <x v="0"/>
    <n v="1"/>
    <x v="34"/>
    <x v="76"/>
    <n v="1"/>
    <n v="0"/>
    <n v="0"/>
    <x v="2"/>
    <n v="0"/>
    <x v="0"/>
  </r>
  <r>
    <s v="1_19741"/>
    <x v="0"/>
    <x v="27"/>
    <n v="1"/>
    <x v="34"/>
    <x v="76"/>
    <n v="1"/>
    <n v="0"/>
    <n v="0"/>
    <x v="297"/>
    <n v="13990.915972747918"/>
    <x v="1"/>
  </r>
  <r>
    <s v="1_19742"/>
    <x v="0"/>
    <x v="26"/>
    <n v="2"/>
    <x v="34"/>
    <x v="77"/>
    <n v="1"/>
    <n v="0"/>
    <n v="9"/>
    <x v="298"/>
    <n v="9919.7577592732778"/>
    <x v="4"/>
  </r>
  <r>
    <s v="1_19742"/>
    <x v="0"/>
    <x v="18"/>
    <n v="2"/>
    <x v="34"/>
    <x v="77"/>
    <n v="1"/>
    <n v="0"/>
    <n v="5"/>
    <x v="299"/>
    <n v="95757.002271006815"/>
    <x v="1"/>
  </r>
  <r>
    <s v="1_19742"/>
    <x v="0"/>
    <x v="26"/>
    <n v="2"/>
    <x v="34"/>
    <x v="77"/>
    <n v="1"/>
    <n v="0"/>
    <n v="0"/>
    <x v="300"/>
    <n v="16987.887963663892"/>
    <x v="4"/>
  </r>
  <r>
    <s v="1_19744"/>
    <x v="0"/>
    <x v="0"/>
    <n v="4"/>
    <x v="34"/>
    <x v="78"/>
    <n v="2"/>
    <n v="0"/>
    <n v="0"/>
    <x v="301"/>
    <n v="14340.651021953066"/>
    <x v="0"/>
  </r>
  <r>
    <s v="2_19741"/>
    <x v="1"/>
    <x v="26"/>
    <n v="1"/>
    <x v="34"/>
    <x v="76"/>
    <n v="1"/>
    <n v="0"/>
    <n v="1"/>
    <x v="302"/>
    <n v="12012.869038607116"/>
    <x v="4"/>
  </r>
  <r>
    <s v="2_19741"/>
    <x v="1"/>
    <x v="27"/>
    <n v="1"/>
    <x v="34"/>
    <x v="76"/>
    <n v="1"/>
    <n v="0"/>
    <n v="0"/>
    <x v="303"/>
    <n v="12994.700984102952"/>
    <x v="1"/>
  </r>
  <r>
    <s v="2_19742"/>
    <x v="1"/>
    <x v="27"/>
    <n v="2"/>
    <x v="34"/>
    <x v="77"/>
    <n v="1"/>
    <n v="0"/>
    <n v="0"/>
    <x v="304"/>
    <n v="11038.607115821347"/>
    <x v="1"/>
  </r>
  <r>
    <s v="2_19743"/>
    <x v="1"/>
    <x v="10"/>
    <n v="3"/>
    <x v="34"/>
    <x v="79"/>
    <n v="1"/>
    <n v="0"/>
    <n v="0"/>
    <x v="305"/>
    <n v="112523.84557153672"/>
    <x v="0"/>
  </r>
  <r>
    <s v="4_19741"/>
    <x v="3"/>
    <x v="26"/>
    <n v="1"/>
    <x v="34"/>
    <x v="76"/>
    <n v="1"/>
    <n v="0"/>
    <n v="1"/>
    <x v="306"/>
    <n v="13767.600302800909"/>
    <x v="4"/>
  </r>
  <r>
    <s v="4_19741"/>
    <x v="3"/>
    <x v="27"/>
    <n v="1"/>
    <x v="34"/>
    <x v="76"/>
    <n v="1"/>
    <n v="0"/>
    <n v="0"/>
    <x v="307"/>
    <n v="13744.133232399698"/>
    <x v="1"/>
  </r>
  <r>
    <s v="4_19742"/>
    <x v="3"/>
    <x v="26"/>
    <n v="2"/>
    <x v="34"/>
    <x v="77"/>
    <n v="1"/>
    <n v="0"/>
    <n v="0"/>
    <x v="308"/>
    <n v="16416.351249053747"/>
    <x v="4"/>
  </r>
  <r>
    <s v="4_19742"/>
    <x v="3"/>
    <x v="25"/>
    <n v="2"/>
    <x v="34"/>
    <x v="77"/>
    <n v="1"/>
    <n v="0"/>
    <n v="0"/>
    <x v="309"/>
    <n v="31345.193035579108"/>
    <x v="0"/>
  </r>
  <r>
    <s v="4_19744"/>
    <x v="3"/>
    <x v="0"/>
    <n v="4"/>
    <x v="34"/>
    <x v="78"/>
    <n v="2"/>
    <n v="0"/>
    <n v="0"/>
    <x v="310"/>
    <n v="16058.289174867525"/>
    <x v="0"/>
  </r>
  <r>
    <s v="3_19741"/>
    <x v="2"/>
    <x v="26"/>
    <n v="1"/>
    <x v="34"/>
    <x v="76"/>
    <n v="1"/>
    <n v="0"/>
    <n v="1"/>
    <x v="311"/>
    <n v="12075.700227100682"/>
    <x v="4"/>
  </r>
  <r>
    <s v="3_19741"/>
    <x v="2"/>
    <x v="27"/>
    <n v="1"/>
    <x v="34"/>
    <x v="76"/>
    <n v="1"/>
    <n v="0"/>
    <n v="0"/>
    <x v="312"/>
    <n v="13482.967448902347"/>
    <x v="1"/>
  </r>
  <r>
    <s v="3_19742"/>
    <x v="2"/>
    <x v="26"/>
    <n v="2"/>
    <x v="34"/>
    <x v="77"/>
    <n v="1"/>
    <n v="0"/>
    <n v="0"/>
    <x v="313"/>
    <n v="15834.973504920516"/>
    <x v="4"/>
  </r>
  <r>
    <s v="3_19742"/>
    <x v="2"/>
    <x v="25"/>
    <n v="2"/>
    <x v="34"/>
    <x v="77"/>
    <n v="1"/>
    <n v="0"/>
    <n v="0"/>
    <x v="314"/>
    <n v="34130.204390613173"/>
    <x v="0"/>
  </r>
  <r>
    <s v="3_19743"/>
    <x v="2"/>
    <x v="10"/>
    <n v="3"/>
    <x v="34"/>
    <x v="79"/>
    <n v="1"/>
    <n v="0"/>
    <n v="0"/>
    <x v="315"/>
    <n v="110027.25208175625"/>
    <x v="0"/>
  </r>
  <r>
    <s v="3_19744"/>
    <x v="2"/>
    <x v="0"/>
    <n v="4"/>
    <x v="34"/>
    <x v="78"/>
    <n v="2"/>
    <n v="0"/>
    <n v="0"/>
    <x v="316"/>
    <n v="16719.909159727478"/>
    <x v="0"/>
  </r>
  <r>
    <s v="5_19741"/>
    <x v="4"/>
    <x v="26"/>
    <n v="1"/>
    <x v="34"/>
    <x v="76"/>
    <n v="1"/>
    <n v="0"/>
    <n v="2"/>
    <x v="317"/>
    <n v="13173.35352006056"/>
    <x v="4"/>
  </r>
  <r>
    <s v="5_19741"/>
    <x v="4"/>
    <x v="27"/>
    <n v="1"/>
    <x v="34"/>
    <x v="76"/>
    <n v="1"/>
    <n v="0"/>
    <n v="0"/>
    <x v="318"/>
    <n v="13921.271763815292"/>
    <x v="1"/>
  </r>
  <r>
    <s v="5_19742"/>
    <x v="4"/>
    <x v="26"/>
    <n v="2"/>
    <x v="34"/>
    <x v="77"/>
    <n v="1"/>
    <n v="0"/>
    <n v="0"/>
    <x v="319"/>
    <n v="15042.392127176383"/>
    <x v="4"/>
  </r>
  <r>
    <s v="5_19742"/>
    <x v="4"/>
    <x v="25"/>
    <n v="2"/>
    <x v="34"/>
    <x v="77"/>
    <n v="1"/>
    <n v="0"/>
    <n v="0"/>
    <x v="320"/>
    <n v="28563.209689629071"/>
    <x v="0"/>
  </r>
  <r>
    <s v="5_19744"/>
    <x v="4"/>
    <x v="0"/>
    <n v="4"/>
    <x v="34"/>
    <x v="78"/>
    <n v="2"/>
    <n v="0"/>
    <n v="0"/>
    <x v="321"/>
    <n v="16862.982588947769"/>
    <x v="0"/>
  </r>
  <r>
    <s v="2_19761"/>
    <x v="1"/>
    <x v="6"/>
    <n v="1"/>
    <x v="13"/>
    <x v="32"/>
    <n v="1"/>
    <n v="0"/>
    <n v="3"/>
    <x v="322"/>
    <n v="248317.18395155185"/>
    <x v="4"/>
  </r>
  <r>
    <s v="4_19761"/>
    <x v="3"/>
    <x v="6"/>
    <n v="1"/>
    <x v="13"/>
    <x v="32"/>
    <n v="1"/>
    <n v="0"/>
    <n v="2"/>
    <x v="323"/>
    <n v="238017.41105223316"/>
    <x v="4"/>
  </r>
  <r>
    <s v="5_19761"/>
    <x v="4"/>
    <x v="6"/>
    <n v="1"/>
    <x v="13"/>
    <x v="32"/>
    <n v="1"/>
    <n v="0"/>
    <n v="1"/>
    <x v="324"/>
    <n v="272741.10522331571"/>
    <x v="4"/>
  </r>
  <r>
    <s v="4_19761"/>
    <x v="3"/>
    <x v="1"/>
    <n v="1"/>
    <x v="13"/>
    <x v="32"/>
    <n v="1"/>
    <n v="0"/>
    <n v="0"/>
    <x v="325"/>
    <n v="154059.80317940956"/>
    <x v="0"/>
  </r>
  <r>
    <s v="2_19762"/>
    <x v="1"/>
    <x v="3"/>
    <n v="2"/>
    <x v="13"/>
    <x v="33"/>
    <n v="1"/>
    <n v="0"/>
    <n v="0"/>
    <x v="326"/>
    <n v="64313.398940196821"/>
    <x v="1"/>
  </r>
  <r>
    <s v="1_19762"/>
    <x v="0"/>
    <x v="27"/>
    <n v="2"/>
    <x v="13"/>
    <x v="33"/>
    <n v="1"/>
    <n v="0"/>
    <n v="0"/>
    <x v="327"/>
    <n v="7178.6525359576081"/>
    <x v="1"/>
  </r>
  <r>
    <s v="4_19762"/>
    <x v="3"/>
    <x v="27"/>
    <n v="2"/>
    <x v="13"/>
    <x v="33"/>
    <n v="1"/>
    <n v="0"/>
    <n v="0"/>
    <x v="328"/>
    <n v="7024.9810749432254"/>
    <x v="1"/>
  </r>
  <r>
    <s v="1_19762"/>
    <x v="0"/>
    <x v="4"/>
    <n v="2"/>
    <x v="13"/>
    <x v="33"/>
    <n v="2"/>
    <n v="7"/>
    <n v="27"/>
    <x v="329"/>
    <n v="1983993.9439818321"/>
    <x v="2"/>
  </r>
  <r>
    <s v="1_19762"/>
    <x v="0"/>
    <x v="2"/>
    <n v="2"/>
    <x v="13"/>
    <x v="33"/>
    <n v="1"/>
    <n v="0"/>
    <n v="0"/>
    <x v="330"/>
    <n v="31532.17259651779"/>
    <x v="0"/>
  </r>
  <r>
    <s v="1_19764"/>
    <x v="0"/>
    <x v="14"/>
    <n v="4"/>
    <x v="13"/>
    <x v="80"/>
    <n v="1"/>
    <n v="0"/>
    <n v="0"/>
    <x v="331"/>
    <n v="649739.59121877374"/>
    <x v="0"/>
  </r>
  <r>
    <s v="1_19764"/>
    <x v="0"/>
    <x v="14"/>
    <n v="4"/>
    <x v="13"/>
    <x v="80"/>
    <n v="2"/>
    <n v="0"/>
    <n v="4"/>
    <x v="332"/>
    <n v="1041296.7448902347"/>
    <x v="0"/>
  </r>
  <r>
    <s v="6_19764"/>
    <x v="5"/>
    <x v="4"/>
    <n v="4"/>
    <x v="13"/>
    <x v="80"/>
    <n v="11"/>
    <n v="0"/>
    <n v="0"/>
    <x v="333"/>
    <n v="130571.53671461015"/>
    <x v="2"/>
  </r>
  <r>
    <s v="1_19764"/>
    <x v="0"/>
    <x v="4"/>
    <n v="4"/>
    <x v="13"/>
    <x v="80"/>
    <n v="11"/>
    <n v="0"/>
    <n v="0"/>
    <x v="334"/>
    <n v="133610.90083270249"/>
    <x v="2"/>
  </r>
  <r>
    <s v="2_19764"/>
    <x v="1"/>
    <x v="4"/>
    <n v="4"/>
    <x v="13"/>
    <x v="80"/>
    <n v="11"/>
    <n v="0"/>
    <n v="0"/>
    <x v="335"/>
    <n v="122080.99924299773"/>
    <x v="2"/>
  </r>
  <r>
    <s v="4_19764"/>
    <x v="3"/>
    <x v="4"/>
    <n v="4"/>
    <x v="13"/>
    <x v="80"/>
    <n v="11"/>
    <n v="0"/>
    <n v="0"/>
    <x v="336"/>
    <n v="142545.04163512492"/>
    <x v="2"/>
  </r>
  <r>
    <s v="3_19764"/>
    <x v="2"/>
    <x v="4"/>
    <n v="4"/>
    <x v="13"/>
    <x v="80"/>
    <n v="11"/>
    <n v="0"/>
    <n v="0"/>
    <x v="337"/>
    <n v="121063.58819076458"/>
    <x v="2"/>
  </r>
  <r>
    <s v="5_19764"/>
    <x v="4"/>
    <x v="4"/>
    <n v="4"/>
    <x v="13"/>
    <x v="80"/>
    <n v="11"/>
    <n v="0"/>
    <n v="0"/>
    <x v="338"/>
    <n v="131693.41408024225"/>
    <x v="2"/>
  </r>
  <r>
    <s v="4_19764"/>
    <x v="3"/>
    <x v="26"/>
    <n v="4"/>
    <x v="13"/>
    <x v="80"/>
    <n v="1"/>
    <n v="0"/>
    <n v="0"/>
    <x v="339"/>
    <n v="18233.913701741105"/>
    <x v="4"/>
  </r>
  <r>
    <s v="3_19764"/>
    <x v="2"/>
    <x v="26"/>
    <n v="4"/>
    <x v="13"/>
    <x v="80"/>
    <n v="1"/>
    <n v="0"/>
    <n v="0"/>
    <x v="340"/>
    <n v="17654.049962149886"/>
    <x v="4"/>
  </r>
  <r>
    <s v="5_19764"/>
    <x v="4"/>
    <x v="26"/>
    <n v="4"/>
    <x v="13"/>
    <x v="80"/>
    <n v="1"/>
    <n v="0"/>
    <n v="0"/>
    <x v="341"/>
    <n v="16691.143073429223"/>
    <x v="4"/>
  </r>
  <r>
    <s v="2_19764"/>
    <x v="1"/>
    <x v="26"/>
    <n v="4"/>
    <x v="13"/>
    <x v="80"/>
    <n v="1"/>
    <n v="0"/>
    <n v="0"/>
    <x v="342"/>
    <n v="17676.003028009083"/>
    <x v="4"/>
  </r>
  <r>
    <s v="2_19761"/>
    <x v="1"/>
    <x v="1"/>
    <n v="1"/>
    <x v="13"/>
    <x v="32"/>
    <n v="1"/>
    <n v="0"/>
    <n v="0"/>
    <x v="343"/>
    <n v="152829.67448902348"/>
    <x v="0"/>
  </r>
  <r>
    <s v="1_19772"/>
    <x v="0"/>
    <x v="27"/>
    <n v="2"/>
    <x v="14"/>
    <x v="81"/>
    <n v="1"/>
    <n v="0"/>
    <n v="0"/>
    <x v="344"/>
    <n v="32319.454958364877"/>
    <x v="1"/>
  </r>
  <r>
    <s v="6_19773"/>
    <x v="5"/>
    <x v="26"/>
    <n v="3"/>
    <x v="14"/>
    <x v="82"/>
    <n v="1"/>
    <n v="0"/>
    <n v="0"/>
    <x v="296"/>
    <n v="13984.102952308858"/>
    <x v="4"/>
  </r>
  <r>
    <s v="1_19773"/>
    <x v="0"/>
    <x v="26"/>
    <n v="3"/>
    <x v="14"/>
    <x v="82"/>
    <n v="1"/>
    <n v="0"/>
    <n v="0"/>
    <x v="345"/>
    <n v="11907.64572293717"/>
    <x v="4"/>
  </r>
  <r>
    <s v="2_19773"/>
    <x v="1"/>
    <x v="26"/>
    <n v="3"/>
    <x v="14"/>
    <x v="82"/>
    <n v="1"/>
    <n v="0"/>
    <n v="0"/>
    <x v="346"/>
    <n v="14178.652535957608"/>
    <x v="4"/>
  </r>
  <r>
    <s v="4_19773"/>
    <x v="3"/>
    <x v="26"/>
    <n v="3"/>
    <x v="14"/>
    <x v="82"/>
    <n v="1"/>
    <n v="0"/>
    <n v="0"/>
    <x v="347"/>
    <n v="14195.306585919758"/>
    <x v="4"/>
  </r>
  <r>
    <s v="3_19773"/>
    <x v="2"/>
    <x v="26"/>
    <n v="3"/>
    <x v="14"/>
    <x v="82"/>
    <n v="1"/>
    <n v="0"/>
    <n v="0"/>
    <x v="348"/>
    <n v="13972.747918243755"/>
    <x v="4"/>
  </r>
  <r>
    <s v="5_19773"/>
    <x v="4"/>
    <x v="26"/>
    <n v="3"/>
    <x v="14"/>
    <x v="82"/>
    <n v="1"/>
    <n v="0"/>
    <n v="0"/>
    <x v="349"/>
    <n v="12306.585919757759"/>
    <x v="4"/>
  </r>
  <r>
    <s v="6_19773"/>
    <x v="5"/>
    <x v="9"/>
    <n v="3"/>
    <x v="14"/>
    <x v="82"/>
    <n v="31"/>
    <n v="0"/>
    <n v="0"/>
    <x v="350"/>
    <n v="12149.886449659349"/>
    <x v="3"/>
  </r>
  <r>
    <s v="1_19773"/>
    <x v="0"/>
    <x v="9"/>
    <n v="3"/>
    <x v="14"/>
    <x v="82"/>
    <n v="31"/>
    <n v="0"/>
    <n v="0"/>
    <x v="351"/>
    <n v="13949.280847842545"/>
    <x v="3"/>
  </r>
  <r>
    <s v="2_19773"/>
    <x v="1"/>
    <x v="9"/>
    <n v="3"/>
    <x v="14"/>
    <x v="82"/>
    <n v="31"/>
    <n v="0"/>
    <n v="0"/>
    <x v="352"/>
    <n v="12375.47312641938"/>
    <x v="3"/>
  </r>
  <r>
    <s v="4_19773"/>
    <x v="3"/>
    <x v="9"/>
    <n v="3"/>
    <x v="14"/>
    <x v="82"/>
    <n v="31"/>
    <n v="0"/>
    <n v="0"/>
    <x v="353"/>
    <n v="11929.598788796367"/>
    <x v="3"/>
  </r>
  <r>
    <s v="3_19773"/>
    <x v="2"/>
    <x v="9"/>
    <n v="3"/>
    <x v="14"/>
    <x v="82"/>
    <n v="31"/>
    <n v="0"/>
    <n v="0"/>
    <x v="354"/>
    <n v="12990.915972747918"/>
    <x v="3"/>
  </r>
  <r>
    <s v="5_19773"/>
    <x v="4"/>
    <x v="9"/>
    <n v="3"/>
    <x v="14"/>
    <x v="82"/>
    <n v="31"/>
    <n v="0"/>
    <n v="0"/>
    <x v="355"/>
    <n v="13100.681302043906"/>
    <x v="3"/>
  </r>
  <r>
    <s v="1_19774"/>
    <x v="0"/>
    <x v="14"/>
    <n v="4"/>
    <x v="14"/>
    <x v="34"/>
    <n v="2"/>
    <n v="0"/>
    <n v="0"/>
    <x v="356"/>
    <n v="302189.2505677517"/>
    <x v="0"/>
  </r>
  <r>
    <s v="2_19781"/>
    <x v="1"/>
    <x v="6"/>
    <n v="1"/>
    <x v="11"/>
    <x v="83"/>
    <n v="2"/>
    <n v="0"/>
    <n v="0"/>
    <x v="357"/>
    <n v="47083.270249810754"/>
    <x v="4"/>
  </r>
  <r>
    <s v="6_19781"/>
    <x v="5"/>
    <x v="28"/>
    <n v="1"/>
    <x v="11"/>
    <x v="83"/>
    <n v="2"/>
    <n v="0"/>
    <n v="0"/>
    <x v="358"/>
    <n v="142166.54049962151"/>
    <x v="2"/>
  </r>
  <r>
    <s v="1_19781"/>
    <x v="0"/>
    <x v="28"/>
    <n v="1"/>
    <x v="11"/>
    <x v="83"/>
    <n v="2"/>
    <n v="0"/>
    <n v="0"/>
    <x v="359"/>
    <n v="126737.32021196064"/>
    <x v="2"/>
  </r>
  <r>
    <s v="2_19781"/>
    <x v="1"/>
    <x v="28"/>
    <n v="1"/>
    <x v="11"/>
    <x v="83"/>
    <n v="2"/>
    <n v="0"/>
    <n v="0"/>
    <x v="360"/>
    <n v="139505.67751703257"/>
    <x v="2"/>
  </r>
  <r>
    <s v="4_19781"/>
    <x v="3"/>
    <x v="28"/>
    <n v="1"/>
    <x v="11"/>
    <x v="83"/>
    <n v="2"/>
    <n v="0"/>
    <n v="0"/>
    <x v="361"/>
    <n v="135801.66540499622"/>
    <x v="2"/>
  </r>
  <r>
    <s v="3_19781"/>
    <x v="2"/>
    <x v="28"/>
    <n v="1"/>
    <x v="11"/>
    <x v="83"/>
    <n v="2"/>
    <n v="0"/>
    <n v="0"/>
    <x v="362"/>
    <n v="128132.4753974262"/>
    <x v="2"/>
  </r>
  <r>
    <s v="5_19781"/>
    <x v="4"/>
    <x v="28"/>
    <n v="1"/>
    <x v="11"/>
    <x v="83"/>
    <n v="2"/>
    <n v="0"/>
    <n v="0"/>
    <x v="363"/>
    <n v="122132.4753974262"/>
    <x v="2"/>
  </r>
  <r>
    <s v="2_19781"/>
    <x v="1"/>
    <x v="3"/>
    <n v="1"/>
    <x v="11"/>
    <x v="83"/>
    <n v="1"/>
    <n v="0"/>
    <n v="0"/>
    <x v="364"/>
    <n v="5080.2422407267222"/>
    <x v="1"/>
  </r>
  <r>
    <s v="6_19782"/>
    <x v="5"/>
    <x v="12"/>
    <n v="2"/>
    <x v="11"/>
    <x v="30"/>
    <n v="13"/>
    <n v="0"/>
    <n v="0"/>
    <x v="365"/>
    <n v="125.66237698713097"/>
    <x v="6"/>
  </r>
  <r>
    <s v="1_19782"/>
    <x v="0"/>
    <x v="12"/>
    <n v="2"/>
    <x v="11"/>
    <x v="30"/>
    <n v="13"/>
    <n v="0"/>
    <n v="0"/>
    <x v="366"/>
    <n v="137.01741105223317"/>
    <x v="6"/>
  </r>
  <r>
    <s v="2_19782"/>
    <x v="1"/>
    <x v="12"/>
    <n v="2"/>
    <x v="11"/>
    <x v="30"/>
    <n v="13"/>
    <n v="0"/>
    <n v="0"/>
    <x v="367"/>
    <n v="122.63436790310371"/>
    <x v="6"/>
  </r>
  <r>
    <s v="4_19782"/>
    <x v="3"/>
    <x v="12"/>
    <n v="2"/>
    <x v="11"/>
    <x v="30"/>
    <n v="13"/>
    <n v="0"/>
    <n v="0"/>
    <x v="368"/>
    <n v="139.28841786525359"/>
    <x v="6"/>
  </r>
  <r>
    <s v="3_19782"/>
    <x v="2"/>
    <x v="12"/>
    <n v="2"/>
    <x v="11"/>
    <x v="30"/>
    <n v="13"/>
    <n v="0"/>
    <n v="0"/>
    <x v="369"/>
    <n v="120.36336109008327"/>
    <x v="6"/>
  </r>
  <r>
    <s v="5_19782"/>
    <x v="4"/>
    <x v="12"/>
    <n v="2"/>
    <x v="11"/>
    <x v="30"/>
    <n v="13"/>
    <n v="0"/>
    <n v="0"/>
    <x v="370"/>
    <n v="118.84935654806965"/>
    <x v="6"/>
  </r>
  <r>
    <s v="1_19783"/>
    <x v="0"/>
    <x v="14"/>
    <n v="3"/>
    <x v="11"/>
    <x v="84"/>
    <n v="2"/>
    <n v="0"/>
    <n v="0"/>
    <x v="371"/>
    <n v="1541699.4700984103"/>
    <x v="0"/>
  </r>
  <r>
    <s v="6_19784"/>
    <x v="5"/>
    <x v="9"/>
    <n v="4"/>
    <x v="11"/>
    <x v="85"/>
    <n v="31"/>
    <n v="0"/>
    <n v="0"/>
    <x v="372"/>
    <n v="1380.0151400454201"/>
    <x v="3"/>
  </r>
  <r>
    <s v="1_19784"/>
    <x v="0"/>
    <x v="9"/>
    <n v="4"/>
    <x v="11"/>
    <x v="85"/>
    <n v="31"/>
    <n v="0"/>
    <n v="0"/>
    <x v="373"/>
    <n v="1237.6987130961393"/>
    <x v="3"/>
  </r>
  <r>
    <s v="2_19784"/>
    <x v="1"/>
    <x v="9"/>
    <n v="4"/>
    <x v="11"/>
    <x v="85"/>
    <n v="31"/>
    <n v="0"/>
    <n v="0"/>
    <x v="374"/>
    <n v="1333.8380015140046"/>
    <x v="3"/>
  </r>
  <r>
    <s v="4_19784"/>
    <x v="3"/>
    <x v="9"/>
    <n v="4"/>
    <x v="11"/>
    <x v="85"/>
    <n v="31"/>
    <n v="0"/>
    <n v="0"/>
    <x v="375"/>
    <n v="1175.6245268735806"/>
    <x v="3"/>
  </r>
  <r>
    <s v="3_19784"/>
    <x v="2"/>
    <x v="9"/>
    <n v="4"/>
    <x v="11"/>
    <x v="85"/>
    <n v="31"/>
    <n v="0"/>
    <n v="0"/>
    <x v="376"/>
    <n v="1359.5760787282363"/>
    <x v="3"/>
  </r>
  <r>
    <s v="5_19784"/>
    <x v="4"/>
    <x v="9"/>
    <n v="4"/>
    <x v="11"/>
    <x v="85"/>
    <n v="31"/>
    <n v="0"/>
    <n v="0"/>
    <x v="377"/>
    <n v="1202.876608629826"/>
    <x v="3"/>
  </r>
  <r>
    <s v="6_19811"/>
    <x v="5"/>
    <x v="6"/>
    <n v="1"/>
    <x v="35"/>
    <x v="86"/>
    <n v="1"/>
    <n v="0"/>
    <n v="0"/>
    <x v="378"/>
    <n v="12738.077214231644"/>
    <x v="4"/>
  </r>
  <r>
    <s v="1_19811"/>
    <x v="0"/>
    <x v="6"/>
    <n v="1"/>
    <x v="35"/>
    <x v="86"/>
    <n v="1"/>
    <n v="0"/>
    <n v="0"/>
    <x v="379"/>
    <n v="12739.591218773658"/>
    <x v="4"/>
  </r>
  <r>
    <s v="2_19811"/>
    <x v="1"/>
    <x v="6"/>
    <n v="1"/>
    <x v="35"/>
    <x v="86"/>
    <n v="1"/>
    <n v="0"/>
    <n v="0"/>
    <x v="380"/>
    <n v="14027.252081756245"/>
    <x v="4"/>
  </r>
  <r>
    <s v="4_19811"/>
    <x v="3"/>
    <x v="6"/>
    <n v="1"/>
    <x v="35"/>
    <x v="86"/>
    <n v="1"/>
    <n v="0"/>
    <n v="0"/>
    <x v="381"/>
    <n v="14247.539742619228"/>
    <x v="4"/>
  </r>
  <r>
    <s v="3_19811"/>
    <x v="2"/>
    <x v="6"/>
    <n v="1"/>
    <x v="35"/>
    <x v="86"/>
    <n v="1"/>
    <n v="0"/>
    <n v="0"/>
    <x v="382"/>
    <n v="14106.737320211962"/>
    <x v="4"/>
  </r>
  <r>
    <s v="5_19811"/>
    <x v="4"/>
    <x v="6"/>
    <n v="1"/>
    <x v="35"/>
    <x v="86"/>
    <n v="1"/>
    <n v="0"/>
    <n v="0"/>
    <x v="383"/>
    <n v="12293.716881150644"/>
    <x v="4"/>
  </r>
  <r>
    <s v="2_19811"/>
    <x v="1"/>
    <x v="19"/>
    <n v="1"/>
    <x v="35"/>
    <x v="86"/>
    <n v="1"/>
    <n v="43"/>
    <n v="0"/>
    <x v="384"/>
    <n v="271709.31112793338"/>
    <x v="4"/>
  </r>
  <r>
    <s v="3_19813"/>
    <x v="2"/>
    <x v="25"/>
    <n v="3"/>
    <x v="35"/>
    <x v="87"/>
    <n v="1"/>
    <n v="0"/>
    <n v="5"/>
    <x v="385"/>
    <n v="149034.82210446632"/>
    <x v="0"/>
  </r>
  <r>
    <s v="2_19813"/>
    <x v="1"/>
    <x v="29"/>
    <n v="3"/>
    <x v="35"/>
    <x v="87"/>
    <n v="1"/>
    <n v="0"/>
    <n v="0"/>
    <x v="386"/>
    <n v="1802739.5912187737"/>
    <x v="5"/>
  </r>
  <r>
    <s v="2_19814"/>
    <x v="1"/>
    <x v="30"/>
    <n v="4"/>
    <x v="35"/>
    <x v="88"/>
    <n v="4"/>
    <n v="0"/>
    <n v="0"/>
    <x v="387"/>
    <n v="85938.682816048458"/>
    <x v="2"/>
  </r>
  <r>
    <s v="1_19814"/>
    <x v="0"/>
    <x v="0"/>
    <n v="4"/>
    <x v="35"/>
    <x v="88"/>
    <n v="1"/>
    <n v="0"/>
    <n v="0"/>
    <x v="388"/>
    <n v="90837.244511733545"/>
    <x v="0"/>
  </r>
  <r>
    <s v="1_19841"/>
    <x v="0"/>
    <x v="0"/>
    <n v="1"/>
    <x v="20"/>
    <x v="42"/>
    <n v="1"/>
    <n v="0"/>
    <n v="0"/>
    <x v="389"/>
    <n v="21299.772899318697"/>
    <x v="0"/>
  </r>
  <r>
    <s v="2_19841"/>
    <x v="1"/>
    <x v="0"/>
    <n v="1"/>
    <x v="20"/>
    <x v="42"/>
    <n v="1"/>
    <n v="0"/>
    <n v="0"/>
    <x v="390"/>
    <n v="20545.798637395914"/>
    <x v="0"/>
  </r>
  <r>
    <s v="3_19841"/>
    <x v="2"/>
    <x v="0"/>
    <n v="1"/>
    <x v="20"/>
    <x v="42"/>
    <n v="1"/>
    <n v="0"/>
    <n v="0"/>
    <x v="391"/>
    <n v="22977.289931869796"/>
    <x v="0"/>
  </r>
  <r>
    <s v="5_19841"/>
    <x v="4"/>
    <x v="0"/>
    <n v="1"/>
    <x v="20"/>
    <x v="42"/>
    <n v="1"/>
    <n v="0"/>
    <n v="0"/>
    <x v="392"/>
    <n v="19680.545041635127"/>
    <x v="0"/>
  </r>
  <r>
    <s v="5_19841"/>
    <x v="4"/>
    <x v="2"/>
    <n v="1"/>
    <x v="20"/>
    <x v="42"/>
    <n v="1"/>
    <n v="0"/>
    <n v="0"/>
    <x v="393"/>
    <n v="585000"/>
    <x v="0"/>
  </r>
  <r>
    <s v="6_19841"/>
    <x v="5"/>
    <x v="15"/>
    <n v="1"/>
    <x v="20"/>
    <x v="42"/>
    <n v="1"/>
    <n v="0"/>
    <n v="0"/>
    <x v="394"/>
    <n v="12833.459500378502"/>
    <x v="0"/>
  </r>
  <r>
    <s v="1_19841"/>
    <x v="0"/>
    <x v="15"/>
    <n v="1"/>
    <x v="20"/>
    <x v="42"/>
    <n v="1"/>
    <n v="0"/>
    <n v="0"/>
    <x v="395"/>
    <n v="13716.881150643452"/>
    <x v="0"/>
  </r>
  <r>
    <s v="2_19841"/>
    <x v="1"/>
    <x v="15"/>
    <n v="1"/>
    <x v="20"/>
    <x v="42"/>
    <n v="1"/>
    <n v="0"/>
    <n v="0"/>
    <x v="396"/>
    <n v="13752.460257380773"/>
    <x v="0"/>
  </r>
  <r>
    <s v="4_19841"/>
    <x v="3"/>
    <x v="15"/>
    <n v="1"/>
    <x v="20"/>
    <x v="42"/>
    <n v="1"/>
    <n v="0"/>
    <n v="0"/>
    <x v="397"/>
    <n v="13303.557910673733"/>
    <x v="0"/>
  </r>
  <r>
    <s v="3_19841"/>
    <x v="2"/>
    <x v="15"/>
    <n v="1"/>
    <x v="20"/>
    <x v="42"/>
    <n v="1"/>
    <n v="0"/>
    <n v="0"/>
    <x v="398"/>
    <n v="14312.641937925815"/>
    <x v="0"/>
  </r>
  <r>
    <s v="5_19841"/>
    <x v="4"/>
    <x v="15"/>
    <n v="1"/>
    <x v="20"/>
    <x v="42"/>
    <n v="1"/>
    <n v="0"/>
    <n v="0"/>
    <x v="399"/>
    <n v="12238.455715367147"/>
    <x v="0"/>
  </r>
  <r>
    <s v="1_19841"/>
    <x v="0"/>
    <x v="18"/>
    <n v="1"/>
    <x v="20"/>
    <x v="42"/>
    <n v="1"/>
    <n v="0"/>
    <n v="0"/>
    <x v="400"/>
    <n v="582239.96971990913"/>
    <x v="1"/>
  </r>
  <r>
    <s v="3_19841"/>
    <x v="2"/>
    <x v="3"/>
    <n v="1"/>
    <x v="20"/>
    <x v="42"/>
    <n v="1"/>
    <n v="0"/>
    <n v="0"/>
    <x v="401"/>
    <n v="282449.65934897808"/>
    <x v="1"/>
  </r>
  <r>
    <s v="4_19842"/>
    <x v="3"/>
    <x v="14"/>
    <n v="2"/>
    <x v="20"/>
    <x v="89"/>
    <n v="1"/>
    <n v="11"/>
    <n v="0"/>
    <x v="402"/>
    <n v="564359.57607872831"/>
    <x v="0"/>
  </r>
  <r>
    <s v="6_19842"/>
    <x v="5"/>
    <x v="12"/>
    <n v="2"/>
    <x v="20"/>
    <x v="89"/>
    <n v="20"/>
    <n v="0"/>
    <n v="0"/>
    <x v="2"/>
    <n v="0"/>
    <x v="6"/>
  </r>
  <r>
    <s v="1_19842"/>
    <x v="0"/>
    <x v="12"/>
    <n v="2"/>
    <x v="20"/>
    <x v="89"/>
    <n v="20"/>
    <n v="0"/>
    <n v="0"/>
    <x v="2"/>
    <n v="0"/>
    <x v="6"/>
  </r>
  <r>
    <s v="2_19842"/>
    <x v="1"/>
    <x v="12"/>
    <n v="2"/>
    <x v="20"/>
    <x v="89"/>
    <n v="20"/>
    <n v="0"/>
    <n v="0"/>
    <x v="2"/>
    <n v="0"/>
    <x v="6"/>
  </r>
  <r>
    <s v="4_19842"/>
    <x v="3"/>
    <x v="12"/>
    <n v="2"/>
    <x v="20"/>
    <x v="89"/>
    <n v="20"/>
    <n v="0"/>
    <n v="0"/>
    <x v="2"/>
    <n v="0"/>
    <x v="6"/>
  </r>
  <r>
    <s v="3_19842"/>
    <x v="2"/>
    <x v="12"/>
    <n v="2"/>
    <x v="20"/>
    <x v="89"/>
    <n v="20"/>
    <n v="0"/>
    <n v="0"/>
    <x v="2"/>
    <n v="0"/>
    <x v="6"/>
  </r>
  <r>
    <s v="5_19842"/>
    <x v="4"/>
    <x v="12"/>
    <n v="2"/>
    <x v="20"/>
    <x v="89"/>
    <n v="20"/>
    <n v="0"/>
    <n v="0"/>
    <x v="2"/>
    <n v="0"/>
    <x v="6"/>
  </r>
  <r>
    <s v="6_19842"/>
    <x v="5"/>
    <x v="13"/>
    <n v="2"/>
    <x v="20"/>
    <x v="89"/>
    <n v="1"/>
    <n v="0"/>
    <n v="0"/>
    <x v="403"/>
    <n v="12449.659348978048"/>
    <x v="1"/>
  </r>
  <r>
    <s v="1_19842"/>
    <x v="0"/>
    <x v="13"/>
    <n v="2"/>
    <x v="20"/>
    <x v="89"/>
    <n v="1"/>
    <n v="0"/>
    <n v="0"/>
    <x v="404"/>
    <n v="14273.27781983346"/>
    <x v="1"/>
  </r>
  <r>
    <s v="2_19842"/>
    <x v="1"/>
    <x v="13"/>
    <n v="2"/>
    <x v="20"/>
    <x v="89"/>
    <n v="1"/>
    <n v="0"/>
    <n v="0"/>
    <x v="405"/>
    <n v="12225.586676760031"/>
    <x v="1"/>
  </r>
  <r>
    <s v="4_19842"/>
    <x v="3"/>
    <x v="13"/>
    <n v="2"/>
    <x v="20"/>
    <x v="89"/>
    <n v="1"/>
    <n v="0"/>
    <n v="0"/>
    <x v="406"/>
    <n v="12730.507191521576"/>
    <x v="1"/>
  </r>
  <r>
    <s v="3_19842"/>
    <x v="2"/>
    <x v="13"/>
    <n v="2"/>
    <x v="20"/>
    <x v="89"/>
    <n v="1"/>
    <n v="0"/>
    <n v="0"/>
    <x v="407"/>
    <n v="13272.520817562454"/>
    <x v="1"/>
  </r>
  <r>
    <s v="5_19842"/>
    <x v="4"/>
    <x v="13"/>
    <n v="2"/>
    <x v="20"/>
    <x v="89"/>
    <n v="1"/>
    <n v="0"/>
    <n v="0"/>
    <x v="408"/>
    <n v="13926.57077971234"/>
    <x v="1"/>
  </r>
  <r>
    <s v="3_19842"/>
    <x v="2"/>
    <x v="31"/>
    <n v="2"/>
    <x v="20"/>
    <x v="89"/>
    <n v="1"/>
    <n v="0"/>
    <n v="36"/>
    <x v="409"/>
    <n v="300449.65934897808"/>
    <x v="0"/>
  </r>
  <r>
    <s v="1_19843"/>
    <x v="0"/>
    <x v="32"/>
    <n v="3"/>
    <x v="20"/>
    <x v="90"/>
    <n v="1"/>
    <n v="0"/>
    <n v="24"/>
    <x v="410"/>
    <n v="622979.56093868287"/>
    <x v="0"/>
  </r>
  <r>
    <s v="1_19843"/>
    <x v="0"/>
    <x v="2"/>
    <n v="3"/>
    <x v="20"/>
    <x v="90"/>
    <n v="1"/>
    <n v="0"/>
    <n v="0"/>
    <x v="411"/>
    <n v="556559.42467827408"/>
    <x v="0"/>
  </r>
  <r>
    <s v="4_19843"/>
    <x v="3"/>
    <x v="14"/>
    <n v="3"/>
    <x v="20"/>
    <x v="90"/>
    <n v="1"/>
    <n v="0"/>
    <n v="0"/>
    <x v="412"/>
    <n v="631679.78803936415"/>
    <x v="0"/>
  </r>
  <r>
    <s v="4_19843"/>
    <x v="3"/>
    <x v="13"/>
    <n v="3"/>
    <x v="20"/>
    <x v="90"/>
    <n v="1"/>
    <n v="0"/>
    <n v="0"/>
    <x v="413"/>
    <n v="606839.51551854657"/>
    <x v="1"/>
  </r>
  <r>
    <s v="3_19843"/>
    <x v="2"/>
    <x v="13"/>
    <n v="3"/>
    <x v="20"/>
    <x v="90"/>
    <n v="1"/>
    <n v="0"/>
    <n v="38"/>
    <x v="414"/>
    <n v="639719.90915972751"/>
    <x v="1"/>
  </r>
  <r>
    <s v="5_19843"/>
    <x v="4"/>
    <x v="13"/>
    <n v="3"/>
    <x v="20"/>
    <x v="90"/>
    <n v="1"/>
    <n v="0"/>
    <n v="0"/>
    <x v="415"/>
    <n v="656879.63663890993"/>
    <x v="1"/>
  </r>
  <r>
    <s v="6_19843"/>
    <x v="5"/>
    <x v="15"/>
    <n v="3"/>
    <x v="20"/>
    <x v="90"/>
    <n v="1"/>
    <n v="0"/>
    <n v="2"/>
    <x v="416"/>
    <n v="13330.809992429979"/>
    <x v="0"/>
  </r>
  <r>
    <s v="1_19843"/>
    <x v="0"/>
    <x v="15"/>
    <n v="3"/>
    <x v="20"/>
    <x v="90"/>
    <n v="1"/>
    <n v="0"/>
    <n v="2"/>
    <x v="417"/>
    <n v="12978.80393641181"/>
    <x v="0"/>
  </r>
  <r>
    <s v="2_19843"/>
    <x v="1"/>
    <x v="15"/>
    <n v="3"/>
    <x v="20"/>
    <x v="90"/>
    <n v="1"/>
    <n v="0"/>
    <n v="3"/>
    <x v="418"/>
    <n v="14292.959878879637"/>
    <x v="0"/>
  </r>
  <r>
    <s v="4_19843"/>
    <x v="3"/>
    <x v="15"/>
    <n v="3"/>
    <x v="20"/>
    <x v="90"/>
    <n v="1"/>
    <n v="0"/>
    <n v="1"/>
    <x v="419"/>
    <n v="12616.956850870552"/>
    <x v="0"/>
  </r>
  <r>
    <s v="3_19843"/>
    <x v="2"/>
    <x v="15"/>
    <n v="3"/>
    <x v="20"/>
    <x v="90"/>
    <n v="1"/>
    <n v="0"/>
    <n v="2"/>
    <x v="420"/>
    <n v="12246.782740348222"/>
    <x v="0"/>
  </r>
  <r>
    <s v="5_19843"/>
    <x v="4"/>
    <x v="15"/>
    <n v="3"/>
    <x v="20"/>
    <x v="90"/>
    <n v="1"/>
    <n v="0"/>
    <n v="1"/>
    <x v="421"/>
    <n v="13904.617713853142"/>
    <x v="0"/>
  </r>
  <r>
    <s v="2_19843"/>
    <x v="1"/>
    <x v="31"/>
    <n v="3"/>
    <x v="20"/>
    <x v="90"/>
    <n v="1"/>
    <n v="0"/>
    <n v="0"/>
    <x v="422"/>
    <n v="20427.706283118849"/>
    <x v="0"/>
  </r>
  <r>
    <s v="4_19843"/>
    <x v="3"/>
    <x v="31"/>
    <n v="3"/>
    <x v="20"/>
    <x v="90"/>
    <n v="1"/>
    <n v="0"/>
    <n v="0"/>
    <x v="423"/>
    <n v="20365.63209689629"/>
    <x v="0"/>
  </r>
  <r>
    <s v="3_19843"/>
    <x v="2"/>
    <x v="31"/>
    <n v="3"/>
    <x v="20"/>
    <x v="90"/>
    <n v="1"/>
    <n v="0"/>
    <n v="0"/>
    <x v="424"/>
    <n v="18993.943981831948"/>
    <x v="0"/>
  </r>
  <r>
    <s v="5_19843"/>
    <x v="4"/>
    <x v="31"/>
    <n v="3"/>
    <x v="20"/>
    <x v="90"/>
    <n v="1"/>
    <n v="0"/>
    <n v="0"/>
    <x v="425"/>
    <n v="20518.546555639667"/>
    <x v="0"/>
  </r>
  <r>
    <s v="2_19843"/>
    <x v="1"/>
    <x v="7"/>
    <n v="3"/>
    <x v="20"/>
    <x v="90"/>
    <n v="5"/>
    <n v="0"/>
    <n v="0"/>
    <x v="426"/>
    <n v="1010996.214988645"/>
    <x v="5"/>
  </r>
  <r>
    <s v="2_19844"/>
    <x v="1"/>
    <x v="28"/>
    <n v="4"/>
    <x v="20"/>
    <x v="91"/>
    <n v="13"/>
    <n v="0"/>
    <n v="0"/>
    <x v="427"/>
    <n v="106726.72218016654"/>
    <x v="2"/>
  </r>
  <r>
    <s v="6_19851"/>
    <x v="5"/>
    <x v="0"/>
    <n v="1"/>
    <x v="21"/>
    <x v="92"/>
    <n v="5"/>
    <n v="3"/>
    <n v="0"/>
    <x v="428"/>
    <n v="123489.02346707041"/>
    <x v="0"/>
  </r>
  <r>
    <s v="1_19851"/>
    <x v="0"/>
    <x v="0"/>
    <n v="1"/>
    <x v="21"/>
    <x v="92"/>
    <n v="5"/>
    <n v="3"/>
    <n v="0"/>
    <x v="290"/>
    <n v="126189.2505677517"/>
    <x v="0"/>
  </r>
  <r>
    <s v="2_19851"/>
    <x v="1"/>
    <x v="0"/>
    <n v="1"/>
    <x v="21"/>
    <x v="92"/>
    <n v="5"/>
    <n v="4"/>
    <n v="0"/>
    <x v="429"/>
    <n v="142258.13777441334"/>
    <x v="0"/>
  </r>
  <r>
    <s v="4_19851"/>
    <x v="3"/>
    <x v="0"/>
    <n v="1"/>
    <x v="21"/>
    <x v="92"/>
    <n v="5"/>
    <n v="4"/>
    <n v="0"/>
    <x v="430"/>
    <n v="138175.62452687358"/>
    <x v="0"/>
  </r>
  <r>
    <s v="3_19851"/>
    <x v="2"/>
    <x v="0"/>
    <n v="1"/>
    <x v="21"/>
    <x v="92"/>
    <n v="5"/>
    <n v="4"/>
    <n v="0"/>
    <x v="431"/>
    <n v="132775.927327782"/>
    <x v="0"/>
  </r>
  <r>
    <s v="5_19851"/>
    <x v="4"/>
    <x v="0"/>
    <n v="1"/>
    <x v="21"/>
    <x v="92"/>
    <n v="5"/>
    <n v="4"/>
    <n v="0"/>
    <x v="432"/>
    <n v="137627.55488266464"/>
    <x v="0"/>
  </r>
  <r>
    <s v="2_19851"/>
    <x v="1"/>
    <x v="12"/>
    <n v="1"/>
    <x v="21"/>
    <x v="92"/>
    <n v="31"/>
    <n v="0"/>
    <n v="0"/>
    <x v="433"/>
    <n v="866.01059803179419"/>
    <x v="6"/>
  </r>
  <r>
    <s v="6_19851"/>
    <x v="5"/>
    <x v="33"/>
    <n v="1"/>
    <x v="21"/>
    <x v="92"/>
    <n v="2"/>
    <n v="0"/>
    <n v="0"/>
    <x v="434"/>
    <n v="12079.485238455716"/>
    <x v="0"/>
  </r>
  <r>
    <s v="1_19851"/>
    <x v="0"/>
    <x v="33"/>
    <n v="1"/>
    <x v="21"/>
    <x v="92"/>
    <n v="2"/>
    <n v="0"/>
    <n v="0"/>
    <x v="435"/>
    <n v="12137.017411052233"/>
    <x v="0"/>
  </r>
  <r>
    <s v="2_19851"/>
    <x v="1"/>
    <x v="33"/>
    <n v="1"/>
    <x v="21"/>
    <x v="92"/>
    <n v="2"/>
    <n v="0"/>
    <n v="0"/>
    <x v="436"/>
    <n v="12254.35276305829"/>
    <x v="0"/>
  </r>
  <r>
    <s v="4_19851"/>
    <x v="3"/>
    <x v="33"/>
    <n v="1"/>
    <x v="21"/>
    <x v="92"/>
    <n v="2"/>
    <n v="0"/>
    <n v="0"/>
    <x v="437"/>
    <n v="13108.251324753975"/>
    <x v="0"/>
  </r>
  <r>
    <s v="3_19851"/>
    <x v="2"/>
    <x v="33"/>
    <n v="1"/>
    <x v="21"/>
    <x v="92"/>
    <n v="2"/>
    <n v="0"/>
    <n v="0"/>
    <x v="438"/>
    <n v="13884.178652535958"/>
    <x v="0"/>
  </r>
  <r>
    <s v="5_19851"/>
    <x v="4"/>
    <x v="33"/>
    <n v="1"/>
    <x v="21"/>
    <x v="92"/>
    <n v="2"/>
    <n v="0"/>
    <n v="0"/>
    <x v="439"/>
    <n v="14287.66086298259"/>
    <x v="0"/>
  </r>
  <r>
    <s v="6_19851"/>
    <x v="5"/>
    <x v="20"/>
    <n v="1"/>
    <x v="21"/>
    <x v="92"/>
    <n v="21"/>
    <n v="0"/>
    <n v="0"/>
    <x v="440"/>
    <n v="133140.80242240729"/>
    <x v="7"/>
  </r>
  <r>
    <s v="1_19851"/>
    <x v="0"/>
    <x v="20"/>
    <n v="1"/>
    <x v="21"/>
    <x v="92"/>
    <n v="21"/>
    <n v="0"/>
    <n v="0"/>
    <x v="441"/>
    <n v="133284.63285389857"/>
    <x v="7"/>
  </r>
  <r>
    <s v="2_19851"/>
    <x v="1"/>
    <x v="20"/>
    <n v="1"/>
    <x v="21"/>
    <x v="92"/>
    <n v="21"/>
    <n v="0"/>
    <n v="0"/>
    <x v="442"/>
    <n v="123241.48372445117"/>
    <x v="7"/>
  </r>
  <r>
    <s v="4_19851"/>
    <x v="3"/>
    <x v="20"/>
    <n v="1"/>
    <x v="21"/>
    <x v="92"/>
    <n v="21"/>
    <n v="0"/>
    <n v="0"/>
    <x v="443"/>
    <n v="134275.5488266465"/>
    <x v="7"/>
  </r>
  <r>
    <s v="3_19851"/>
    <x v="2"/>
    <x v="20"/>
    <n v="1"/>
    <x v="21"/>
    <x v="92"/>
    <n v="21"/>
    <n v="0"/>
    <n v="0"/>
    <x v="444"/>
    <n v="139362.60408781227"/>
    <x v="7"/>
  </r>
  <r>
    <s v="5_19851"/>
    <x v="4"/>
    <x v="20"/>
    <n v="1"/>
    <x v="21"/>
    <x v="92"/>
    <n v="21"/>
    <n v="0"/>
    <n v="0"/>
    <x v="445"/>
    <n v="129293.71688115066"/>
    <x v="7"/>
  </r>
  <r>
    <s v="6_19851"/>
    <x v="5"/>
    <x v="0"/>
    <n v="1"/>
    <x v="21"/>
    <x v="92"/>
    <n v="1"/>
    <n v="0"/>
    <n v="0"/>
    <x v="2"/>
    <n v="0"/>
    <x v="0"/>
  </r>
  <r>
    <s v="1_19851"/>
    <x v="0"/>
    <x v="0"/>
    <n v="1"/>
    <x v="21"/>
    <x v="92"/>
    <n v="1"/>
    <n v="0"/>
    <n v="0"/>
    <x v="2"/>
    <n v="0"/>
    <x v="0"/>
  </r>
  <r>
    <s v="2_19851"/>
    <x v="1"/>
    <x v="0"/>
    <n v="1"/>
    <x v="21"/>
    <x v="92"/>
    <n v="1"/>
    <n v="0"/>
    <n v="0"/>
    <x v="2"/>
    <n v="0"/>
    <x v="0"/>
  </r>
  <r>
    <s v="4_19851"/>
    <x v="3"/>
    <x v="0"/>
    <n v="1"/>
    <x v="21"/>
    <x v="92"/>
    <n v="1"/>
    <n v="0"/>
    <n v="0"/>
    <x v="2"/>
    <n v="0"/>
    <x v="0"/>
  </r>
  <r>
    <s v="3_19851"/>
    <x v="2"/>
    <x v="0"/>
    <n v="1"/>
    <x v="21"/>
    <x v="92"/>
    <n v="1"/>
    <n v="0"/>
    <n v="0"/>
    <x v="2"/>
    <n v="0"/>
    <x v="0"/>
  </r>
  <r>
    <s v="5_19851"/>
    <x v="4"/>
    <x v="0"/>
    <n v="1"/>
    <x v="21"/>
    <x v="92"/>
    <n v="1"/>
    <n v="0"/>
    <n v="0"/>
    <x v="2"/>
    <n v="0"/>
    <x v="0"/>
  </r>
  <r>
    <s v="6_19852"/>
    <x v="5"/>
    <x v="20"/>
    <n v="2"/>
    <x v="21"/>
    <x v="43"/>
    <n v="30"/>
    <n v="0"/>
    <n v="0"/>
    <x v="446"/>
    <n v="1172.5965177895534"/>
    <x v="7"/>
  </r>
  <r>
    <s v="1_19852"/>
    <x v="0"/>
    <x v="20"/>
    <n v="2"/>
    <x v="21"/>
    <x v="43"/>
    <n v="30"/>
    <n v="0"/>
    <n v="0"/>
    <x v="447"/>
    <n v="1339.894019682059"/>
    <x v="7"/>
  </r>
  <r>
    <s v="2_19852"/>
    <x v="1"/>
    <x v="20"/>
    <n v="2"/>
    <x v="21"/>
    <x v="43"/>
    <n v="30"/>
    <n v="0"/>
    <n v="0"/>
    <x v="448"/>
    <n v="1348.9780469341408"/>
    <x v="7"/>
  </r>
  <r>
    <s v="4_19852"/>
    <x v="3"/>
    <x v="20"/>
    <n v="2"/>
    <x v="21"/>
    <x v="43"/>
    <n v="30"/>
    <n v="0"/>
    <n v="0"/>
    <x v="449"/>
    <n v="1258.1377744133233"/>
    <x v="7"/>
  </r>
  <r>
    <s v="3_19852"/>
    <x v="2"/>
    <x v="20"/>
    <n v="2"/>
    <x v="21"/>
    <x v="43"/>
    <n v="30"/>
    <n v="0"/>
    <n v="0"/>
    <x v="450"/>
    <n v="1263.436790310371"/>
    <x v="7"/>
  </r>
  <r>
    <s v="5_19852"/>
    <x v="4"/>
    <x v="20"/>
    <n v="2"/>
    <x v="21"/>
    <x v="43"/>
    <n v="30"/>
    <n v="0"/>
    <n v="0"/>
    <x v="451"/>
    <n v="1214.988644965935"/>
    <x v="7"/>
  </r>
  <r>
    <s v="1_19852"/>
    <x v="0"/>
    <x v="0"/>
    <n v="2"/>
    <x v="21"/>
    <x v="43"/>
    <n v="1"/>
    <n v="0"/>
    <n v="0"/>
    <x v="2"/>
    <n v="0"/>
    <x v="0"/>
  </r>
  <r>
    <s v="6_19852"/>
    <x v="5"/>
    <x v="5"/>
    <n v="2"/>
    <x v="21"/>
    <x v="43"/>
    <n v="7"/>
    <n v="0"/>
    <n v="0"/>
    <x v="2"/>
    <n v="0"/>
    <x v="3"/>
  </r>
  <r>
    <s v="1_19852"/>
    <x v="0"/>
    <x v="5"/>
    <n v="2"/>
    <x v="21"/>
    <x v="43"/>
    <n v="7"/>
    <n v="0"/>
    <n v="0"/>
    <x v="2"/>
    <n v="0"/>
    <x v="3"/>
  </r>
  <r>
    <s v="2_19852"/>
    <x v="1"/>
    <x v="5"/>
    <n v="2"/>
    <x v="21"/>
    <x v="43"/>
    <n v="7"/>
    <n v="0"/>
    <n v="0"/>
    <x v="2"/>
    <n v="0"/>
    <x v="3"/>
  </r>
  <r>
    <s v="4_19852"/>
    <x v="3"/>
    <x v="5"/>
    <n v="2"/>
    <x v="21"/>
    <x v="43"/>
    <n v="7"/>
    <n v="0"/>
    <n v="0"/>
    <x v="2"/>
    <n v="0"/>
    <x v="3"/>
  </r>
  <r>
    <s v="3_19852"/>
    <x v="2"/>
    <x v="5"/>
    <n v="2"/>
    <x v="21"/>
    <x v="43"/>
    <n v="7"/>
    <n v="0"/>
    <n v="0"/>
    <x v="2"/>
    <n v="0"/>
    <x v="3"/>
  </r>
  <r>
    <s v="5_19852"/>
    <x v="4"/>
    <x v="5"/>
    <n v="2"/>
    <x v="21"/>
    <x v="43"/>
    <n v="7"/>
    <n v="0"/>
    <n v="0"/>
    <x v="2"/>
    <n v="0"/>
    <x v="3"/>
  </r>
  <r>
    <s v="1_19852"/>
    <x v="0"/>
    <x v="18"/>
    <n v="2"/>
    <x v="21"/>
    <x v="43"/>
    <n v="1"/>
    <n v="0"/>
    <n v="0"/>
    <x v="452"/>
    <n v="106196.06358819077"/>
    <x v="1"/>
  </r>
  <r>
    <s v="6_19852"/>
    <x v="5"/>
    <x v="18"/>
    <n v="2"/>
    <x v="21"/>
    <x v="43"/>
    <n v="1"/>
    <n v="0"/>
    <n v="0"/>
    <x v="453"/>
    <n v="13447.388342165028"/>
    <x v="1"/>
  </r>
  <r>
    <s v="1_19852"/>
    <x v="0"/>
    <x v="18"/>
    <n v="2"/>
    <x v="21"/>
    <x v="43"/>
    <n v="1"/>
    <n v="0"/>
    <n v="0"/>
    <x v="454"/>
    <n v="14052.990158970477"/>
    <x v="1"/>
  </r>
  <r>
    <s v="2_19852"/>
    <x v="1"/>
    <x v="18"/>
    <n v="2"/>
    <x v="21"/>
    <x v="43"/>
    <n v="1"/>
    <n v="0"/>
    <n v="0"/>
    <x v="455"/>
    <n v="13539.742619227858"/>
    <x v="1"/>
  </r>
  <r>
    <s v="4_19852"/>
    <x v="3"/>
    <x v="18"/>
    <n v="2"/>
    <x v="21"/>
    <x v="43"/>
    <n v="1"/>
    <n v="0"/>
    <n v="0"/>
    <x v="456"/>
    <n v="12406.510219530659"/>
    <x v="1"/>
  </r>
  <r>
    <s v="3_19852"/>
    <x v="2"/>
    <x v="18"/>
    <n v="2"/>
    <x v="21"/>
    <x v="43"/>
    <n v="1"/>
    <n v="0"/>
    <n v="0"/>
    <x v="457"/>
    <n v="12227.100681302045"/>
    <x v="1"/>
  </r>
  <r>
    <s v="5_19852"/>
    <x v="4"/>
    <x v="18"/>
    <n v="2"/>
    <x v="21"/>
    <x v="43"/>
    <n v="1"/>
    <n v="0"/>
    <n v="0"/>
    <x v="458"/>
    <n v="12698.713096139289"/>
    <x v="1"/>
  </r>
  <r>
    <s v="2_19852"/>
    <x v="1"/>
    <x v="18"/>
    <n v="2"/>
    <x v="21"/>
    <x v="43"/>
    <n v="1"/>
    <n v="0"/>
    <n v="0"/>
    <x v="459"/>
    <n v="10823.618470855414"/>
    <x v="1"/>
  </r>
  <r>
    <s v="2_19853"/>
    <x v="1"/>
    <x v="34"/>
    <n v="3"/>
    <x v="21"/>
    <x v="93"/>
    <n v="2"/>
    <n v="0"/>
    <n v="0"/>
    <x v="460"/>
    <n v="7222657.8349735057"/>
    <x v="5"/>
  </r>
  <r>
    <s v="1_19853"/>
    <x v="0"/>
    <x v="14"/>
    <n v="3"/>
    <x v="21"/>
    <x v="93"/>
    <n v="3"/>
    <n v="0"/>
    <n v="0"/>
    <x v="461"/>
    <n v="68487.509462528396"/>
    <x v="0"/>
  </r>
  <r>
    <s v="3_19861"/>
    <x v="2"/>
    <x v="1"/>
    <n v="1"/>
    <x v="36"/>
    <x v="94"/>
    <n v="1"/>
    <n v="0"/>
    <n v="0"/>
    <x v="462"/>
    <n v="6084599.5457986379"/>
    <x v="0"/>
  </r>
  <r>
    <s v="4_19862"/>
    <x v="3"/>
    <x v="6"/>
    <n v="2"/>
    <x v="36"/>
    <x v="95"/>
    <n v="1"/>
    <n v="0"/>
    <n v="0"/>
    <x v="463"/>
    <n v="653939.43981831952"/>
    <x v="4"/>
  </r>
  <r>
    <s v="5_19862"/>
    <x v="4"/>
    <x v="6"/>
    <n v="2"/>
    <x v="36"/>
    <x v="95"/>
    <n v="1"/>
    <n v="0"/>
    <n v="0"/>
    <x v="464"/>
    <n v="566819.83345950046"/>
    <x v="4"/>
  </r>
  <r>
    <s v="1_19862"/>
    <x v="0"/>
    <x v="3"/>
    <n v="2"/>
    <x v="36"/>
    <x v="95"/>
    <n v="1"/>
    <n v="0"/>
    <n v="0"/>
    <x v="465"/>
    <n v="63557.910673732025"/>
    <x v="1"/>
  </r>
  <r>
    <s v="3_19863"/>
    <x v="2"/>
    <x v="6"/>
    <n v="3"/>
    <x v="36"/>
    <x v="96"/>
    <n v="1"/>
    <n v="0"/>
    <n v="12"/>
    <x v="466"/>
    <n v="601979.56093868287"/>
    <x v="4"/>
  </r>
  <r>
    <s v="2_19863"/>
    <x v="1"/>
    <x v="6"/>
    <n v="3"/>
    <x v="36"/>
    <x v="96"/>
    <n v="1"/>
    <n v="0"/>
    <n v="0"/>
    <x v="467"/>
    <n v="599159.72747918242"/>
    <x v="4"/>
  </r>
  <r>
    <s v="3_19863"/>
    <x v="2"/>
    <x v="2"/>
    <n v="3"/>
    <x v="36"/>
    <x v="96"/>
    <n v="1"/>
    <n v="0"/>
    <n v="0"/>
    <x v="468"/>
    <n v="586739.59121877362"/>
    <x v="0"/>
  </r>
  <r>
    <s v="2_19863"/>
    <x v="1"/>
    <x v="2"/>
    <n v="3"/>
    <x v="36"/>
    <x v="96"/>
    <n v="1"/>
    <n v="0"/>
    <n v="0"/>
    <x v="469"/>
    <n v="621179.40953822865"/>
    <x v="0"/>
  </r>
  <r>
    <s v="1_19863"/>
    <x v="0"/>
    <x v="2"/>
    <n v="3"/>
    <x v="36"/>
    <x v="96"/>
    <n v="1"/>
    <n v="0"/>
    <n v="0"/>
    <x v="470"/>
    <n v="594599.54579863744"/>
    <x v="0"/>
  </r>
  <r>
    <s v="3_19863"/>
    <x v="2"/>
    <x v="4"/>
    <n v="3"/>
    <x v="36"/>
    <x v="96"/>
    <n v="1"/>
    <n v="0"/>
    <n v="0"/>
    <x v="471"/>
    <n v="593219.530658592"/>
    <x v="2"/>
  </r>
  <r>
    <s v="2_19863"/>
    <x v="1"/>
    <x v="4"/>
    <n v="3"/>
    <x v="36"/>
    <x v="96"/>
    <n v="1"/>
    <n v="0"/>
    <n v="0"/>
    <x v="472"/>
    <n v="566099.92429977295"/>
    <x v="2"/>
  </r>
  <r>
    <s v="2_19864"/>
    <x v="1"/>
    <x v="2"/>
    <n v="4"/>
    <x v="36"/>
    <x v="97"/>
    <n v="1"/>
    <n v="0"/>
    <n v="0"/>
    <x v="473"/>
    <n v="545939.43981831952"/>
    <x v="0"/>
  </r>
  <r>
    <s v="2_19864"/>
    <x v="1"/>
    <x v="35"/>
    <n v="4"/>
    <x v="36"/>
    <x v="97"/>
    <n v="2"/>
    <n v="0"/>
    <n v="0"/>
    <x v="474"/>
    <n v="6567000"/>
    <x v="5"/>
  </r>
  <r>
    <s v="4_19871"/>
    <x v="3"/>
    <x v="8"/>
    <n v="1"/>
    <x v="22"/>
    <x v="98"/>
    <n v="15"/>
    <n v="0"/>
    <n v="0"/>
    <x v="475"/>
    <n v="547019.68205904623"/>
    <x v="0"/>
  </r>
  <r>
    <s v="2_19872"/>
    <x v="1"/>
    <x v="6"/>
    <n v="2"/>
    <x v="22"/>
    <x v="99"/>
    <n v="1"/>
    <n v="0"/>
    <n v="0"/>
    <x v="476"/>
    <n v="574439.81831945502"/>
    <x v="4"/>
  </r>
  <r>
    <s v="2_19872"/>
    <x v="1"/>
    <x v="3"/>
    <n v="2"/>
    <x v="22"/>
    <x v="99"/>
    <n v="1"/>
    <n v="0"/>
    <n v="0"/>
    <x v="477"/>
    <n v="548459.50037850114"/>
    <x v="1"/>
  </r>
  <r>
    <s v="1_19872"/>
    <x v="0"/>
    <x v="2"/>
    <n v="2"/>
    <x v="22"/>
    <x v="99"/>
    <n v="1"/>
    <n v="0"/>
    <n v="0"/>
    <x v="478"/>
    <n v="566339.89401968208"/>
    <x v="0"/>
  </r>
  <r>
    <s v="4_19873"/>
    <x v="3"/>
    <x v="1"/>
    <n v="3"/>
    <x v="22"/>
    <x v="45"/>
    <n v="1"/>
    <n v="0"/>
    <n v="0"/>
    <x v="479"/>
    <n v="633359.57607872831"/>
    <x v="0"/>
  </r>
  <r>
    <s v="4_19873"/>
    <x v="3"/>
    <x v="1"/>
    <n v="3"/>
    <x v="22"/>
    <x v="45"/>
    <n v="1"/>
    <n v="0"/>
    <n v="11"/>
    <x v="480"/>
    <n v="572399.69719909166"/>
    <x v="0"/>
  </r>
  <r>
    <s v="6_19881"/>
    <x v="5"/>
    <x v="0"/>
    <n v="1"/>
    <x v="37"/>
    <x v="100"/>
    <n v="5"/>
    <n v="0"/>
    <n v="0"/>
    <x v="481"/>
    <n v="129227.85768357306"/>
    <x v="0"/>
  </r>
  <r>
    <s v="1_19881"/>
    <x v="0"/>
    <x v="0"/>
    <n v="1"/>
    <x v="37"/>
    <x v="100"/>
    <n v="5"/>
    <n v="0"/>
    <n v="0"/>
    <x v="482"/>
    <n v="124049.96214988646"/>
    <x v="0"/>
  </r>
  <r>
    <s v="2_19881"/>
    <x v="1"/>
    <x v="0"/>
    <n v="1"/>
    <x v="37"/>
    <x v="100"/>
    <n v="5"/>
    <n v="0"/>
    <n v="0"/>
    <x v="483"/>
    <n v="141592.73277819835"/>
    <x v="0"/>
  </r>
  <r>
    <s v="4_19881"/>
    <x v="3"/>
    <x v="0"/>
    <n v="1"/>
    <x v="37"/>
    <x v="100"/>
    <n v="5"/>
    <n v="0"/>
    <n v="0"/>
    <x v="484"/>
    <n v="117424.67827403483"/>
    <x v="0"/>
  </r>
  <r>
    <s v="3_19881"/>
    <x v="2"/>
    <x v="0"/>
    <n v="1"/>
    <x v="37"/>
    <x v="100"/>
    <n v="5"/>
    <n v="0"/>
    <n v="0"/>
    <x v="485"/>
    <n v="123919.75775927329"/>
    <x v="0"/>
  </r>
  <r>
    <s v="5_19881"/>
    <x v="4"/>
    <x v="0"/>
    <n v="1"/>
    <x v="37"/>
    <x v="100"/>
    <n v="5"/>
    <n v="0"/>
    <n v="0"/>
    <x v="486"/>
    <n v="123463.28538985617"/>
    <x v="0"/>
  </r>
  <r>
    <s v="6_19881"/>
    <x v="5"/>
    <x v="12"/>
    <n v="1"/>
    <x v="37"/>
    <x v="100"/>
    <n v="28"/>
    <n v="0"/>
    <n v="0"/>
    <x v="487"/>
    <n v="137.77441332323997"/>
    <x v="6"/>
  </r>
  <r>
    <s v="1_19881"/>
    <x v="0"/>
    <x v="12"/>
    <n v="1"/>
    <x v="37"/>
    <x v="100"/>
    <n v="28"/>
    <n v="0"/>
    <n v="0"/>
    <x v="488"/>
    <n v="119.60635881907646"/>
    <x v="6"/>
  </r>
  <r>
    <s v="2_19881"/>
    <x v="1"/>
    <x v="12"/>
    <n v="1"/>
    <x v="37"/>
    <x v="100"/>
    <n v="28"/>
    <n v="0"/>
    <n v="0"/>
    <x v="489"/>
    <n v="128.69038607115823"/>
    <x v="6"/>
  </r>
  <r>
    <s v="4_19881"/>
    <x v="3"/>
    <x v="12"/>
    <n v="1"/>
    <x v="37"/>
    <x v="100"/>
    <n v="28"/>
    <n v="0"/>
    <n v="0"/>
    <x v="490"/>
    <n v="136.26040878122635"/>
    <x v="6"/>
  </r>
  <r>
    <s v="3_19881"/>
    <x v="2"/>
    <x v="12"/>
    <n v="1"/>
    <x v="37"/>
    <x v="100"/>
    <n v="28"/>
    <n v="0"/>
    <n v="0"/>
    <x v="491"/>
    <n v="114.30734292202877"/>
    <x v="6"/>
  </r>
  <r>
    <s v="5_19881"/>
    <x v="4"/>
    <x v="12"/>
    <n v="1"/>
    <x v="37"/>
    <x v="100"/>
    <n v="28"/>
    <n v="0"/>
    <n v="0"/>
    <x v="492"/>
    <n v="133.2323996971991"/>
    <x v="6"/>
  </r>
  <r>
    <s v="1_19882"/>
    <x v="0"/>
    <x v="2"/>
    <n v="2"/>
    <x v="37"/>
    <x v="101"/>
    <n v="1"/>
    <n v="0"/>
    <n v="0"/>
    <x v="493"/>
    <n v="5983799.3943981836"/>
    <x v="0"/>
  </r>
  <r>
    <s v="2_19882"/>
    <x v="1"/>
    <x v="36"/>
    <n v="2"/>
    <x v="37"/>
    <x v="101"/>
    <n v="1"/>
    <n v="0"/>
    <n v="0"/>
    <x v="494"/>
    <n v="62525.359576078728"/>
    <x v="1"/>
  </r>
  <r>
    <s v="2_19882"/>
    <x v="1"/>
    <x v="1"/>
    <n v="2"/>
    <x v="37"/>
    <x v="101"/>
    <n v="1"/>
    <n v="0"/>
    <n v="23"/>
    <x v="495"/>
    <n v="579479.93943981838"/>
    <x v="0"/>
  </r>
  <r>
    <s v="6_19882"/>
    <x v="5"/>
    <x v="12"/>
    <n v="2"/>
    <x v="37"/>
    <x v="101"/>
    <n v="30"/>
    <n v="0"/>
    <n v="0"/>
    <x v="496"/>
    <n v="13043.149129447389"/>
    <x v="6"/>
  </r>
  <r>
    <s v="1_19882"/>
    <x v="0"/>
    <x v="12"/>
    <n v="2"/>
    <x v="37"/>
    <x v="101"/>
    <n v="30"/>
    <n v="0"/>
    <n v="0"/>
    <x v="497"/>
    <n v="11862.225586676761"/>
    <x v="6"/>
  </r>
  <r>
    <s v="2_19882"/>
    <x v="1"/>
    <x v="12"/>
    <n v="2"/>
    <x v="37"/>
    <x v="101"/>
    <n v="30"/>
    <n v="0"/>
    <n v="0"/>
    <x v="498"/>
    <n v="13873.580620741863"/>
    <x v="6"/>
  </r>
  <r>
    <s v="4_19882"/>
    <x v="3"/>
    <x v="12"/>
    <n v="2"/>
    <x v="37"/>
    <x v="101"/>
    <n v="30"/>
    <n v="0"/>
    <n v="0"/>
    <x v="499"/>
    <n v="14339.137017411053"/>
    <x v="6"/>
  </r>
  <r>
    <s v="3_19882"/>
    <x v="2"/>
    <x v="12"/>
    <n v="2"/>
    <x v="37"/>
    <x v="101"/>
    <n v="30"/>
    <n v="0"/>
    <n v="0"/>
    <x v="500"/>
    <n v="12594.246782740349"/>
    <x v="6"/>
  </r>
  <r>
    <s v="5_19882"/>
    <x v="4"/>
    <x v="12"/>
    <n v="2"/>
    <x v="37"/>
    <x v="101"/>
    <n v="30"/>
    <n v="0"/>
    <n v="0"/>
    <x v="501"/>
    <n v="13193.035579106738"/>
    <x v="6"/>
  </r>
  <r>
    <s v="1_19883"/>
    <x v="0"/>
    <x v="2"/>
    <n v="3"/>
    <x v="37"/>
    <x v="102"/>
    <n v="1"/>
    <n v="0"/>
    <n v="0"/>
    <x v="502"/>
    <n v="1046975.7759273278"/>
    <x v="0"/>
  </r>
  <r>
    <s v="1_19883"/>
    <x v="0"/>
    <x v="1"/>
    <n v="3"/>
    <x v="37"/>
    <x v="102"/>
    <n v="1"/>
    <n v="0"/>
    <n v="0"/>
    <x v="503"/>
    <n v="549000"/>
    <x v="0"/>
  </r>
  <r>
    <s v="6_19883"/>
    <x v="5"/>
    <x v="12"/>
    <n v="3"/>
    <x v="37"/>
    <x v="102"/>
    <n v="31"/>
    <n v="0"/>
    <n v="0"/>
    <x v="504"/>
    <n v="1409.538228614686"/>
    <x v="6"/>
  </r>
  <r>
    <s v="1_19883"/>
    <x v="0"/>
    <x v="12"/>
    <n v="3"/>
    <x v="37"/>
    <x v="102"/>
    <n v="31"/>
    <n v="0"/>
    <n v="0"/>
    <x v="505"/>
    <n v="1407.2672218016655"/>
    <x v="6"/>
  </r>
  <r>
    <s v="2_19883"/>
    <x v="1"/>
    <x v="12"/>
    <n v="3"/>
    <x v="37"/>
    <x v="102"/>
    <n v="31"/>
    <n v="0"/>
    <n v="0"/>
    <x v="506"/>
    <n v="1309.6139288417867"/>
    <x v="6"/>
  </r>
  <r>
    <s v="4_19883"/>
    <x v="3"/>
    <x v="12"/>
    <n v="3"/>
    <x v="37"/>
    <x v="102"/>
    <n v="31"/>
    <n v="0"/>
    <n v="0"/>
    <x v="507"/>
    <n v="1246.7827403482211"/>
    <x v="6"/>
  </r>
  <r>
    <s v="3_19883"/>
    <x v="2"/>
    <x v="12"/>
    <n v="3"/>
    <x v="37"/>
    <x v="102"/>
    <n v="31"/>
    <n v="0"/>
    <n v="0"/>
    <x v="508"/>
    <n v="1366.3890991672977"/>
    <x v="6"/>
  </r>
  <r>
    <s v="5_19883"/>
    <x v="4"/>
    <x v="12"/>
    <n v="3"/>
    <x v="37"/>
    <x v="102"/>
    <n v="31"/>
    <n v="0"/>
    <n v="0"/>
    <x v="509"/>
    <n v="1314.1559424678276"/>
    <x v="6"/>
  </r>
  <r>
    <s v="3_19883"/>
    <x v="2"/>
    <x v="36"/>
    <n v="3"/>
    <x v="37"/>
    <x v="102"/>
    <n v="1"/>
    <n v="0"/>
    <n v="0"/>
    <x v="510"/>
    <n v="596339.89401968208"/>
    <x v="1"/>
  </r>
  <r>
    <s v="2_19911"/>
    <x v="1"/>
    <x v="1"/>
    <n v="1"/>
    <x v="38"/>
    <x v="103"/>
    <n v="1"/>
    <n v="0"/>
    <n v="0"/>
    <x v="511"/>
    <n v="639479.93943981838"/>
    <x v="0"/>
  </r>
  <r>
    <s v="1_19912"/>
    <x v="0"/>
    <x v="10"/>
    <n v="2"/>
    <x v="38"/>
    <x v="104"/>
    <n v="1"/>
    <n v="12"/>
    <n v="0"/>
    <x v="512"/>
    <n v="1224599.5457986374"/>
    <x v="0"/>
  </r>
  <r>
    <s v="3_19913"/>
    <x v="2"/>
    <x v="2"/>
    <n v="3"/>
    <x v="38"/>
    <x v="105"/>
    <n v="1"/>
    <n v="0"/>
    <n v="0"/>
    <x v="513"/>
    <n v="4391519.303557911"/>
    <x v="0"/>
  </r>
  <r>
    <s v="1_19913"/>
    <x v="0"/>
    <x v="4"/>
    <n v="3"/>
    <x v="38"/>
    <x v="105"/>
    <n v="1"/>
    <n v="0"/>
    <n v="0"/>
    <x v="514"/>
    <n v="552479.93943981838"/>
    <x v="2"/>
  </r>
  <r>
    <s v="1_19913"/>
    <x v="0"/>
    <x v="2"/>
    <n v="3"/>
    <x v="38"/>
    <x v="105"/>
    <n v="1"/>
    <n v="0"/>
    <n v="0"/>
    <x v="515"/>
    <n v="637559.42467827408"/>
    <x v="0"/>
  </r>
  <r>
    <s v="6_19791"/>
    <x v="5"/>
    <x v="0"/>
    <n v="1"/>
    <x v="16"/>
    <x v="36"/>
    <n v="2"/>
    <n v="0"/>
    <n v="0"/>
    <x v="516"/>
    <n v="143014.38304314914"/>
    <x v="0"/>
  </r>
  <r>
    <s v="1_19792"/>
    <x v="0"/>
    <x v="14"/>
    <n v="2"/>
    <x v="16"/>
    <x v="106"/>
    <n v="1"/>
    <n v="0"/>
    <n v="0"/>
    <x v="517"/>
    <n v="595859.95457986381"/>
    <x v="0"/>
  </r>
  <r>
    <s v="1_19791"/>
    <x v="0"/>
    <x v="0"/>
    <n v="1"/>
    <x v="16"/>
    <x v="36"/>
    <n v="2"/>
    <n v="0"/>
    <n v="0"/>
    <x v="518"/>
    <n v="123893.26267978805"/>
    <x v="0"/>
  </r>
  <r>
    <s v="2_19791"/>
    <x v="1"/>
    <x v="0"/>
    <n v="1"/>
    <x v="16"/>
    <x v="36"/>
    <n v="2"/>
    <n v="0"/>
    <n v="0"/>
    <x v="519"/>
    <n v="137614.68584405753"/>
    <x v="0"/>
  </r>
  <r>
    <s v="4_19791"/>
    <x v="3"/>
    <x v="0"/>
    <n v="1"/>
    <x v="16"/>
    <x v="36"/>
    <n v="2"/>
    <n v="0"/>
    <n v="0"/>
    <x v="520"/>
    <n v="131641.18092354276"/>
    <x v="0"/>
  </r>
  <r>
    <s v="3_19793"/>
    <x v="2"/>
    <x v="14"/>
    <n v="3"/>
    <x v="16"/>
    <x v="37"/>
    <n v="1"/>
    <n v="0"/>
    <n v="0"/>
    <x v="521"/>
    <n v="629639.6669190008"/>
    <x v="0"/>
  </r>
  <r>
    <s v="3_19791"/>
    <x v="2"/>
    <x v="0"/>
    <n v="1"/>
    <x v="16"/>
    <x v="36"/>
    <n v="2"/>
    <n v="11"/>
    <n v="0"/>
    <x v="522"/>
    <n v="124806.96442089327"/>
    <x v="0"/>
  </r>
  <r>
    <s v="5_19791"/>
    <x v="4"/>
    <x v="0"/>
    <n v="1"/>
    <x v="16"/>
    <x v="36"/>
    <n v="2"/>
    <n v="0"/>
    <n v="0"/>
    <x v="523"/>
    <n v="121049.96214988646"/>
    <x v="0"/>
  </r>
  <r>
    <s v="2_19793"/>
    <x v="1"/>
    <x v="7"/>
    <n v="3"/>
    <x v="16"/>
    <x v="37"/>
    <n v="2"/>
    <n v="0"/>
    <n v="0"/>
    <x v="524"/>
    <n v="2798338.3800151404"/>
    <x v="5"/>
  </r>
  <r>
    <s v="4_19793"/>
    <x v="3"/>
    <x v="7"/>
    <n v="3"/>
    <x v="16"/>
    <x v="37"/>
    <n v="2"/>
    <n v="0"/>
    <n v="0"/>
    <x v="525"/>
    <n v="2661121.8773656324"/>
    <x v="5"/>
  </r>
  <r>
    <s v="3_19793"/>
    <x v="2"/>
    <x v="7"/>
    <n v="3"/>
    <x v="16"/>
    <x v="37"/>
    <n v="2"/>
    <n v="0"/>
    <n v="0"/>
    <x v="526"/>
    <n v="2361644.208932627"/>
    <x v="5"/>
  </r>
  <r>
    <s v="5_19793"/>
    <x v="4"/>
    <x v="7"/>
    <n v="3"/>
    <x v="16"/>
    <x v="37"/>
    <n v="2"/>
    <n v="0"/>
    <n v="0"/>
    <x v="527"/>
    <n v="2857295.2308856929"/>
    <x v="5"/>
  </r>
  <r>
    <s v="2_19792"/>
    <x v="1"/>
    <x v="4"/>
    <n v="2"/>
    <x v="16"/>
    <x v="106"/>
    <n v="3"/>
    <n v="0"/>
    <n v="0"/>
    <x v="528"/>
    <n v="90763.815291445877"/>
    <x v="2"/>
  </r>
  <r>
    <s v="6_19791"/>
    <x v="5"/>
    <x v="0"/>
    <n v="1"/>
    <x v="16"/>
    <x v="36"/>
    <n v="1"/>
    <n v="0"/>
    <n v="0"/>
    <x v="529"/>
    <n v="2005193.7925813778"/>
    <x v="0"/>
  </r>
  <r>
    <s v="1_19791"/>
    <x v="0"/>
    <x v="0"/>
    <n v="1"/>
    <x v="16"/>
    <x v="36"/>
    <n v="1"/>
    <n v="0"/>
    <n v="0"/>
    <x v="530"/>
    <n v="1913193.7925813778"/>
    <x v="0"/>
  </r>
  <r>
    <s v="4_19791"/>
    <x v="3"/>
    <x v="0"/>
    <n v="1"/>
    <x v="16"/>
    <x v="36"/>
    <n v="1"/>
    <n v="0"/>
    <n v="0"/>
    <x v="531"/>
    <n v="1834594.2467827403"/>
    <x v="0"/>
  </r>
  <r>
    <s v="3_19791"/>
    <x v="2"/>
    <x v="0"/>
    <n v="1"/>
    <x v="16"/>
    <x v="36"/>
    <n v="1"/>
    <n v="0"/>
    <n v="0"/>
    <x v="532"/>
    <n v="2018193.7925813778"/>
    <x v="0"/>
  </r>
  <r>
    <s v="5_19791"/>
    <x v="4"/>
    <x v="0"/>
    <n v="1"/>
    <x v="16"/>
    <x v="36"/>
    <n v="1"/>
    <n v="0"/>
    <n v="0"/>
    <x v="533"/>
    <n v="2112392.8841786524"/>
    <x v="0"/>
  </r>
  <r>
    <s v="6_19792"/>
    <x v="5"/>
    <x v="36"/>
    <n v="2"/>
    <x v="16"/>
    <x v="106"/>
    <n v="1"/>
    <n v="0"/>
    <n v="0"/>
    <x v="534"/>
    <n v="6245.2687358062076"/>
    <x v="1"/>
  </r>
  <r>
    <s v="1_19792"/>
    <x v="0"/>
    <x v="36"/>
    <n v="2"/>
    <x v="16"/>
    <x v="106"/>
    <n v="1"/>
    <n v="0"/>
    <n v="0"/>
    <x v="535"/>
    <n v="5790.3103709311126"/>
    <x v="1"/>
  </r>
  <r>
    <s v="6_19801"/>
    <x v="5"/>
    <x v="6"/>
    <n v="1"/>
    <x v="15"/>
    <x v="107"/>
    <n v="1"/>
    <n v="0"/>
    <n v="0"/>
    <x v="536"/>
    <n v="11748.675246025739"/>
    <x v="4"/>
  </r>
  <r>
    <s v="1_19801"/>
    <x v="0"/>
    <x v="6"/>
    <n v="1"/>
    <x v="15"/>
    <x v="107"/>
    <n v="1"/>
    <n v="1"/>
    <n v="0"/>
    <x v="537"/>
    <n v="13987.130961392884"/>
    <x v="4"/>
  </r>
  <r>
    <s v="2_19801"/>
    <x v="1"/>
    <x v="6"/>
    <n v="1"/>
    <x v="15"/>
    <x v="107"/>
    <n v="1"/>
    <n v="0"/>
    <n v="0"/>
    <x v="538"/>
    <n v="13675.246025738077"/>
    <x v="4"/>
  </r>
  <r>
    <s v="4_19801"/>
    <x v="3"/>
    <x v="6"/>
    <n v="1"/>
    <x v="15"/>
    <x v="107"/>
    <n v="1"/>
    <n v="1"/>
    <n v="0"/>
    <x v="539"/>
    <n v="14007.570022710068"/>
    <x v="4"/>
  </r>
  <r>
    <s v="3_19801"/>
    <x v="2"/>
    <x v="6"/>
    <n v="1"/>
    <x v="15"/>
    <x v="107"/>
    <n v="1"/>
    <n v="2"/>
    <n v="0"/>
    <x v="540"/>
    <n v="12270.249810749432"/>
    <x v="4"/>
  </r>
  <r>
    <s v="5_19801"/>
    <x v="4"/>
    <x v="6"/>
    <n v="1"/>
    <x v="15"/>
    <x v="107"/>
    <n v="1"/>
    <n v="1"/>
    <n v="0"/>
    <x v="541"/>
    <n v="13510.976532929599"/>
    <x v="4"/>
  </r>
  <r>
    <s v="2_19804"/>
    <x v="1"/>
    <x v="6"/>
    <n v="4"/>
    <x v="15"/>
    <x v="108"/>
    <n v="3"/>
    <n v="1"/>
    <n v="1"/>
    <x v="542"/>
    <n v="86941.710825132483"/>
    <x v="4"/>
  </r>
  <r>
    <s v="1_19801"/>
    <x v="0"/>
    <x v="0"/>
    <n v="1"/>
    <x v="15"/>
    <x v="107"/>
    <n v="1"/>
    <n v="0"/>
    <n v="0"/>
    <x v="543"/>
    <n v="97976.53292959879"/>
    <x v="0"/>
  </r>
  <r>
    <s v="6_19803"/>
    <x v="5"/>
    <x v="28"/>
    <n v="3"/>
    <x v="15"/>
    <x v="109"/>
    <n v="1"/>
    <n v="0"/>
    <n v="0"/>
    <x v="544"/>
    <n v="12734.29220287661"/>
    <x v="2"/>
  </r>
  <r>
    <s v="1_19803"/>
    <x v="0"/>
    <x v="28"/>
    <n v="3"/>
    <x v="15"/>
    <x v="109"/>
    <n v="1"/>
    <n v="0"/>
    <n v="0"/>
    <x v="545"/>
    <n v="13420.893262679789"/>
    <x v="2"/>
  </r>
  <r>
    <s v="2_19803"/>
    <x v="1"/>
    <x v="28"/>
    <n v="3"/>
    <x v="15"/>
    <x v="109"/>
    <n v="1"/>
    <n v="0"/>
    <n v="0"/>
    <x v="546"/>
    <n v="12323.239969719909"/>
    <x v="2"/>
  </r>
  <r>
    <s v="4_19803"/>
    <x v="3"/>
    <x v="28"/>
    <n v="3"/>
    <x v="15"/>
    <x v="109"/>
    <n v="1"/>
    <n v="0"/>
    <n v="0"/>
    <x v="547"/>
    <n v="13585.162755488267"/>
    <x v="2"/>
  </r>
  <r>
    <s v="3_19803"/>
    <x v="2"/>
    <x v="28"/>
    <n v="3"/>
    <x v="15"/>
    <x v="109"/>
    <n v="1"/>
    <n v="0"/>
    <n v="0"/>
    <x v="548"/>
    <n v="12934.897804693415"/>
    <x v="2"/>
  </r>
  <r>
    <s v="5_19803"/>
    <x v="4"/>
    <x v="28"/>
    <n v="3"/>
    <x v="15"/>
    <x v="109"/>
    <n v="1"/>
    <n v="0"/>
    <n v="0"/>
    <x v="549"/>
    <n v="13065.102195306587"/>
    <x v="2"/>
  </r>
  <r>
    <s v="6_19801"/>
    <x v="5"/>
    <x v="0"/>
    <n v="1"/>
    <x v="15"/>
    <x v="107"/>
    <n v="2"/>
    <n v="0"/>
    <n v="0"/>
    <x v="550"/>
    <n v="120776.684330053"/>
    <x v="0"/>
  </r>
  <r>
    <s v="1_19801"/>
    <x v="0"/>
    <x v="0"/>
    <n v="1"/>
    <x v="15"/>
    <x v="107"/>
    <n v="2"/>
    <n v="0"/>
    <n v="0"/>
    <x v="551"/>
    <n v="142062.07418622257"/>
    <x v="0"/>
  </r>
  <r>
    <s v="2_19801"/>
    <x v="1"/>
    <x v="0"/>
    <n v="1"/>
    <x v="15"/>
    <x v="107"/>
    <n v="2"/>
    <n v="0"/>
    <n v="0"/>
    <x v="552"/>
    <n v="137080.24224072671"/>
    <x v="0"/>
  </r>
  <r>
    <s v="4_19801"/>
    <x v="3"/>
    <x v="0"/>
    <n v="1"/>
    <x v="15"/>
    <x v="107"/>
    <n v="2"/>
    <n v="0"/>
    <n v="0"/>
    <x v="553"/>
    <n v="136714.61014383045"/>
    <x v="0"/>
  </r>
  <r>
    <s v="3_19801"/>
    <x v="2"/>
    <x v="0"/>
    <n v="1"/>
    <x v="15"/>
    <x v="107"/>
    <n v="2"/>
    <n v="0"/>
    <n v="0"/>
    <x v="554"/>
    <n v="128015.14004542014"/>
    <x v="0"/>
  </r>
  <r>
    <s v="5_19801"/>
    <x v="4"/>
    <x v="0"/>
    <n v="1"/>
    <x v="15"/>
    <x v="107"/>
    <n v="2"/>
    <n v="0"/>
    <n v="0"/>
    <x v="555"/>
    <n v="137836.48750946255"/>
    <x v="0"/>
  </r>
  <r>
    <s v="6_19801"/>
    <x v="5"/>
    <x v="0"/>
    <n v="1"/>
    <x v="15"/>
    <x v="107"/>
    <n v="2"/>
    <n v="0"/>
    <n v="0"/>
    <x v="556"/>
    <n v="14311.127933383801"/>
    <x v="0"/>
  </r>
  <r>
    <s v="1_19801"/>
    <x v="0"/>
    <x v="0"/>
    <n v="1"/>
    <x v="15"/>
    <x v="107"/>
    <n v="2"/>
    <n v="0"/>
    <n v="0"/>
    <x v="557"/>
    <n v="12889.477668433006"/>
    <x v="0"/>
  </r>
  <r>
    <s v="2_19801"/>
    <x v="1"/>
    <x v="0"/>
    <n v="1"/>
    <x v="15"/>
    <x v="107"/>
    <n v="2"/>
    <n v="0"/>
    <n v="0"/>
    <x v="456"/>
    <n v="12406.510219530659"/>
    <x v="0"/>
  </r>
  <r>
    <s v="4_19801"/>
    <x v="3"/>
    <x v="0"/>
    <n v="1"/>
    <x v="15"/>
    <x v="107"/>
    <n v="2"/>
    <n v="0"/>
    <n v="0"/>
    <x v="558"/>
    <n v="11844.057532172597"/>
    <x v="0"/>
  </r>
  <r>
    <s v="3_19801"/>
    <x v="2"/>
    <x v="0"/>
    <n v="1"/>
    <x v="15"/>
    <x v="107"/>
    <n v="2"/>
    <n v="0"/>
    <n v="0"/>
    <x v="559"/>
    <n v="13785.768357305073"/>
    <x v="0"/>
  </r>
  <r>
    <s v="5_19801"/>
    <x v="4"/>
    <x v="0"/>
    <n v="1"/>
    <x v="15"/>
    <x v="107"/>
    <n v="2"/>
    <n v="0"/>
    <n v="0"/>
    <x v="354"/>
    <n v="12990.915972747918"/>
    <x v="0"/>
  </r>
  <r>
    <s v="6_19801"/>
    <x v="5"/>
    <x v="4"/>
    <n v="1"/>
    <x v="15"/>
    <x v="107"/>
    <n v="17"/>
    <n v="0"/>
    <n v="0"/>
    <x v="560"/>
    <n v="12302.800908402725"/>
    <x v="2"/>
  </r>
  <r>
    <s v="1_19801"/>
    <x v="0"/>
    <x v="4"/>
    <n v="1"/>
    <x v="15"/>
    <x v="107"/>
    <n v="17"/>
    <n v="0"/>
    <n v="0"/>
    <x v="561"/>
    <n v="12073.429220287662"/>
    <x v="2"/>
  </r>
  <r>
    <s v="2_19801"/>
    <x v="1"/>
    <x v="4"/>
    <n v="1"/>
    <x v="15"/>
    <x v="107"/>
    <n v="17"/>
    <n v="0"/>
    <n v="0"/>
    <x v="562"/>
    <n v="11983.34595003785"/>
    <x v="2"/>
  </r>
  <r>
    <s v="4_19801"/>
    <x v="3"/>
    <x v="4"/>
    <n v="1"/>
    <x v="15"/>
    <x v="107"/>
    <n v="17"/>
    <n v="0"/>
    <n v="0"/>
    <x v="563"/>
    <n v="14324.753974261923"/>
    <x v="2"/>
  </r>
  <r>
    <s v="3_19801"/>
    <x v="2"/>
    <x v="4"/>
    <n v="1"/>
    <x v="15"/>
    <x v="107"/>
    <n v="17"/>
    <n v="0"/>
    <n v="0"/>
    <x v="564"/>
    <n v="13956.850870552613"/>
    <x v="2"/>
  </r>
  <r>
    <s v="5_19801"/>
    <x v="4"/>
    <x v="4"/>
    <n v="1"/>
    <x v="15"/>
    <x v="107"/>
    <n v="17"/>
    <n v="0"/>
    <n v="0"/>
    <x v="565"/>
    <n v="13545.041635124906"/>
    <x v="2"/>
  </r>
  <r>
    <s v="1_19803"/>
    <x v="0"/>
    <x v="26"/>
    <n v="3"/>
    <x v="15"/>
    <x v="109"/>
    <n v="1"/>
    <n v="0"/>
    <n v="0"/>
    <x v="566"/>
    <n v="156940.19682059047"/>
    <x v="4"/>
  </r>
  <r>
    <s v="3_19803"/>
    <x v="2"/>
    <x v="1"/>
    <n v="3"/>
    <x v="15"/>
    <x v="109"/>
    <n v="1"/>
    <n v="0"/>
    <n v="14"/>
    <x v="567"/>
    <n v="183174.11052233158"/>
    <x v="0"/>
  </r>
  <r>
    <s v="5_19803"/>
    <x v="4"/>
    <x v="1"/>
    <n v="3"/>
    <x v="15"/>
    <x v="109"/>
    <n v="1"/>
    <n v="11"/>
    <n v="15"/>
    <x v="568"/>
    <n v="197514.00454201363"/>
    <x v="0"/>
  </r>
  <r>
    <s v="6_19801"/>
    <x v="5"/>
    <x v="4"/>
    <n v="1"/>
    <x v="15"/>
    <x v="107"/>
    <n v="3"/>
    <n v="0"/>
    <n v="0"/>
    <x v="569"/>
    <n v="480823.61847085541"/>
    <x v="2"/>
  </r>
  <r>
    <s v="4_19801"/>
    <x v="3"/>
    <x v="4"/>
    <n v="1"/>
    <x v="15"/>
    <x v="107"/>
    <n v="3"/>
    <n v="0"/>
    <n v="0"/>
    <x v="570"/>
    <n v="472931.86979560938"/>
    <x v="2"/>
  </r>
  <r>
    <s v="1_19751"/>
    <x v="0"/>
    <x v="0"/>
    <n v="1"/>
    <x v="17"/>
    <x v="38"/>
    <n v="2"/>
    <n v="0"/>
    <n v="0"/>
    <x v="571"/>
    <n v="32835.730507191525"/>
    <x v="0"/>
  </r>
  <r>
    <s v="6_19751"/>
    <x v="5"/>
    <x v="0"/>
    <n v="1"/>
    <x v="17"/>
    <x v="38"/>
    <n v="2"/>
    <n v="0"/>
    <n v="0"/>
    <x v="2"/>
    <n v="0"/>
    <x v="0"/>
  </r>
  <r>
    <s v="1_19751"/>
    <x v="0"/>
    <x v="0"/>
    <n v="1"/>
    <x v="17"/>
    <x v="38"/>
    <n v="2"/>
    <n v="0"/>
    <n v="0"/>
    <x v="2"/>
    <n v="0"/>
    <x v="0"/>
  </r>
  <r>
    <s v="2_19751"/>
    <x v="1"/>
    <x v="0"/>
    <n v="1"/>
    <x v="17"/>
    <x v="38"/>
    <n v="2"/>
    <n v="0"/>
    <n v="0"/>
    <x v="2"/>
    <n v="0"/>
    <x v="0"/>
  </r>
  <r>
    <s v="4_19751"/>
    <x v="3"/>
    <x v="0"/>
    <n v="1"/>
    <x v="17"/>
    <x v="38"/>
    <n v="2"/>
    <n v="0"/>
    <n v="0"/>
    <x v="2"/>
    <n v="0"/>
    <x v="0"/>
  </r>
  <r>
    <s v="3_19751"/>
    <x v="2"/>
    <x v="0"/>
    <n v="1"/>
    <x v="17"/>
    <x v="38"/>
    <n v="2"/>
    <n v="0"/>
    <n v="0"/>
    <x v="2"/>
    <n v="0"/>
    <x v="0"/>
  </r>
  <r>
    <s v="5_19751"/>
    <x v="4"/>
    <x v="0"/>
    <n v="1"/>
    <x v="17"/>
    <x v="38"/>
    <n v="2"/>
    <n v="0"/>
    <n v="0"/>
    <x v="2"/>
    <n v="0"/>
    <x v="0"/>
  </r>
  <r>
    <s v="6_19751"/>
    <x v="5"/>
    <x v="14"/>
    <n v="1"/>
    <x v="17"/>
    <x v="38"/>
    <n v="7"/>
    <n v="0"/>
    <n v="0"/>
    <x v="394"/>
    <n v="12833.459500378502"/>
    <x v="0"/>
  </r>
  <r>
    <s v="1_19751"/>
    <x v="0"/>
    <x v="14"/>
    <n v="1"/>
    <x v="17"/>
    <x v="38"/>
    <n v="7"/>
    <n v="0"/>
    <n v="0"/>
    <x v="572"/>
    <n v="13260.408781226344"/>
    <x v="0"/>
  </r>
  <r>
    <s v="2_19751"/>
    <x v="1"/>
    <x v="14"/>
    <n v="1"/>
    <x v="17"/>
    <x v="38"/>
    <n v="7"/>
    <n v="0"/>
    <n v="0"/>
    <x v="573"/>
    <n v="13417.108251324755"/>
    <x v="0"/>
  </r>
  <r>
    <s v="4_19751"/>
    <x v="3"/>
    <x v="14"/>
    <n v="1"/>
    <x v="17"/>
    <x v="38"/>
    <n v="7"/>
    <n v="0"/>
    <n v="0"/>
    <x v="574"/>
    <n v="13016.65404996215"/>
    <x v="0"/>
  </r>
  <r>
    <s v="3_19751"/>
    <x v="2"/>
    <x v="14"/>
    <n v="1"/>
    <x v="17"/>
    <x v="38"/>
    <n v="7"/>
    <n v="0"/>
    <n v="0"/>
    <x v="575"/>
    <n v="13457.229371688116"/>
    <x v="0"/>
  </r>
  <r>
    <s v="5_19751"/>
    <x v="4"/>
    <x v="14"/>
    <n v="1"/>
    <x v="17"/>
    <x v="38"/>
    <n v="7"/>
    <n v="0"/>
    <n v="0"/>
    <x v="576"/>
    <n v="11750.946252838759"/>
    <x v="0"/>
  </r>
  <r>
    <s v="6_19751"/>
    <x v="5"/>
    <x v="27"/>
    <n v="1"/>
    <x v="17"/>
    <x v="38"/>
    <n v="1"/>
    <n v="0"/>
    <n v="3"/>
    <x v="577"/>
    <n v="11806.207418622256"/>
    <x v="1"/>
  </r>
  <r>
    <s v="1_19751"/>
    <x v="0"/>
    <x v="27"/>
    <n v="1"/>
    <x v="17"/>
    <x v="38"/>
    <n v="1"/>
    <n v="0"/>
    <n v="3"/>
    <x v="578"/>
    <n v="12350.492051476154"/>
    <x v="1"/>
  </r>
  <r>
    <s v="2_19751"/>
    <x v="1"/>
    <x v="27"/>
    <n v="1"/>
    <x v="17"/>
    <x v="38"/>
    <n v="1"/>
    <n v="0"/>
    <n v="3"/>
    <x v="579"/>
    <n v="12676.760030280091"/>
    <x v="1"/>
  </r>
  <r>
    <s v="4_19751"/>
    <x v="3"/>
    <x v="27"/>
    <n v="1"/>
    <x v="17"/>
    <x v="38"/>
    <n v="1"/>
    <n v="0"/>
    <n v="3"/>
    <x v="580"/>
    <n v="13408.024224072673"/>
    <x v="1"/>
  </r>
  <r>
    <s v="3_19751"/>
    <x v="2"/>
    <x v="27"/>
    <n v="1"/>
    <x v="17"/>
    <x v="38"/>
    <n v="1"/>
    <n v="0"/>
    <n v="3"/>
    <x v="581"/>
    <n v="11979.560938682816"/>
    <x v="1"/>
  </r>
  <r>
    <s v="5_19751"/>
    <x v="4"/>
    <x v="27"/>
    <n v="1"/>
    <x v="17"/>
    <x v="38"/>
    <n v="1"/>
    <n v="0"/>
    <n v="3"/>
    <x v="582"/>
    <n v="12853.898561695685"/>
    <x v="1"/>
  </r>
  <r>
    <s v="1_19752"/>
    <x v="0"/>
    <x v="27"/>
    <n v="2"/>
    <x v="17"/>
    <x v="110"/>
    <n v="1"/>
    <n v="0"/>
    <n v="0"/>
    <x v="583"/>
    <n v="31802.422407267222"/>
    <x v="1"/>
  </r>
  <r>
    <s v="4_19752"/>
    <x v="3"/>
    <x v="27"/>
    <n v="2"/>
    <x v="17"/>
    <x v="110"/>
    <n v="1"/>
    <n v="0"/>
    <n v="0"/>
    <x v="584"/>
    <n v="31942.467827403485"/>
    <x v="1"/>
  </r>
  <r>
    <s v="3_19752"/>
    <x v="2"/>
    <x v="27"/>
    <n v="2"/>
    <x v="17"/>
    <x v="110"/>
    <n v="1"/>
    <n v="0"/>
    <n v="0"/>
    <x v="585"/>
    <n v="34971.990915972747"/>
    <x v="1"/>
  </r>
  <r>
    <s v="6_19752"/>
    <x v="5"/>
    <x v="26"/>
    <n v="2"/>
    <x v="17"/>
    <x v="110"/>
    <n v="1"/>
    <n v="0"/>
    <n v="0"/>
    <x v="586"/>
    <n v="11919.000757002272"/>
    <x v="4"/>
  </r>
  <r>
    <s v="1_19752"/>
    <x v="0"/>
    <x v="26"/>
    <n v="2"/>
    <x v="17"/>
    <x v="110"/>
    <n v="1"/>
    <n v="0"/>
    <n v="0"/>
    <x v="587"/>
    <n v="13175.624526873582"/>
    <x v="4"/>
  </r>
  <r>
    <s v="2_19752"/>
    <x v="1"/>
    <x v="26"/>
    <n v="2"/>
    <x v="17"/>
    <x v="110"/>
    <n v="1"/>
    <n v="0"/>
    <n v="0"/>
    <x v="588"/>
    <n v="13341.408024224073"/>
    <x v="4"/>
  </r>
  <r>
    <s v="4_19752"/>
    <x v="3"/>
    <x v="26"/>
    <n v="2"/>
    <x v="17"/>
    <x v="110"/>
    <n v="1"/>
    <n v="0"/>
    <n v="0"/>
    <x v="589"/>
    <n v="13770.628311884937"/>
    <x v="4"/>
  </r>
  <r>
    <s v="3_19752"/>
    <x v="2"/>
    <x v="26"/>
    <n v="2"/>
    <x v="17"/>
    <x v="110"/>
    <n v="1"/>
    <n v="0"/>
    <n v="0"/>
    <x v="285"/>
    <n v="12748.675246025739"/>
    <x v="4"/>
  </r>
  <r>
    <s v="5_19752"/>
    <x v="4"/>
    <x v="26"/>
    <n v="2"/>
    <x v="17"/>
    <x v="110"/>
    <n v="1"/>
    <n v="0"/>
    <n v="0"/>
    <x v="590"/>
    <n v="12660.862982588947"/>
    <x v="4"/>
  </r>
  <r>
    <s v="6_19752"/>
    <x v="5"/>
    <x v="27"/>
    <n v="2"/>
    <x v="17"/>
    <x v="110"/>
    <n v="1"/>
    <n v="0"/>
    <n v="0"/>
    <x v="591"/>
    <n v="131.71839515518548"/>
    <x v="1"/>
  </r>
  <r>
    <s v="1_19752"/>
    <x v="0"/>
    <x v="27"/>
    <n v="2"/>
    <x v="17"/>
    <x v="110"/>
    <n v="1"/>
    <n v="0"/>
    <n v="0"/>
    <x v="488"/>
    <n v="119.60635881907646"/>
    <x v="1"/>
  </r>
  <r>
    <s v="2_19752"/>
    <x v="1"/>
    <x v="27"/>
    <n v="2"/>
    <x v="17"/>
    <x v="110"/>
    <n v="1"/>
    <n v="0"/>
    <n v="0"/>
    <x v="592"/>
    <n v="115.06434519303558"/>
    <x v="1"/>
  </r>
  <r>
    <s v="4_19752"/>
    <x v="3"/>
    <x v="27"/>
    <n v="2"/>
    <x v="17"/>
    <x v="110"/>
    <n v="1"/>
    <n v="0"/>
    <n v="0"/>
    <x v="593"/>
    <n v="117.33535200605603"/>
    <x v="1"/>
  </r>
  <r>
    <s v="3_19752"/>
    <x v="2"/>
    <x v="27"/>
    <n v="2"/>
    <x v="17"/>
    <x v="110"/>
    <n v="1"/>
    <n v="0"/>
    <n v="0"/>
    <x v="490"/>
    <n v="136.26040878122635"/>
    <x v="1"/>
  </r>
  <r>
    <s v="5_19752"/>
    <x v="4"/>
    <x v="27"/>
    <n v="2"/>
    <x v="17"/>
    <x v="110"/>
    <n v="1"/>
    <n v="0"/>
    <n v="0"/>
    <x v="594"/>
    <n v="116.57834973504922"/>
    <x v="1"/>
  </r>
  <r>
    <s v="1_19753"/>
    <x v="0"/>
    <x v="27"/>
    <n v="3"/>
    <x v="17"/>
    <x v="111"/>
    <n v="1"/>
    <n v="0"/>
    <n v="0"/>
    <x v="595"/>
    <n v="16107.494322482968"/>
    <x v="1"/>
  </r>
  <r>
    <s v="4_19753"/>
    <x v="3"/>
    <x v="27"/>
    <n v="3"/>
    <x v="17"/>
    <x v="111"/>
    <n v="1"/>
    <n v="0"/>
    <n v="0"/>
    <x v="596"/>
    <n v="17010.598031794096"/>
    <x v="1"/>
  </r>
  <r>
    <s v="3_19753"/>
    <x v="2"/>
    <x v="27"/>
    <n v="3"/>
    <x v="17"/>
    <x v="111"/>
    <n v="1"/>
    <n v="0"/>
    <n v="0"/>
    <x v="597"/>
    <n v="18550.340651021954"/>
    <x v="1"/>
  </r>
  <r>
    <s v="5_19753"/>
    <x v="4"/>
    <x v="27"/>
    <n v="3"/>
    <x v="17"/>
    <x v="111"/>
    <n v="1"/>
    <n v="0"/>
    <n v="0"/>
    <x v="598"/>
    <n v="17821.347464042392"/>
    <x v="1"/>
  </r>
  <r>
    <s v="2_19753"/>
    <x v="1"/>
    <x v="14"/>
    <n v="3"/>
    <x v="17"/>
    <x v="111"/>
    <n v="6"/>
    <n v="0"/>
    <n v="0"/>
    <x v="599"/>
    <n v="1588.1907645722938"/>
    <x v="0"/>
  </r>
  <r>
    <s v="4_19753"/>
    <x v="3"/>
    <x v="14"/>
    <n v="3"/>
    <x v="17"/>
    <x v="111"/>
    <n v="6"/>
    <n v="0"/>
    <n v="0"/>
    <x v="600"/>
    <n v="1694.1710825132477"/>
    <x v="0"/>
  </r>
  <r>
    <s v="3_19753"/>
    <x v="2"/>
    <x v="14"/>
    <n v="3"/>
    <x v="17"/>
    <x v="111"/>
    <n v="6"/>
    <n v="0"/>
    <n v="0"/>
    <x v="601"/>
    <n v="1809.9924299772899"/>
    <x v="0"/>
  </r>
  <r>
    <s v="5_19753"/>
    <x v="4"/>
    <x v="14"/>
    <n v="3"/>
    <x v="17"/>
    <x v="111"/>
    <n v="6"/>
    <n v="0"/>
    <n v="0"/>
    <x v="602"/>
    <n v="1519.3035579106738"/>
    <x v="0"/>
  </r>
  <r>
    <s v="1_19753"/>
    <x v="0"/>
    <x v="25"/>
    <n v="3"/>
    <x v="17"/>
    <x v="111"/>
    <n v="1"/>
    <n v="0"/>
    <n v="1"/>
    <x v="603"/>
    <n v="16005.299015897048"/>
    <x v="0"/>
  </r>
  <r>
    <s v="2_19753"/>
    <x v="1"/>
    <x v="25"/>
    <n v="3"/>
    <x v="17"/>
    <x v="111"/>
    <n v="1"/>
    <n v="0"/>
    <n v="0"/>
    <x v="604"/>
    <n v="16431.491294473883"/>
    <x v="0"/>
  </r>
  <r>
    <s v="4_19753"/>
    <x v="3"/>
    <x v="25"/>
    <n v="3"/>
    <x v="17"/>
    <x v="111"/>
    <n v="1"/>
    <n v="0"/>
    <n v="1"/>
    <x v="605"/>
    <n v="14870.552611657835"/>
    <x v="0"/>
  </r>
  <r>
    <s v="3_19753"/>
    <x v="2"/>
    <x v="25"/>
    <n v="3"/>
    <x v="17"/>
    <x v="111"/>
    <n v="1"/>
    <n v="0"/>
    <n v="2"/>
    <x v="606"/>
    <n v="14646.47993943982"/>
    <x v="0"/>
  </r>
  <r>
    <s v="5_19753"/>
    <x v="4"/>
    <x v="25"/>
    <n v="3"/>
    <x v="17"/>
    <x v="111"/>
    <n v="1"/>
    <n v="0"/>
    <n v="3"/>
    <x v="607"/>
    <n v="17317.183951551855"/>
    <x v="0"/>
  </r>
  <r>
    <s v="1_19753"/>
    <x v="0"/>
    <x v="31"/>
    <n v="3"/>
    <x v="17"/>
    <x v="111"/>
    <n v="1"/>
    <n v="5"/>
    <n v="17"/>
    <x v="608"/>
    <n v="2857499.6214988646"/>
    <x v="0"/>
  </r>
  <r>
    <s v="6_19821"/>
    <x v="5"/>
    <x v="0"/>
    <n v="1"/>
    <x v="18"/>
    <x v="112"/>
    <n v="1"/>
    <n v="0"/>
    <n v="0"/>
    <x v="609"/>
    <n v="21685.844057532173"/>
    <x v="0"/>
  </r>
  <r>
    <s v="6_19821"/>
    <x v="5"/>
    <x v="0"/>
    <n v="1"/>
    <x v="18"/>
    <x v="112"/>
    <n v="2"/>
    <n v="0"/>
    <n v="0"/>
    <x v="610"/>
    <n v="14045.420136260409"/>
    <x v="0"/>
  </r>
  <r>
    <s v="6_19821"/>
    <x v="5"/>
    <x v="0"/>
    <n v="1"/>
    <x v="18"/>
    <x v="112"/>
    <n v="1"/>
    <n v="0"/>
    <n v="0"/>
    <x v="2"/>
    <n v="0"/>
    <x v="0"/>
  </r>
  <r>
    <s v="6_19822"/>
    <x v="5"/>
    <x v="0"/>
    <n v="2"/>
    <x v="18"/>
    <x v="40"/>
    <n v="1"/>
    <n v="0"/>
    <n v="0"/>
    <x v="2"/>
    <n v="0"/>
    <x v="0"/>
  </r>
  <r>
    <s v="6_19822"/>
    <x v="5"/>
    <x v="13"/>
    <n v="2"/>
    <x v="18"/>
    <x v="40"/>
    <n v="1"/>
    <n v="0"/>
    <n v="2"/>
    <x v="611"/>
    <n v="1598482.2104466313"/>
    <x v="1"/>
  </r>
  <r>
    <s v="1_19821"/>
    <x v="0"/>
    <x v="0"/>
    <n v="1"/>
    <x v="18"/>
    <x v="112"/>
    <n v="1"/>
    <n v="0"/>
    <n v="0"/>
    <x v="612"/>
    <n v="22133.989401968207"/>
    <x v="0"/>
  </r>
  <r>
    <s v="1_19821"/>
    <x v="0"/>
    <x v="0"/>
    <n v="1"/>
    <x v="18"/>
    <x v="112"/>
    <n v="2"/>
    <n v="0"/>
    <n v="0"/>
    <x v="613"/>
    <n v="12360.333080999244"/>
    <x v="0"/>
  </r>
  <r>
    <s v="1_19821"/>
    <x v="0"/>
    <x v="0"/>
    <n v="1"/>
    <x v="18"/>
    <x v="112"/>
    <n v="1"/>
    <n v="0"/>
    <n v="0"/>
    <x v="2"/>
    <n v="0"/>
    <x v="0"/>
  </r>
  <r>
    <s v="1_19822"/>
    <x v="0"/>
    <x v="0"/>
    <n v="2"/>
    <x v="18"/>
    <x v="40"/>
    <n v="1"/>
    <n v="0"/>
    <n v="0"/>
    <x v="2"/>
    <n v="0"/>
    <x v="0"/>
  </r>
  <r>
    <s v="1_19822"/>
    <x v="0"/>
    <x v="13"/>
    <n v="2"/>
    <x v="18"/>
    <x v="40"/>
    <n v="1"/>
    <n v="0"/>
    <n v="2"/>
    <x v="614"/>
    <n v="1324385.3141559425"/>
    <x v="1"/>
  </r>
  <r>
    <s v="2_19821"/>
    <x v="1"/>
    <x v="0"/>
    <n v="1"/>
    <x v="18"/>
    <x v="112"/>
    <n v="2"/>
    <n v="0"/>
    <n v="0"/>
    <x v="615"/>
    <n v="13565.48069644209"/>
    <x v="0"/>
  </r>
  <r>
    <s v="2_19821"/>
    <x v="1"/>
    <x v="0"/>
    <n v="1"/>
    <x v="18"/>
    <x v="112"/>
    <n v="1"/>
    <n v="0"/>
    <n v="0"/>
    <x v="2"/>
    <n v="0"/>
    <x v="0"/>
  </r>
  <r>
    <s v="2_19822"/>
    <x v="1"/>
    <x v="0"/>
    <n v="2"/>
    <x v="18"/>
    <x v="40"/>
    <n v="1"/>
    <n v="0"/>
    <n v="0"/>
    <x v="2"/>
    <n v="0"/>
    <x v="0"/>
  </r>
  <r>
    <s v="2_19822"/>
    <x v="1"/>
    <x v="13"/>
    <n v="2"/>
    <x v="18"/>
    <x v="40"/>
    <n v="1"/>
    <n v="0"/>
    <n v="2"/>
    <x v="616"/>
    <n v="1568921.2717638153"/>
    <x v="1"/>
  </r>
  <r>
    <s v="2_19824"/>
    <x v="1"/>
    <x v="8"/>
    <n v="4"/>
    <x v="18"/>
    <x v="113"/>
    <n v="1"/>
    <n v="0"/>
    <n v="0"/>
    <x v="617"/>
    <n v="329309.61392884178"/>
    <x v="0"/>
  </r>
  <r>
    <s v="4_19821"/>
    <x v="3"/>
    <x v="0"/>
    <n v="1"/>
    <x v="18"/>
    <x v="112"/>
    <n v="2"/>
    <n v="0"/>
    <n v="0"/>
    <x v="618"/>
    <n v="13603.330809992431"/>
    <x v="0"/>
  </r>
  <r>
    <s v="4_19821"/>
    <x v="3"/>
    <x v="0"/>
    <n v="1"/>
    <x v="18"/>
    <x v="112"/>
    <n v="1"/>
    <n v="0"/>
    <n v="0"/>
    <x v="2"/>
    <n v="0"/>
    <x v="0"/>
  </r>
  <r>
    <s v="4_19822"/>
    <x v="3"/>
    <x v="0"/>
    <n v="2"/>
    <x v="18"/>
    <x v="40"/>
    <n v="1"/>
    <n v="0"/>
    <n v="0"/>
    <x v="2"/>
    <n v="0"/>
    <x v="0"/>
  </r>
  <r>
    <s v="4_19822"/>
    <x v="3"/>
    <x v="13"/>
    <n v="2"/>
    <x v="18"/>
    <x v="40"/>
    <n v="1"/>
    <n v="0"/>
    <n v="3"/>
    <x v="619"/>
    <n v="1544921.2717638153"/>
    <x v="1"/>
  </r>
  <r>
    <s v="3_19821"/>
    <x v="2"/>
    <x v="0"/>
    <n v="1"/>
    <x v="18"/>
    <x v="112"/>
    <n v="1"/>
    <n v="0"/>
    <n v="0"/>
    <x v="620"/>
    <n v="22299.015897047691"/>
    <x v="0"/>
  </r>
  <r>
    <s v="3_19821"/>
    <x v="2"/>
    <x v="0"/>
    <n v="1"/>
    <x v="18"/>
    <x v="112"/>
    <n v="2"/>
    <n v="0"/>
    <n v="0"/>
    <x v="621"/>
    <n v="14320.211960635883"/>
    <x v="0"/>
  </r>
  <r>
    <s v="3_19821"/>
    <x v="2"/>
    <x v="0"/>
    <n v="1"/>
    <x v="18"/>
    <x v="112"/>
    <n v="1"/>
    <n v="0"/>
    <n v="0"/>
    <x v="2"/>
    <n v="0"/>
    <x v="0"/>
  </r>
  <r>
    <s v="3_19822"/>
    <x v="2"/>
    <x v="0"/>
    <n v="2"/>
    <x v="18"/>
    <x v="40"/>
    <n v="1"/>
    <n v="0"/>
    <n v="0"/>
    <x v="2"/>
    <n v="0"/>
    <x v="0"/>
  </r>
  <r>
    <s v="3_19822"/>
    <x v="2"/>
    <x v="25"/>
    <n v="2"/>
    <x v="18"/>
    <x v="40"/>
    <n v="1"/>
    <n v="0"/>
    <n v="0"/>
    <x v="622"/>
    <n v="590759.27327781986"/>
    <x v="0"/>
  </r>
  <r>
    <s v="3_19822"/>
    <x v="2"/>
    <x v="13"/>
    <n v="2"/>
    <x v="18"/>
    <x v="40"/>
    <n v="1"/>
    <n v="0"/>
    <n v="2"/>
    <x v="623"/>
    <n v="1364336.1090083271"/>
    <x v="1"/>
  </r>
  <r>
    <s v="5_19821"/>
    <x v="4"/>
    <x v="0"/>
    <n v="1"/>
    <x v="18"/>
    <x v="112"/>
    <n v="1"/>
    <n v="0"/>
    <n v="0"/>
    <x v="624"/>
    <n v="21392.127176381531"/>
    <x v="0"/>
  </r>
  <r>
    <s v="5_19821"/>
    <x v="4"/>
    <x v="0"/>
    <n v="1"/>
    <x v="18"/>
    <x v="112"/>
    <n v="2"/>
    <n v="0"/>
    <n v="0"/>
    <x v="625"/>
    <n v="13112.036336109009"/>
    <x v="0"/>
  </r>
  <r>
    <s v="5_19821"/>
    <x v="4"/>
    <x v="0"/>
    <n v="1"/>
    <x v="18"/>
    <x v="112"/>
    <n v="1"/>
    <n v="0"/>
    <n v="0"/>
    <x v="2"/>
    <n v="0"/>
    <x v="0"/>
  </r>
  <r>
    <s v="5_19822"/>
    <x v="4"/>
    <x v="0"/>
    <n v="2"/>
    <x v="18"/>
    <x v="40"/>
    <n v="1"/>
    <n v="0"/>
    <n v="0"/>
    <x v="2"/>
    <n v="0"/>
    <x v="0"/>
  </r>
  <r>
    <s v="5_19822"/>
    <x v="4"/>
    <x v="13"/>
    <n v="2"/>
    <x v="18"/>
    <x v="40"/>
    <n v="1"/>
    <n v="0"/>
    <n v="2"/>
    <x v="626"/>
    <n v="1579165.0264950795"/>
    <x v="1"/>
  </r>
  <r>
    <s v="6_19831"/>
    <x v="5"/>
    <x v="0"/>
    <n v="1"/>
    <x v="19"/>
    <x v="114"/>
    <n v="1"/>
    <n v="0"/>
    <n v="0"/>
    <x v="627"/>
    <n v="12435.276305828918"/>
    <x v="0"/>
  </r>
  <r>
    <s v="1_19831"/>
    <x v="0"/>
    <x v="0"/>
    <n v="1"/>
    <x v="19"/>
    <x v="114"/>
    <n v="1"/>
    <n v="0"/>
    <n v="0"/>
    <x v="628"/>
    <n v="13146.101438304315"/>
    <x v="0"/>
  </r>
  <r>
    <s v="2_19831"/>
    <x v="1"/>
    <x v="0"/>
    <n v="1"/>
    <x v="19"/>
    <x v="114"/>
    <n v="1"/>
    <n v="0"/>
    <n v="0"/>
    <x v="629"/>
    <n v="13791.067373202121"/>
    <x v="0"/>
  </r>
  <r>
    <s v="4_19831"/>
    <x v="3"/>
    <x v="0"/>
    <n v="1"/>
    <x v="19"/>
    <x v="114"/>
    <n v="1"/>
    <n v="0"/>
    <n v="0"/>
    <x v="630"/>
    <n v="13650.264950794854"/>
    <x v="0"/>
  </r>
  <r>
    <s v="3_19831"/>
    <x v="2"/>
    <x v="0"/>
    <n v="1"/>
    <x v="19"/>
    <x v="114"/>
    <n v="1"/>
    <n v="0"/>
    <n v="0"/>
    <x v="631"/>
    <n v="12745.647236941712"/>
    <x v="0"/>
  </r>
  <r>
    <s v="5_19831"/>
    <x v="4"/>
    <x v="0"/>
    <n v="1"/>
    <x v="19"/>
    <x v="114"/>
    <n v="1"/>
    <n v="0"/>
    <n v="0"/>
    <x v="632"/>
    <n v="14200.605601816806"/>
    <x v="0"/>
  </r>
  <r>
    <s v="1_19831"/>
    <x v="0"/>
    <x v="0"/>
    <n v="1"/>
    <x v="19"/>
    <x v="114"/>
    <n v="2"/>
    <n v="0"/>
    <n v="0"/>
    <x v="633"/>
    <n v="96726.722180166544"/>
    <x v="0"/>
  </r>
  <r>
    <s v="2_19831"/>
    <x v="1"/>
    <x v="37"/>
    <n v="1"/>
    <x v="19"/>
    <x v="114"/>
    <n v="2"/>
    <n v="0"/>
    <n v="0"/>
    <x v="634"/>
    <n v="909684.33005299023"/>
    <x v="5"/>
  </r>
  <r>
    <s v="2_19831"/>
    <x v="1"/>
    <x v="38"/>
    <n v="1"/>
    <x v="19"/>
    <x v="114"/>
    <n v="2"/>
    <n v="0"/>
    <n v="0"/>
    <x v="635"/>
    <n v="910969.71990915982"/>
    <x v="5"/>
  </r>
  <r>
    <s v="2_19831"/>
    <x v="1"/>
    <x v="4"/>
    <n v="1"/>
    <x v="19"/>
    <x v="114"/>
    <n v="14"/>
    <n v="0"/>
    <n v="0"/>
    <x v="636"/>
    <n v="59666.919000757007"/>
    <x v="2"/>
  </r>
  <r>
    <s v="6_19831"/>
    <x v="5"/>
    <x v="39"/>
    <n v="1"/>
    <x v="19"/>
    <x v="114"/>
    <n v="1"/>
    <n v="0"/>
    <n v="0"/>
    <x v="207"/>
    <n v="141906.13171839516"/>
    <x v="5"/>
  </r>
  <r>
    <s v="1_19831"/>
    <x v="0"/>
    <x v="39"/>
    <n v="1"/>
    <x v="19"/>
    <x v="114"/>
    <n v="1"/>
    <n v="0"/>
    <n v="0"/>
    <x v="637"/>
    <n v="126919.75775927329"/>
    <x v="5"/>
  </r>
  <r>
    <s v="2_19831"/>
    <x v="1"/>
    <x v="39"/>
    <n v="1"/>
    <x v="19"/>
    <x v="114"/>
    <n v="1"/>
    <n v="0"/>
    <n v="0"/>
    <x v="638"/>
    <n v="135501.89250567753"/>
    <x v="5"/>
  </r>
  <r>
    <s v="4_19831"/>
    <x v="3"/>
    <x v="39"/>
    <n v="1"/>
    <x v="19"/>
    <x v="114"/>
    <n v="1"/>
    <n v="0"/>
    <n v="0"/>
    <x v="639"/>
    <n v="134654.0499621499"/>
    <x v="5"/>
  </r>
  <r>
    <s v="3_19831"/>
    <x v="2"/>
    <x v="39"/>
    <n v="1"/>
    <x v="19"/>
    <x v="114"/>
    <n v="1"/>
    <n v="0"/>
    <n v="0"/>
    <x v="640"/>
    <n v="137849.35654806966"/>
    <x v="5"/>
  </r>
  <r>
    <s v="5_19831"/>
    <x v="4"/>
    <x v="39"/>
    <n v="1"/>
    <x v="19"/>
    <x v="114"/>
    <n v="1"/>
    <n v="0"/>
    <n v="0"/>
    <x v="641"/>
    <n v="119550.34065102196"/>
    <x v="5"/>
  </r>
  <r>
    <s v="2_19831"/>
    <x v="1"/>
    <x v="4"/>
    <n v="1"/>
    <x v="19"/>
    <x v="114"/>
    <n v="1"/>
    <n v="0"/>
    <n v="0"/>
    <x v="642"/>
    <n v="416763.05828917486"/>
    <x v="2"/>
  </r>
  <r>
    <s v="6_19832"/>
    <x v="5"/>
    <x v="0"/>
    <n v="2"/>
    <x v="19"/>
    <x v="41"/>
    <n v="2"/>
    <n v="0"/>
    <n v="0"/>
    <x v="2"/>
    <n v="0"/>
    <x v="0"/>
  </r>
  <r>
    <s v="1_19832"/>
    <x v="0"/>
    <x v="0"/>
    <n v="2"/>
    <x v="19"/>
    <x v="41"/>
    <n v="2"/>
    <n v="0"/>
    <n v="0"/>
    <x v="2"/>
    <n v="0"/>
    <x v="0"/>
  </r>
  <r>
    <s v="2_19832"/>
    <x v="1"/>
    <x v="0"/>
    <n v="2"/>
    <x v="19"/>
    <x v="41"/>
    <n v="2"/>
    <n v="0"/>
    <n v="0"/>
    <x v="2"/>
    <n v="0"/>
    <x v="0"/>
  </r>
  <r>
    <s v="4_19832"/>
    <x v="3"/>
    <x v="0"/>
    <n v="2"/>
    <x v="19"/>
    <x v="41"/>
    <n v="2"/>
    <n v="0"/>
    <n v="0"/>
    <x v="2"/>
    <n v="0"/>
    <x v="0"/>
  </r>
  <r>
    <s v="3_19832"/>
    <x v="2"/>
    <x v="0"/>
    <n v="2"/>
    <x v="19"/>
    <x v="41"/>
    <n v="2"/>
    <n v="0"/>
    <n v="0"/>
    <x v="2"/>
    <n v="0"/>
    <x v="0"/>
  </r>
  <r>
    <s v="5_19832"/>
    <x v="4"/>
    <x v="0"/>
    <n v="2"/>
    <x v="19"/>
    <x v="41"/>
    <n v="2"/>
    <n v="0"/>
    <n v="0"/>
    <x v="2"/>
    <n v="0"/>
    <x v="0"/>
  </r>
  <r>
    <s v="4_19833"/>
    <x v="3"/>
    <x v="2"/>
    <n v="3"/>
    <x v="19"/>
    <x v="115"/>
    <n v="1"/>
    <n v="0"/>
    <n v="12"/>
    <x v="643"/>
    <n v="605579.86373959121"/>
    <x v="0"/>
  </r>
  <r>
    <s v="6_19833"/>
    <x v="5"/>
    <x v="26"/>
    <n v="3"/>
    <x v="19"/>
    <x v="115"/>
    <n v="1"/>
    <n v="0"/>
    <n v="0"/>
    <x v="644"/>
    <n v="14267.221801665406"/>
    <x v="4"/>
  </r>
  <r>
    <s v="1_19833"/>
    <x v="0"/>
    <x v="26"/>
    <n v="3"/>
    <x v="19"/>
    <x v="115"/>
    <n v="1"/>
    <n v="0"/>
    <n v="0"/>
    <x v="645"/>
    <n v="12770.628311884937"/>
    <x v="4"/>
  </r>
  <r>
    <s v="2_19833"/>
    <x v="1"/>
    <x v="26"/>
    <n v="3"/>
    <x v="19"/>
    <x v="115"/>
    <n v="1"/>
    <n v="0"/>
    <n v="0"/>
    <x v="646"/>
    <n v="12602.573807721425"/>
    <x v="4"/>
  </r>
  <r>
    <s v="4_19833"/>
    <x v="3"/>
    <x v="26"/>
    <n v="3"/>
    <x v="19"/>
    <x v="115"/>
    <n v="1"/>
    <n v="0"/>
    <n v="0"/>
    <x v="647"/>
    <n v="13711.582134746404"/>
    <x v="4"/>
  </r>
  <r>
    <s v="3_19833"/>
    <x v="2"/>
    <x v="26"/>
    <n v="3"/>
    <x v="19"/>
    <x v="115"/>
    <n v="1"/>
    <n v="0"/>
    <n v="0"/>
    <x v="648"/>
    <n v="12205.147615442847"/>
    <x v="4"/>
  </r>
  <r>
    <s v="5_19833"/>
    <x v="4"/>
    <x v="26"/>
    <n v="3"/>
    <x v="19"/>
    <x v="115"/>
    <n v="1"/>
    <n v="0"/>
    <n v="0"/>
    <x v="649"/>
    <n v="12164.269492808478"/>
    <x v="4"/>
  </r>
  <r>
    <s v="1_19833"/>
    <x v="0"/>
    <x v="26"/>
    <n v="3"/>
    <x v="19"/>
    <x v="115"/>
    <n v="1"/>
    <n v="0"/>
    <n v="0"/>
    <x v="173"/>
    <n v="16042.392127176383"/>
    <x v="4"/>
  </r>
  <r>
    <s v="4_19833"/>
    <x v="3"/>
    <x v="26"/>
    <n v="3"/>
    <x v="19"/>
    <x v="115"/>
    <n v="1"/>
    <n v="0"/>
    <n v="0"/>
    <x v="650"/>
    <n v="15924.29977289932"/>
    <x v="4"/>
  </r>
  <r>
    <s v="3_19833"/>
    <x v="2"/>
    <x v="26"/>
    <n v="3"/>
    <x v="19"/>
    <x v="115"/>
    <n v="1"/>
    <n v="0"/>
    <n v="0"/>
    <x v="651"/>
    <n v="18618.470855412568"/>
    <x v="4"/>
  </r>
  <r>
    <s v="5_19833"/>
    <x v="4"/>
    <x v="26"/>
    <n v="3"/>
    <x v="19"/>
    <x v="115"/>
    <n v="1"/>
    <n v="0"/>
    <n v="0"/>
    <x v="652"/>
    <n v="18203.633610900833"/>
    <x v="4"/>
  </r>
  <r>
    <s v="6_19834"/>
    <x v="5"/>
    <x v="1"/>
    <n v="4"/>
    <x v="19"/>
    <x v="116"/>
    <n v="2"/>
    <n v="0"/>
    <n v="0"/>
    <x v="653"/>
    <n v="22648.75094625284"/>
    <x v="0"/>
  </r>
  <r>
    <s v="1_19834"/>
    <x v="0"/>
    <x v="1"/>
    <n v="4"/>
    <x v="19"/>
    <x v="116"/>
    <n v="2"/>
    <n v="0"/>
    <n v="0"/>
    <x v="654"/>
    <n v="23287.66086298259"/>
    <x v="0"/>
  </r>
  <r>
    <s v="4_19834"/>
    <x v="3"/>
    <x v="1"/>
    <n v="4"/>
    <x v="19"/>
    <x v="116"/>
    <n v="2"/>
    <n v="0"/>
    <n v="0"/>
    <x v="655"/>
    <n v="21965.177895533689"/>
    <x v="0"/>
  </r>
  <r>
    <s v="3_19834"/>
    <x v="2"/>
    <x v="1"/>
    <n v="4"/>
    <x v="19"/>
    <x v="116"/>
    <n v="2"/>
    <n v="0"/>
    <n v="0"/>
    <x v="656"/>
    <n v="21204.39061317184"/>
    <x v="0"/>
  </r>
  <r>
    <s v="5_19834"/>
    <x v="4"/>
    <x v="1"/>
    <n v="4"/>
    <x v="19"/>
    <x v="116"/>
    <n v="2"/>
    <n v="0"/>
    <n v="0"/>
    <x v="657"/>
    <n v="23294.473883421651"/>
    <x v="0"/>
  </r>
  <r>
    <s v="6_19834"/>
    <x v="5"/>
    <x v="28"/>
    <n v="4"/>
    <x v="19"/>
    <x v="116"/>
    <n v="1"/>
    <n v="0"/>
    <n v="0"/>
    <x v="658"/>
    <n v="15992.429977289932"/>
    <x v="2"/>
  </r>
  <r>
    <s v="1_19834"/>
    <x v="0"/>
    <x v="28"/>
    <n v="4"/>
    <x v="19"/>
    <x v="116"/>
    <n v="1"/>
    <n v="0"/>
    <n v="0"/>
    <x v="659"/>
    <n v="16618.470855412568"/>
    <x v="2"/>
  </r>
  <r>
    <s v="4_19834"/>
    <x v="3"/>
    <x v="28"/>
    <n v="4"/>
    <x v="19"/>
    <x v="116"/>
    <n v="1"/>
    <n v="0"/>
    <n v="0"/>
    <x v="660"/>
    <n v="14059.046177138533"/>
    <x v="2"/>
  </r>
  <r>
    <s v="3_19834"/>
    <x v="2"/>
    <x v="28"/>
    <n v="4"/>
    <x v="19"/>
    <x v="116"/>
    <n v="1"/>
    <n v="0"/>
    <n v="0"/>
    <x v="661"/>
    <n v="16196.820590461772"/>
    <x v="2"/>
  </r>
  <r>
    <s v="5_19834"/>
    <x v="4"/>
    <x v="28"/>
    <n v="4"/>
    <x v="19"/>
    <x v="116"/>
    <n v="1"/>
    <n v="0"/>
    <n v="0"/>
    <x v="662"/>
    <n v="15803.17940953823"/>
    <x v="2"/>
  </r>
  <r>
    <s v="6_19834"/>
    <x v="5"/>
    <x v="0"/>
    <n v="4"/>
    <x v="19"/>
    <x v="116"/>
    <n v="1"/>
    <n v="7"/>
    <n v="0"/>
    <x v="207"/>
    <n v="141906.13171839516"/>
    <x v="0"/>
  </r>
  <r>
    <s v="1_19834"/>
    <x v="0"/>
    <x v="0"/>
    <n v="4"/>
    <x v="19"/>
    <x v="116"/>
    <n v="1"/>
    <n v="6"/>
    <n v="0"/>
    <x v="663"/>
    <n v="128184.70855412567"/>
    <x v="0"/>
  </r>
  <r>
    <s v="2_19834"/>
    <x v="1"/>
    <x v="0"/>
    <n v="4"/>
    <x v="19"/>
    <x v="116"/>
    <n v="1"/>
    <n v="6"/>
    <n v="0"/>
    <x v="664"/>
    <n v="118637.39591218774"/>
    <x v="0"/>
  </r>
  <r>
    <s v="4_19834"/>
    <x v="3"/>
    <x v="0"/>
    <n v="4"/>
    <x v="19"/>
    <x v="116"/>
    <n v="1"/>
    <n v="7"/>
    <n v="0"/>
    <x v="665"/>
    <n v="140066.61619984859"/>
    <x v="0"/>
  </r>
  <r>
    <s v="3_19834"/>
    <x v="2"/>
    <x v="0"/>
    <n v="4"/>
    <x v="19"/>
    <x v="116"/>
    <n v="1"/>
    <n v="7"/>
    <n v="0"/>
    <x v="666"/>
    <n v="138853.89856169568"/>
    <x v="0"/>
  </r>
  <r>
    <s v="5_19834"/>
    <x v="4"/>
    <x v="0"/>
    <n v="4"/>
    <x v="19"/>
    <x v="116"/>
    <n v="1"/>
    <n v="7"/>
    <n v="0"/>
    <x v="667"/>
    <n v="140288.41786525361"/>
    <x v="0"/>
  </r>
  <r>
    <s v="4_19834"/>
    <x v="3"/>
    <x v="1"/>
    <n v="4"/>
    <x v="19"/>
    <x v="116"/>
    <n v="1"/>
    <n v="0"/>
    <n v="0"/>
    <x v="668"/>
    <n v="34115.821347464043"/>
    <x v="0"/>
  </r>
  <r>
    <s v="3_19834"/>
    <x v="2"/>
    <x v="1"/>
    <n v="4"/>
    <x v="19"/>
    <x v="116"/>
    <n v="1"/>
    <n v="0"/>
    <n v="0"/>
    <x v="669"/>
    <n v="34025.738077214235"/>
    <x v="0"/>
  </r>
  <r>
    <s v="5_19834"/>
    <x v="4"/>
    <x v="1"/>
    <n v="4"/>
    <x v="19"/>
    <x v="116"/>
    <n v="1"/>
    <n v="0"/>
    <n v="0"/>
    <x v="670"/>
    <n v="35492.051476154433"/>
    <x v="0"/>
  </r>
  <r>
    <s v="6_19834"/>
    <x v="5"/>
    <x v="0"/>
    <n v="4"/>
    <x v="19"/>
    <x v="116"/>
    <n v="2"/>
    <n v="1"/>
    <n v="0"/>
    <x v="671"/>
    <n v="14301.286903860711"/>
    <x v="0"/>
  </r>
  <r>
    <s v="1_19834"/>
    <x v="0"/>
    <x v="0"/>
    <n v="4"/>
    <x v="19"/>
    <x v="116"/>
    <n v="2"/>
    <n v="2"/>
    <n v="0"/>
    <x v="672"/>
    <n v="13046.934140802423"/>
    <x v="0"/>
  </r>
  <r>
    <s v="2_19834"/>
    <x v="1"/>
    <x v="0"/>
    <n v="4"/>
    <x v="19"/>
    <x v="116"/>
    <n v="2"/>
    <n v="1"/>
    <n v="0"/>
    <x v="673"/>
    <n v="14333.838001514005"/>
    <x v="0"/>
  </r>
  <r>
    <s v="4_19834"/>
    <x v="3"/>
    <x v="0"/>
    <n v="4"/>
    <x v="19"/>
    <x v="116"/>
    <n v="2"/>
    <n v="0"/>
    <n v="0"/>
    <x v="674"/>
    <n v="12096.896290688872"/>
    <x v="0"/>
  </r>
  <r>
    <s v="3_19834"/>
    <x v="2"/>
    <x v="0"/>
    <n v="4"/>
    <x v="19"/>
    <x v="116"/>
    <n v="2"/>
    <n v="2"/>
    <n v="0"/>
    <x v="675"/>
    <n v="13101.438304314914"/>
    <x v="0"/>
  </r>
  <r>
    <s v="5_19834"/>
    <x v="4"/>
    <x v="0"/>
    <n v="4"/>
    <x v="19"/>
    <x v="116"/>
    <n v="2"/>
    <n v="3"/>
    <n v="0"/>
    <x v="676"/>
    <n v="11868.281604844815"/>
    <x v="0"/>
  </r>
  <r>
    <s v="1_19892"/>
    <x v="0"/>
    <x v="10"/>
    <n v="2"/>
    <x v="23"/>
    <x v="117"/>
    <n v="1"/>
    <n v="0"/>
    <n v="0"/>
    <x v="677"/>
    <n v="607139.28841786529"/>
    <x v="0"/>
  </r>
  <r>
    <s v="1_19892"/>
    <x v="0"/>
    <x v="10"/>
    <n v="2"/>
    <x v="23"/>
    <x v="117"/>
    <n v="1"/>
    <n v="0"/>
    <n v="0"/>
    <x v="678"/>
    <n v="6076799.3943981836"/>
    <x v="0"/>
  </r>
  <r>
    <s v="6_19892"/>
    <x v="5"/>
    <x v="0"/>
    <n v="2"/>
    <x v="23"/>
    <x v="117"/>
    <n v="1"/>
    <n v="0"/>
    <n v="0"/>
    <x v="679"/>
    <n v="31856.926570779713"/>
    <x v="0"/>
  </r>
  <r>
    <s v="1_19892"/>
    <x v="0"/>
    <x v="0"/>
    <n v="2"/>
    <x v="23"/>
    <x v="117"/>
    <n v="1"/>
    <n v="0"/>
    <n v="0"/>
    <x v="680"/>
    <n v="34117.335352006055"/>
    <x v="0"/>
  </r>
  <r>
    <s v="5_19892"/>
    <x v="4"/>
    <x v="1"/>
    <n v="2"/>
    <x v="23"/>
    <x v="117"/>
    <n v="1"/>
    <n v="0"/>
    <n v="0"/>
    <x v="681"/>
    <n v="570839.51551854657"/>
    <x v="0"/>
  </r>
  <r>
    <s v="4_19892"/>
    <x v="3"/>
    <x v="1"/>
    <n v="2"/>
    <x v="23"/>
    <x v="117"/>
    <n v="1"/>
    <n v="0"/>
    <n v="0"/>
    <x v="682"/>
    <n v="568919.75775927329"/>
    <x v="0"/>
  </r>
  <r>
    <s v="1_19892"/>
    <x v="0"/>
    <x v="0"/>
    <n v="2"/>
    <x v="23"/>
    <x v="117"/>
    <n v="1"/>
    <n v="0"/>
    <n v="0"/>
    <x v="2"/>
    <n v="0"/>
    <x v="0"/>
  </r>
  <r>
    <s v="1_19892"/>
    <x v="0"/>
    <x v="1"/>
    <n v="2"/>
    <x v="23"/>
    <x v="117"/>
    <n v="1"/>
    <n v="0"/>
    <n v="0"/>
    <x v="683"/>
    <n v="654059.80317940959"/>
    <x v="0"/>
  </r>
  <r>
    <s v="1_19892"/>
    <x v="0"/>
    <x v="1"/>
    <n v="2"/>
    <x v="23"/>
    <x v="117"/>
    <n v="1"/>
    <n v="0"/>
    <n v="0"/>
    <x v="684"/>
    <n v="562979.56093868287"/>
    <x v="0"/>
  </r>
  <r>
    <s v="4_19892"/>
    <x v="3"/>
    <x v="1"/>
    <n v="2"/>
    <x v="23"/>
    <x v="117"/>
    <n v="1"/>
    <n v="0"/>
    <n v="12"/>
    <x v="685"/>
    <n v="6054000"/>
    <x v="0"/>
  </r>
  <r>
    <s v="4_19892"/>
    <x v="3"/>
    <x v="1"/>
    <n v="2"/>
    <x v="23"/>
    <x v="117"/>
    <n v="1"/>
    <n v="0"/>
    <n v="0"/>
    <x v="686"/>
    <n v="604079.4852384557"/>
    <x v="0"/>
  </r>
  <r>
    <s v="3_19892"/>
    <x v="2"/>
    <x v="1"/>
    <n v="2"/>
    <x v="23"/>
    <x v="117"/>
    <n v="1"/>
    <n v="11"/>
    <n v="0"/>
    <x v="687"/>
    <n v="58284000"/>
    <x v="0"/>
  </r>
  <r>
    <s v="1_19893"/>
    <x v="0"/>
    <x v="2"/>
    <n v="3"/>
    <x v="23"/>
    <x v="46"/>
    <n v="1"/>
    <n v="0"/>
    <n v="0"/>
    <x v="688"/>
    <n v="624659.34897804691"/>
    <x v="0"/>
  </r>
  <r>
    <s v="2_19893"/>
    <x v="1"/>
    <x v="7"/>
    <n v="3"/>
    <x v="23"/>
    <x v="46"/>
    <n v="1"/>
    <n v="0"/>
    <n v="0"/>
    <x v="689"/>
    <n v="5963400000"/>
    <x v="5"/>
  </r>
  <r>
    <s v="2_19893"/>
    <x v="1"/>
    <x v="7"/>
    <n v="3"/>
    <x v="23"/>
    <x v="46"/>
    <n v="1"/>
    <n v="0"/>
    <n v="0"/>
    <x v="690"/>
    <n v="562680000"/>
    <x v="5"/>
  </r>
  <r>
    <s v="4_19893"/>
    <x v="3"/>
    <x v="7"/>
    <n v="3"/>
    <x v="23"/>
    <x v="46"/>
    <n v="1"/>
    <n v="13"/>
    <n v="260"/>
    <x v="691"/>
    <n v="404140799.39439821"/>
    <x v="5"/>
  </r>
  <r>
    <s v="5_19893"/>
    <x v="4"/>
    <x v="7"/>
    <n v="3"/>
    <x v="23"/>
    <x v="46"/>
    <n v="1"/>
    <n v="11"/>
    <n v="3831"/>
    <x v="692"/>
    <n v="2336400000"/>
    <x v="5"/>
  </r>
  <r>
    <s v="3_19893"/>
    <x v="2"/>
    <x v="7"/>
    <n v="3"/>
    <x v="23"/>
    <x v="46"/>
    <n v="1"/>
    <n v="11"/>
    <n v="358"/>
    <x v="693"/>
    <n v="322833599.54579866"/>
    <x v="5"/>
  </r>
  <r>
    <s v="5_19904"/>
    <x v="4"/>
    <x v="4"/>
    <n v="4"/>
    <x v="39"/>
    <x v="118"/>
    <n v="2"/>
    <n v="0"/>
    <n v="0"/>
    <x v="694"/>
    <n v="622139.28841786529"/>
    <x v="2"/>
  </r>
  <r>
    <s v="1_19901"/>
    <x v="0"/>
    <x v="16"/>
    <n v="1"/>
    <x v="39"/>
    <x v="119"/>
    <n v="1"/>
    <n v="0"/>
    <n v="0"/>
    <x v="695"/>
    <n v="600299.77289931872"/>
    <x v="4"/>
  </r>
  <r>
    <s v="1_19901"/>
    <x v="0"/>
    <x v="4"/>
    <n v="1"/>
    <x v="39"/>
    <x v="119"/>
    <n v="1"/>
    <n v="0"/>
    <n v="0"/>
    <x v="696"/>
    <n v="560339.89401968208"/>
    <x v="2"/>
  </r>
  <r>
    <s v="1_19902"/>
    <x v="0"/>
    <x v="1"/>
    <n v="2"/>
    <x v="39"/>
    <x v="120"/>
    <n v="1"/>
    <n v="0"/>
    <n v="46"/>
    <x v="697"/>
    <n v="576719.90915972751"/>
    <x v="0"/>
  </r>
  <r>
    <s v="1_19903"/>
    <x v="0"/>
    <x v="10"/>
    <n v="3"/>
    <x v="39"/>
    <x v="121"/>
    <n v="1"/>
    <n v="0"/>
    <n v="0"/>
    <x v="698"/>
    <n v="636239.96971990913"/>
    <x v="0"/>
  </r>
  <r>
    <s v="6_19701"/>
    <x v="5"/>
    <x v="0"/>
    <n v="1"/>
    <x v="31"/>
    <x v="122"/>
    <n v="2"/>
    <n v="0"/>
    <n v="0"/>
    <x v="451"/>
    <n v="1214.988644965935"/>
    <x v="0"/>
  </r>
  <r>
    <s v="1_19701"/>
    <x v="0"/>
    <x v="0"/>
    <n v="1"/>
    <x v="31"/>
    <x v="122"/>
    <n v="2"/>
    <n v="23"/>
    <n v="0"/>
    <x v="699"/>
    <n v="1279.3338380015141"/>
    <x v="0"/>
  </r>
  <r>
    <s v="2_19701"/>
    <x v="1"/>
    <x v="0"/>
    <n v="1"/>
    <x v="31"/>
    <x v="122"/>
    <n v="2"/>
    <n v="0"/>
    <n v="0"/>
    <x v="700"/>
    <n v="1389.0991672975019"/>
    <x v="0"/>
  </r>
  <r>
    <s v="4_19701"/>
    <x v="3"/>
    <x v="0"/>
    <n v="1"/>
    <x v="31"/>
    <x v="122"/>
    <n v="2"/>
    <n v="11"/>
    <n v="0"/>
    <x v="701"/>
    <n v="1275.5488266464799"/>
    <x v="0"/>
  </r>
  <r>
    <s v="3_19701"/>
    <x v="2"/>
    <x v="0"/>
    <n v="1"/>
    <x v="31"/>
    <x v="122"/>
    <n v="2"/>
    <n v="0"/>
    <n v="0"/>
    <x v="702"/>
    <n v="1252.8387585162757"/>
    <x v="0"/>
  </r>
  <r>
    <s v="5_19701"/>
    <x v="4"/>
    <x v="0"/>
    <n v="1"/>
    <x v="31"/>
    <x v="122"/>
    <n v="2"/>
    <n v="0"/>
    <n v="0"/>
    <x v="508"/>
    <n v="1366.3890991672977"/>
    <x v="0"/>
  </r>
  <r>
    <s v="6_19704"/>
    <x v="5"/>
    <x v="0"/>
    <n v="4"/>
    <x v="31"/>
    <x v="67"/>
    <n v="2"/>
    <n v="0"/>
    <n v="0"/>
    <x v="703"/>
    <n v="9.8410295230885705"/>
    <x v="0"/>
  </r>
  <r>
    <s v="1_19704"/>
    <x v="0"/>
    <x v="0"/>
    <n v="4"/>
    <x v="31"/>
    <x v="67"/>
    <n v="2"/>
    <n v="0"/>
    <n v="0"/>
    <x v="704"/>
    <n v="8.3270249810749437"/>
    <x v="0"/>
  </r>
  <r>
    <s v="2_19704"/>
    <x v="1"/>
    <x v="0"/>
    <n v="4"/>
    <x v="31"/>
    <x v="67"/>
    <n v="2"/>
    <n v="0"/>
    <n v="0"/>
    <x v="704"/>
    <n v="8.3270249810749437"/>
    <x v="0"/>
  </r>
  <r>
    <s v="4_19704"/>
    <x v="3"/>
    <x v="0"/>
    <n v="4"/>
    <x v="31"/>
    <x v="67"/>
    <n v="2"/>
    <n v="0"/>
    <n v="0"/>
    <x v="704"/>
    <n v="8.3270249810749437"/>
    <x v="0"/>
  </r>
  <r>
    <s v="3_19704"/>
    <x v="2"/>
    <x v="0"/>
    <n v="4"/>
    <x v="31"/>
    <x v="67"/>
    <n v="2"/>
    <n v="0"/>
    <n v="0"/>
    <x v="705"/>
    <n v="9.0840272520817571"/>
    <x v="0"/>
  </r>
  <r>
    <s v="5_19704"/>
    <x v="4"/>
    <x v="0"/>
    <n v="4"/>
    <x v="31"/>
    <x v="67"/>
    <n v="2"/>
    <n v="0"/>
    <n v="0"/>
    <x v="704"/>
    <n v="8.3270249810749437"/>
    <x v="0"/>
  </r>
  <r>
    <s v="5_19713"/>
    <x v="4"/>
    <x v="11"/>
    <n v="3"/>
    <x v="32"/>
    <x v="71"/>
    <n v="1"/>
    <n v="11"/>
    <n v="0"/>
    <x v="2"/>
    <n v="0"/>
    <x v="0"/>
  </r>
  <r>
    <s v="1_19722"/>
    <x v="0"/>
    <x v="1"/>
    <n v="2"/>
    <x v="33"/>
    <x v="73"/>
    <n v="1"/>
    <n v="0"/>
    <n v="0"/>
    <x v="706"/>
    <n v="31143.830431491297"/>
    <x v="0"/>
  </r>
  <r>
    <s v="2_19723"/>
    <x v="1"/>
    <x v="11"/>
    <n v="3"/>
    <x v="33"/>
    <x v="74"/>
    <n v="1"/>
    <n v="10"/>
    <n v="10"/>
    <x v="707"/>
    <n v="54563.966691900081"/>
    <x v="0"/>
  </r>
  <r>
    <s v="3_19733"/>
    <x v="2"/>
    <x v="2"/>
    <n v="3"/>
    <x v="12"/>
    <x v="123"/>
    <n v="1"/>
    <n v="11"/>
    <n v="0"/>
    <x v="2"/>
    <n v="0"/>
    <x v="0"/>
  </r>
  <r>
    <s v="4_19783"/>
    <x v="3"/>
    <x v="2"/>
    <n v="3"/>
    <x v="11"/>
    <x v="84"/>
    <n v="1"/>
    <n v="26"/>
    <n v="13"/>
    <x v="708"/>
    <n v="3263.4367903103712"/>
    <x v="0"/>
  </r>
  <r>
    <s v="2_19792"/>
    <x v="1"/>
    <x v="23"/>
    <n v="2"/>
    <x v="16"/>
    <x v="106"/>
    <n v="1"/>
    <n v="2"/>
    <n v="0"/>
    <x v="709"/>
    <n v="10896.290688872066"/>
    <x v="5"/>
  </r>
  <r>
    <s v="4_19793"/>
    <x v="3"/>
    <x v="2"/>
    <n v="3"/>
    <x v="16"/>
    <x v="37"/>
    <n v="1"/>
    <n v="12"/>
    <n v="0"/>
    <x v="2"/>
    <n v="0"/>
    <x v="0"/>
  </r>
  <r>
    <s v="2_19803"/>
    <x v="1"/>
    <x v="6"/>
    <n v="3"/>
    <x v="15"/>
    <x v="109"/>
    <n v="1"/>
    <n v="11"/>
    <n v="22"/>
    <x v="710"/>
    <n v="56291.445874337624"/>
    <x v="4"/>
  </r>
  <r>
    <s v="5_19811"/>
    <x v="4"/>
    <x v="6"/>
    <n v="1"/>
    <x v="35"/>
    <x v="86"/>
    <n v="1"/>
    <n v="6"/>
    <n v="0"/>
    <x v="2"/>
    <n v="0"/>
    <x v="4"/>
  </r>
  <r>
    <s v="4_19811"/>
    <x v="3"/>
    <x v="6"/>
    <n v="1"/>
    <x v="35"/>
    <x v="86"/>
    <n v="1"/>
    <n v="7"/>
    <n v="0"/>
    <x v="2"/>
    <n v="0"/>
    <x v="4"/>
  </r>
  <r>
    <s v="3_19812"/>
    <x v="2"/>
    <x v="5"/>
    <n v="2"/>
    <x v="35"/>
    <x v="124"/>
    <n v="1"/>
    <n v="11"/>
    <n v="0"/>
    <x v="2"/>
    <n v="0"/>
    <x v="3"/>
  </r>
  <r>
    <s v="4_19813"/>
    <x v="3"/>
    <x v="2"/>
    <n v="3"/>
    <x v="35"/>
    <x v="87"/>
    <n v="1"/>
    <n v="10"/>
    <n v="10"/>
    <x v="711"/>
    <n v="5470.8554125662376"/>
    <x v="0"/>
  </r>
  <r>
    <s v="6_19821"/>
    <x v="5"/>
    <x v="0"/>
    <n v="1"/>
    <x v="18"/>
    <x v="112"/>
    <n v="1"/>
    <n v="0"/>
    <n v="1"/>
    <x v="712"/>
    <n v="1393.6411809235428"/>
    <x v="0"/>
  </r>
  <r>
    <s v="1_19821"/>
    <x v="0"/>
    <x v="0"/>
    <n v="1"/>
    <x v="18"/>
    <x v="112"/>
    <n v="1"/>
    <n v="0"/>
    <n v="1"/>
    <x v="713"/>
    <n v="1303.5579106737321"/>
    <x v="0"/>
  </r>
  <r>
    <s v="2_19821"/>
    <x v="1"/>
    <x v="0"/>
    <n v="1"/>
    <x v="18"/>
    <x v="112"/>
    <n v="1"/>
    <n v="0"/>
    <n v="3"/>
    <x v="714"/>
    <n v="1392.8841786525361"/>
    <x v="0"/>
  </r>
  <r>
    <s v="4_19821"/>
    <x v="3"/>
    <x v="0"/>
    <n v="1"/>
    <x v="18"/>
    <x v="112"/>
    <n v="1"/>
    <n v="0"/>
    <n v="1"/>
    <x v="715"/>
    <n v="1268.7358062074186"/>
    <x v="0"/>
  </r>
  <r>
    <s v="3_19821"/>
    <x v="2"/>
    <x v="0"/>
    <n v="1"/>
    <x v="18"/>
    <x v="112"/>
    <n v="1"/>
    <n v="12"/>
    <n v="1"/>
    <x v="716"/>
    <n v="1317.1839515518548"/>
    <x v="0"/>
  </r>
  <r>
    <s v="5_19821"/>
    <x v="4"/>
    <x v="0"/>
    <n v="1"/>
    <x v="18"/>
    <x v="112"/>
    <n v="1"/>
    <n v="0"/>
    <n v="1"/>
    <x v="717"/>
    <n v="1398.9401968205905"/>
    <x v="0"/>
  </r>
  <r>
    <s v="1_19823"/>
    <x v="0"/>
    <x v="2"/>
    <n v="3"/>
    <x v="18"/>
    <x v="125"/>
    <n v="1"/>
    <n v="11"/>
    <n v="0"/>
    <x v="2"/>
    <n v="0"/>
    <x v="0"/>
  </r>
  <r>
    <s v="1_19823"/>
    <x v="0"/>
    <x v="11"/>
    <n v="3"/>
    <x v="18"/>
    <x v="125"/>
    <n v="1"/>
    <n v="11"/>
    <n v="0"/>
    <x v="718"/>
    <n v="56849.356548069649"/>
    <x v="0"/>
  </r>
  <r>
    <s v="5_19833"/>
    <x v="4"/>
    <x v="2"/>
    <n v="3"/>
    <x v="19"/>
    <x v="115"/>
    <n v="1"/>
    <n v="11"/>
    <n v="0"/>
    <x v="2"/>
    <n v="0"/>
    <x v="0"/>
  </r>
  <r>
    <s v="5_19854"/>
    <x v="4"/>
    <x v="0"/>
    <n v="4"/>
    <x v="21"/>
    <x v="44"/>
    <n v="1"/>
    <n v="11"/>
    <n v="0"/>
    <x v="2"/>
    <n v="0"/>
    <x v="0"/>
  </r>
  <r>
    <s v="2_19863"/>
    <x v="1"/>
    <x v="5"/>
    <n v="3"/>
    <x v="36"/>
    <x v="96"/>
    <n v="1"/>
    <n v="12"/>
    <n v="0"/>
    <x v="2"/>
    <n v="0"/>
    <x v="3"/>
  </r>
  <r>
    <s v="3_19863"/>
    <x v="2"/>
    <x v="5"/>
    <n v="3"/>
    <x v="36"/>
    <x v="96"/>
    <n v="1"/>
    <n v="11"/>
    <n v="0"/>
    <x v="2"/>
    <n v="0"/>
    <x v="3"/>
  </r>
  <r>
    <s v="1_19873"/>
    <x v="0"/>
    <x v="5"/>
    <n v="3"/>
    <x v="22"/>
    <x v="45"/>
    <n v="1"/>
    <n v="12"/>
    <n v="0"/>
    <x v="2"/>
    <n v="0"/>
    <x v="3"/>
  </r>
  <r>
    <s v="1_19881"/>
    <x v="0"/>
    <x v="0"/>
    <n v="1"/>
    <x v="37"/>
    <x v="100"/>
    <n v="1"/>
    <n v="12"/>
    <n v="0"/>
    <x v="2"/>
    <n v="0"/>
    <x v="0"/>
  </r>
  <r>
    <s v="4_19883"/>
    <x v="3"/>
    <x v="5"/>
    <n v="3"/>
    <x v="37"/>
    <x v="102"/>
    <n v="1"/>
    <n v="12"/>
    <n v="0"/>
    <x v="2"/>
    <n v="0"/>
    <x v="3"/>
  </r>
  <r>
    <s v="1_19893"/>
    <x v="0"/>
    <x v="5"/>
    <n v="3"/>
    <x v="23"/>
    <x v="46"/>
    <n v="1"/>
    <n v="11"/>
    <n v="0"/>
    <x v="2"/>
    <n v="0"/>
    <x v="3"/>
  </r>
  <r>
    <s v="3_19893"/>
    <x v="2"/>
    <x v="2"/>
    <n v="3"/>
    <x v="23"/>
    <x v="46"/>
    <n v="1"/>
    <n v="10"/>
    <n v="0"/>
    <x v="2"/>
    <n v="0"/>
    <x v="0"/>
  </r>
  <r>
    <s v="5_19894"/>
    <x v="4"/>
    <x v="0"/>
    <n v="4"/>
    <x v="23"/>
    <x v="126"/>
    <n v="1"/>
    <n v="13"/>
    <n v="0"/>
    <x v="2"/>
    <n v="0"/>
    <x v="0"/>
  </r>
  <r>
    <s v="2_19894"/>
    <x v="1"/>
    <x v="0"/>
    <n v="4"/>
    <x v="23"/>
    <x v="126"/>
    <n v="1"/>
    <n v="12"/>
    <n v="0"/>
    <x v="2"/>
    <n v="0"/>
    <x v="0"/>
  </r>
  <r>
    <s v="1_19894"/>
    <x v="0"/>
    <x v="0"/>
    <n v="4"/>
    <x v="23"/>
    <x v="126"/>
    <n v="1"/>
    <n v="12"/>
    <n v="0"/>
    <x v="2"/>
    <n v="0"/>
    <x v="0"/>
  </r>
  <r>
    <s v="3_19903"/>
    <x v="2"/>
    <x v="5"/>
    <n v="3"/>
    <x v="39"/>
    <x v="121"/>
    <n v="1"/>
    <n v="12"/>
    <n v="0"/>
    <x v="2"/>
    <n v="0"/>
    <x v="3"/>
  </r>
  <r>
    <s v="1_19911"/>
    <x v="0"/>
    <x v="0"/>
    <n v="1"/>
    <x v="38"/>
    <x v="103"/>
    <n v="1"/>
    <n v="12"/>
    <n v="0"/>
    <x v="2"/>
    <n v="0"/>
    <x v="0"/>
  </r>
  <r>
    <s v="3_19911"/>
    <x v="2"/>
    <x v="0"/>
    <n v="1"/>
    <x v="38"/>
    <x v="103"/>
    <n v="1"/>
    <n v="12"/>
    <n v="0"/>
    <x v="2"/>
    <n v="0"/>
    <x v="0"/>
  </r>
  <r>
    <s v="5_19912"/>
    <x v="4"/>
    <x v="1"/>
    <n v="2"/>
    <x v="38"/>
    <x v="104"/>
    <n v="1"/>
    <n v="12"/>
    <n v="12"/>
    <x v="719"/>
    <n v="60287.660862982593"/>
    <x v="0"/>
  </r>
  <r>
    <s v="3_19913"/>
    <x v="2"/>
    <x v="2"/>
    <n v="3"/>
    <x v="38"/>
    <x v="105"/>
    <n v="1"/>
    <n v="12"/>
    <n v="12"/>
    <x v="2"/>
    <n v="0"/>
    <x v="0"/>
  </r>
  <r>
    <s v="2_19913"/>
    <x v="1"/>
    <x v="35"/>
    <n v="3"/>
    <x v="38"/>
    <x v="105"/>
    <n v="1"/>
    <n v="12"/>
    <n v="0"/>
    <x v="2"/>
    <n v="0"/>
    <x v="5"/>
  </r>
  <r>
    <s v="3_19914"/>
    <x v="2"/>
    <x v="0"/>
    <n v="4"/>
    <x v="38"/>
    <x v="127"/>
    <n v="1"/>
    <n v="12"/>
    <n v="0"/>
    <x v="2"/>
    <n v="0"/>
    <x v="0"/>
  </r>
  <r>
    <s v="3_19933"/>
    <x v="2"/>
    <x v="5"/>
    <n v="3"/>
    <x v="4"/>
    <x v="14"/>
    <n v="1"/>
    <n v="12"/>
    <n v="0"/>
    <x v="2"/>
    <n v="0"/>
    <x v="3"/>
  </r>
  <r>
    <s v="4_19934"/>
    <x v="3"/>
    <x v="0"/>
    <n v="4"/>
    <x v="4"/>
    <x v="128"/>
    <n v="1"/>
    <n v="12"/>
    <n v="0"/>
    <x v="2"/>
    <n v="0"/>
    <x v="0"/>
  </r>
  <r>
    <s v="6_19931"/>
    <x v="5"/>
    <x v="0"/>
    <n v="1"/>
    <x v="4"/>
    <x v="129"/>
    <n v="1"/>
    <n v="11"/>
    <n v="0"/>
    <x v="2"/>
    <n v="0"/>
    <x v="0"/>
  </r>
  <r>
    <s v="3_19651"/>
    <x v="2"/>
    <x v="40"/>
    <n v="1"/>
    <x v="9"/>
    <x v="130"/>
    <n v="1"/>
    <n v="83"/>
    <n v="0"/>
    <x v="2"/>
    <n v="0"/>
    <x v="0"/>
  </r>
  <r>
    <s v="6_19652"/>
    <x v="5"/>
    <x v="8"/>
    <n v="2"/>
    <x v="9"/>
    <x v="131"/>
    <n v="1"/>
    <n v="13"/>
    <n v="13"/>
    <x v="2"/>
    <n v="0"/>
    <x v="0"/>
  </r>
  <r>
    <s v="6_19611"/>
    <x v="5"/>
    <x v="1"/>
    <n v="1"/>
    <x v="25"/>
    <x v="50"/>
    <n v="1"/>
    <n v="0"/>
    <n v="0"/>
    <x v="720"/>
    <n v="1725.208175624527"/>
    <x v="0"/>
  </r>
  <r>
    <s v="1_19611"/>
    <x v="0"/>
    <x v="1"/>
    <n v="1"/>
    <x v="25"/>
    <x v="50"/>
    <n v="1"/>
    <n v="0"/>
    <n v="0"/>
    <x v="721"/>
    <n v="1872.8236184708555"/>
    <x v="0"/>
  </r>
  <r>
    <s v="4_19611"/>
    <x v="3"/>
    <x v="1"/>
    <n v="1"/>
    <x v="25"/>
    <x v="50"/>
    <n v="1"/>
    <n v="0"/>
    <n v="0"/>
    <x v="722"/>
    <n v="1663.8909916729751"/>
    <x v="0"/>
  </r>
  <r>
    <s v="3_19611"/>
    <x v="2"/>
    <x v="1"/>
    <n v="1"/>
    <x v="25"/>
    <x v="50"/>
    <n v="1"/>
    <n v="0"/>
    <n v="0"/>
    <x v="723"/>
    <n v="1844.0575321725967"/>
    <x v="0"/>
  </r>
  <r>
    <s v="5_19611"/>
    <x v="4"/>
    <x v="1"/>
    <n v="1"/>
    <x v="25"/>
    <x v="50"/>
    <n v="1"/>
    <n v="0"/>
    <n v="0"/>
    <x v="724"/>
    <n v="1679.7880393641183"/>
    <x v="0"/>
  </r>
  <r>
    <s v="2_19653"/>
    <x v="1"/>
    <x v="2"/>
    <n v="3"/>
    <x v="9"/>
    <x v="27"/>
    <n v="1"/>
    <n v="11"/>
    <n v="0"/>
    <x v="2"/>
    <n v="0"/>
    <x v="0"/>
  </r>
  <r>
    <s v="4_19653"/>
    <x v="3"/>
    <x v="2"/>
    <n v="3"/>
    <x v="9"/>
    <x v="27"/>
    <n v="1"/>
    <n v="25"/>
    <n v="0"/>
    <x v="2"/>
    <n v="0"/>
    <x v="0"/>
  </r>
  <r>
    <s v="1_19662"/>
    <x v="0"/>
    <x v="41"/>
    <n v="2"/>
    <x v="28"/>
    <x v="132"/>
    <n v="1"/>
    <n v="6"/>
    <n v="0"/>
    <x v="725"/>
    <n v="31828.160484481454"/>
    <x v="1"/>
  </r>
  <r>
    <s v="3_19612"/>
    <x v="2"/>
    <x v="8"/>
    <n v="2"/>
    <x v="25"/>
    <x v="51"/>
    <n v="1"/>
    <n v="24"/>
    <n v="0"/>
    <x v="726"/>
    <n v="60767.600302800915"/>
    <x v="0"/>
  </r>
  <r>
    <s v="4_19622"/>
    <x v="3"/>
    <x v="18"/>
    <n v="2"/>
    <x v="26"/>
    <x v="133"/>
    <n v="1"/>
    <n v="0"/>
    <n v="0"/>
    <x v="727"/>
    <n v="2214.9886449659348"/>
    <x v="1"/>
  </r>
  <r>
    <s v="3_19622"/>
    <x v="2"/>
    <x v="18"/>
    <n v="2"/>
    <x v="26"/>
    <x v="133"/>
    <n v="1"/>
    <n v="0"/>
    <n v="0"/>
    <x v="728"/>
    <n v="2410.2952308856929"/>
    <x v="1"/>
  </r>
  <r>
    <s v="5_19622"/>
    <x v="4"/>
    <x v="18"/>
    <n v="2"/>
    <x v="26"/>
    <x v="133"/>
    <n v="1"/>
    <n v="0"/>
    <n v="0"/>
    <x v="729"/>
    <n v="2292.20287660863"/>
    <x v="1"/>
  </r>
  <r>
    <s v="5_19672"/>
    <x v="4"/>
    <x v="6"/>
    <n v="2"/>
    <x v="10"/>
    <x v="134"/>
    <n v="1"/>
    <n v="11"/>
    <n v="0"/>
    <x v="730"/>
    <n v="5703.2551097653295"/>
    <x v="4"/>
  </r>
  <r>
    <s v="2_19633"/>
    <x v="1"/>
    <x v="2"/>
    <n v="3"/>
    <x v="27"/>
    <x v="135"/>
    <n v="1"/>
    <n v="11"/>
    <n v="0"/>
    <x v="2"/>
    <n v="0"/>
    <x v="0"/>
  </r>
  <r>
    <s v="2_19633"/>
    <x v="1"/>
    <x v="2"/>
    <n v="3"/>
    <x v="27"/>
    <x v="135"/>
    <n v="1"/>
    <n v="11"/>
    <n v="0"/>
    <x v="2"/>
    <n v="0"/>
    <x v="0"/>
  </r>
  <r>
    <s v="1_19692"/>
    <x v="0"/>
    <x v="11"/>
    <n v="2"/>
    <x v="30"/>
    <x v="136"/>
    <n v="1"/>
    <n v="13"/>
    <n v="0"/>
    <x v="2"/>
    <n v="0"/>
    <x v="0"/>
  </r>
  <r>
    <s v="2_19643"/>
    <x v="1"/>
    <x v="2"/>
    <n v="3"/>
    <x v="8"/>
    <x v="26"/>
    <n v="1"/>
    <n v="13"/>
    <n v="13"/>
    <x v="2"/>
    <n v="0"/>
    <x v="0"/>
  </r>
  <r>
    <s v="2_19643"/>
    <x v="1"/>
    <x v="8"/>
    <n v="3"/>
    <x v="8"/>
    <x v="26"/>
    <n v="2"/>
    <n v="3"/>
    <n v="0"/>
    <x v="731"/>
    <n v="3831.9454958364877"/>
    <x v="0"/>
  </r>
  <r>
    <s v="4_19643"/>
    <x v="3"/>
    <x v="8"/>
    <n v="3"/>
    <x v="8"/>
    <x v="26"/>
    <n v="2"/>
    <n v="3"/>
    <n v="0"/>
    <x v="732"/>
    <n v="3773.656320968963"/>
    <x v="0"/>
  </r>
  <r>
    <s v="3_19651"/>
    <x v="2"/>
    <x v="6"/>
    <n v="1"/>
    <x v="9"/>
    <x v="130"/>
    <n v="1"/>
    <n v="0"/>
    <n v="0"/>
    <x v="733"/>
    <n v="27043.149129447389"/>
    <x v="4"/>
  </r>
  <r>
    <s v="3_19601"/>
    <x v="2"/>
    <x v="6"/>
    <n v="1"/>
    <x v="24"/>
    <x v="49"/>
    <n v="1"/>
    <n v="0"/>
    <n v="0"/>
    <x v="734"/>
    <n v="597.27479182437548"/>
    <x v="4"/>
  </r>
  <r>
    <s v="4_19602"/>
    <x v="3"/>
    <x v="3"/>
    <n v="2"/>
    <x v="24"/>
    <x v="137"/>
    <n v="1"/>
    <n v="0"/>
    <n v="0"/>
    <x v="2"/>
    <n v="0"/>
    <x v="1"/>
  </r>
  <r>
    <s v="1_19652"/>
    <x v="0"/>
    <x v="3"/>
    <n v="2"/>
    <x v="9"/>
    <x v="131"/>
    <n v="1"/>
    <n v="0"/>
    <n v="0"/>
    <x v="735"/>
    <n v="6337.6230128690386"/>
    <x v="1"/>
  </r>
  <r>
    <s v="3_19652"/>
    <x v="2"/>
    <x v="3"/>
    <n v="2"/>
    <x v="9"/>
    <x v="131"/>
    <n v="1"/>
    <n v="0"/>
    <n v="0"/>
    <x v="736"/>
    <n v="7299.7728993186984"/>
    <x v="1"/>
  </r>
  <r>
    <s v="3_19652"/>
    <x v="2"/>
    <x v="2"/>
    <n v="2"/>
    <x v="9"/>
    <x v="131"/>
    <n v="1"/>
    <n v="0"/>
    <n v="0"/>
    <x v="737"/>
    <n v="61097.653292959883"/>
    <x v="0"/>
  </r>
  <r>
    <s v="6_19652"/>
    <x v="5"/>
    <x v="3"/>
    <n v="2"/>
    <x v="9"/>
    <x v="131"/>
    <n v="1"/>
    <n v="0"/>
    <n v="0"/>
    <x v="2"/>
    <n v="0"/>
    <x v="1"/>
  </r>
  <r>
    <s v="1_19602"/>
    <x v="0"/>
    <x v="36"/>
    <n v="2"/>
    <x v="24"/>
    <x v="137"/>
    <n v="1"/>
    <n v="0"/>
    <n v="25"/>
    <x v="738"/>
    <n v="3233.1566994700984"/>
    <x v="1"/>
  </r>
  <r>
    <s v="2_19652"/>
    <x v="1"/>
    <x v="16"/>
    <n v="2"/>
    <x v="9"/>
    <x v="131"/>
    <n v="1"/>
    <n v="0"/>
    <n v="0"/>
    <x v="739"/>
    <n v="56723.694171082512"/>
    <x v="4"/>
  </r>
  <r>
    <s v="2_19652"/>
    <x v="1"/>
    <x v="16"/>
    <n v="2"/>
    <x v="9"/>
    <x v="131"/>
    <n v="1"/>
    <n v="0"/>
    <n v="0"/>
    <x v="740"/>
    <n v="65069.64420893263"/>
    <x v="4"/>
  </r>
  <r>
    <s v="1_19652"/>
    <x v="0"/>
    <x v="36"/>
    <n v="2"/>
    <x v="9"/>
    <x v="131"/>
    <n v="1"/>
    <n v="0"/>
    <n v="0"/>
    <x v="741"/>
    <n v="65153.671461014383"/>
    <x v="1"/>
  </r>
  <r>
    <s v="4_19652"/>
    <x v="3"/>
    <x v="2"/>
    <n v="2"/>
    <x v="9"/>
    <x v="131"/>
    <n v="1"/>
    <n v="0"/>
    <n v="24"/>
    <x v="2"/>
    <n v="0"/>
    <x v="0"/>
  </r>
  <r>
    <s v="3_19652"/>
    <x v="2"/>
    <x v="2"/>
    <n v="2"/>
    <x v="9"/>
    <x v="131"/>
    <n v="1"/>
    <n v="0"/>
    <n v="34"/>
    <x v="2"/>
    <n v="0"/>
    <x v="0"/>
  </r>
  <r>
    <s v="3_19652"/>
    <x v="2"/>
    <x v="2"/>
    <n v="2"/>
    <x v="9"/>
    <x v="131"/>
    <n v="1"/>
    <n v="0"/>
    <n v="0"/>
    <x v="31"/>
    <n v="56489.780469341407"/>
    <x v="0"/>
  </r>
  <r>
    <s v="3_19603"/>
    <x v="2"/>
    <x v="18"/>
    <n v="3"/>
    <x v="24"/>
    <x v="138"/>
    <n v="1"/>
    <n v="0"/>
    <n v="0"/>
    <x v="742"/>
    <n v="329.29598788796369"/>
    <x v="1"/>
  </r>
  <r>
    <s v="2_19603"/>
    <x v="1"/>
    <x v="6"/>
    <n v="3"/>
    <x v="24"/>
    <x v="138"/>
    <n v="1"/>
    <n v="0"/>
    <n v="0"/>
    <x v="743"/>
    <n v="552.61165783497358"/>
    <x v="4"/>
  </r>
  <r>
    <s v="3_19603"/>
    <x v="2"/>
    <x v="6"/>
    <n v="3"/>
    <x v="24"/>
    <x v="138"/>
    <n v="1"/>
    <n v="0"/>
    <n v="0"/>
    <x v="744"/>
    <n v="303.55791067373201"/>
    <x v="4"/>
  </r>
  <r>
    <s v="3_19603"/>
    <x v="2"/>
    <x v="8"/>
    <n v="3"/>
    <x v="24"/>
    <x v="138"/>
    <n v="1"/>
    <n v="0"/>
    <n v="0"/>
    <x v="745"/>
    <n v="299.77289931869797"/>
    <x v="0"/>
  </r>
  <r>
    <s v="6_19611"/>
    <x v="5"/>
    <x v="0"/>
    <n v="1"/>
    <x v="25"/>
    <x v="50"/>
    <n v="2"/>
    <n v="0"/>
    <n v="0"/>
    <x v="746"/>
    <n v="1368.6601059803179"/>
    <x v="0"/>
  </r>
  <r>
    <s v="1_19611"/>
    <x v="0"/>
    <x v="0"/>
    <n v="1"/>
    <x v="25"/>
    <x v="50"/>
    <n v="2"/>
    <n v="0"/>
    <n v="0"/>
    <x v="747"/>
    <n v="1372.4451173353521"/>
    <x v="0"/>
  </r>
  <r>
    <s v="2_19611"/>
    <x v="1"/>
    <x v="0"/>
    <n v="1"/>
    <x v="25"/>
    <x v="50"/>
    <n v="2"/>
    <n v="0"/>
    <n v="0"/>
    <x v="748"/>
    <n v="1269.4928084784256"/>
    <x v="0"/>
  </r>
  <r>
    <s v="4_19611"/>
    <x v="3"/>
    <x v="0"/>
    <n v="1"/>
    <x v="25"/>
    <x v="50"/>
    <n v="2"/>
    <n v="0"/>
    <n v="0"/>
    <x v="749"/>
    <n v="1339.1370174110523"/>
    <x v="0"/>
  </r>
  <r>
    <s v="3_19611"/>
    <x v="2"/>
    <x v="0"/>
    <n v="1"/>
    <x v="25"/>
    <x v="50"/>
    <n v="2"/>
    <n v="0"/>
    <n v="0"/>
    <x v="750"/>
    <n v="1390.6131718395156"/>
    <x v="0"/>
  </r>
  <r>
    <s v="5_19611"/>
    <x v="4"/>
    <x v="0"/>
    <n v="1"/>
    <x v="25"/>
    <x v="50"/>
    <n v="2"/>
    <n v="0"/>
    <n v="0"/>
    <x v="751"/>
    <n v="1221.8016654049964"/>
    <x v="0"/>
  </r>
  <r>
    <s v="6_19652"/>
    <x v="5"/>
    <x v="8"/>
    <n v="2"/>
    <x v="9"/>
    <x v="131"/>
    <n v="9"/>
    <n v="0"/>
    <n v="0"/>
    <x v="2"/>
    <n v="0"/>
    <x v="0"/>
  </r>
  <r>
    <s v="1_19652"/>
    <x v="0"/>
    <x v="8"/>
    <n v="2"/>
    <x v="9"/>
    <x v="131"/>
    <n v="9"/>
    <n v="0"/>
    <n v="0"/>
    <x v="2"/>
    <n v="0"/>
    <x v="0"/>
  </r>
  <r>
    <s v="2_19652"/>
    <x v="1"/>
    <x v="8"/>
    <n v="2"/>
    <x v="9"/>
    <x v="131"/>
    <n v="9"/>
    <n v="0"/>
    <n v="0"/>
    <x v="2"/>
    <n v="0"/>
    <x v="0"/>
  </r>
  <r>
    <s v="4_19652"/>
    <x v="3"/>
    <x v="8"/>
    <n v="2"/>
    <x v="9"/>
    <x v="131"/>
    <n v="9"/>
    <n v="0"/>
    <n v="0"/>
    <x v="2"/>
    <n v="0"/>
    <x v="0"/>
  </r>
  <r>
    <s v="3_19652"/>
    <x v="2"/>
    <x v="8"/>
    <n v="2"/>
    <x v="9"/>
    <x v="131"/>
    <n v="9"/>
    <n v="0"/>
    <n v="0"/>
    <x v="2"/>
    <n v="0"/>
    <x v="0"/>
  </r>
  <r>
    <s v="5_19652"/>
    <x v="4"/>
    <x v="8"/>
    <n v="2"/>
    <x v="9"/>
    <x v="131"/>
    <n v="9"/>
    <n v="0"/>
    <n v="0"/>
    <x v="2"/>
    <n v="0"/>
    <x v="0"/>
  </r>
  <r>
    <s v="1_19603"/>
    <x v="0"/>
    <x v="8"/>
    <n v="3"/>
    <x v="24"/>
    <x v="138"/>
    <n v="1"/>
    <n v="0"/>
    <n v="0"/>
    <x v="752"/>
    <n v="6543.527630582892"/>
    <x v="0"/>
  </r>
  <r>
    <s v="3_19653"/>
    <x v="2"/>
    <x v="2"/>
    <n v="3"/>
    <x v="9"/>
    <x v="27"/>
    <n v="1"/>
    <n v="0"/>
    <n v="97"/>
    <x v="2"/>
    <n v="0"/>
    <x v="0"/>
  </r>
  <r>
    <s v="1_19653"/>
    <x v="0"/>
    <x v="2"/>
    <n v="3"/>
    <x v="9"/>
    <x v="27"/>
    <n v="1"/>
    <n v="0"/>
    <n v="12"/>
    <x v="753"/>
    <n v="634.3679031037093"/>
    <x v="0"/>
  </r>
  <r>
    <s v="3_19653"/>
    <x v="2"/>
    <x v="8"/>
    <n v="3"/>
    <x v="9"/>
    <x v="27"/>
    <n v="1"/>
    <n v="0"/>
    <n v="21"/>
    <x v="754"/>
    <n v="54059.803179409544"/>
    <x v="0"/>
  </r>
  <r>
    <s v="6_19653"/>
    <x v="5"/>
    <x v="27"/>
    <n v="3"/>
    <x v="9"/>
    <x v="27"/>
    <n v="1"/>
    <n v="0"/>
    <n v="0"/>
    <x v="755"/>
    <n v="1353.5200605601817"/>
    <x v="1"/>
  </r>
  <r>
    <s v="1_19653"/>
    <x v="0"/>
    <x v="27"/>
    <n v="3"/>
    <x v="9"/>
    <x v="27"/>
    <n v="1"/>
    <n v="0"/>
    <n v="0"/>
    <x v="756"/>
    <n v="1171.0825132475397"/>
    <x v="1"/>
  </r>
  <r>
    <s v="2_19653"/>
    <x v="1"/>
    <x v="27"/>
    <n v="3"/>
    <x v="9"/>
    <x v="27"/>
    <n v="1"/>
    <n v="0"/>
    <n v="0"/>
    <x v="757"/>
    <n v="1357.3050719152159"/>
    <x v="1"/>
  </r>
  <r>
    <s v="4_19653"/>
    <x v="3"/>
    <x v="27"/>
    <n v="3"/>
    <x v="9"/>
    <x v="27"/>
    <n v="1"/>
    <n v="0"/>
    <n v="0"/>
    <x v="758"/>
    <n v="1310.3709311127934"/>
    <x v="1"/>
  </r>
  <r>
    <s v="3_19653"/>
    <x v="2"/>
    <x v="27"/>
    <n v="3"/>
    <x v="9"/>
    <x v="27"/>
    <n v="1"/>
    <n v="0"/>
    <n v="0"/>
    <x v="759"/>
    <n v="1380.7721423164271"/>
    <x v="1"/>
  </r>
  <r>
    <s v="5_19653"/>
    <x v="4"/>
    <x v="27"/>
    <n v="3"/>
    <x v="9"/>
    <x v="27"/>
    <n v="1"/>
    <n v="0"/>
    <n v="0"/>
    <x v="760"/>
    <n v="1250.5677517032552"/>
    <x v="1"/>
  </r>
  <r>
    <s v="4_19653"/>
    <x v="3"/>
    <x v="16"/>
    <n v="3"/>
    <x v="9"/>
    <x v="27"/>
    <n v="1"/>
    <n v="0"/>
    <n v="0"/>
    <x v="761"/>
    <n v="5903.1037093111281"/>
    <x v="4"/>
  </r>
  <r>
    <s v="6_19653"/>
    <x v="5"/>
    <x v="10"/>
    <n v="3"/>
    <x v="9"/>
    <x v="27"/>
    <n v="31"/>
    <n v="0"/>
    <n v="0"/>
    <x v="762"/>
    <n v="1186.2225586676761"/>
    <x v="0"/>
  </r>
  <r>
    <s v="1_19653"/>
    <x v="0"/>
    <x v="10"/>
    <n v="3"/>
    <x v="9"/>
    <x v="27"/>
    <n v="31"/>
    <n v="0"/>
    <n v="0"/>
    <x v="763"/>
    <n v="1255.8667676003029"/>
    <x v="0"/>
  </r>
  <r>
    <s v="2_19653"/>
    <x v="1"/>
    <x v="10"/>
    <n v="3"/>
    <x v="9"/>
    <x v="27"/>
    <n v="31"/>
    <n v="0"/>
    <n v="0"/>
    <x v="764"/>
    <n v="1341.4080242240727"/>
    <x v="0"/>
  </r>
  <r>
    <s v="4_19653"/>
    <x v="3"/>
    <x v="10"/>
    <n v="3"/>
    <x v="9"/>
    <x v="27"/>
    <n v="31"/>
    <n v="0"/>
    <n v="0"/>
    <x v="765"/>
    <n v="1338.3800151400455"/>
    <x v="0"/>
  </r>
  <r>
    <s v="3_19653"/>
    <x v="2"/>
    <x v="10"/>
    <n v="3"/>
    <x v="9"/>
    <x v="27"/>
    <n v="31"/>
    <n v="0"/>
    <n v="0"/>
    <x v="766"/>
    <n v="1416.3512490537473"/>
    <x v="0"/>
  </r>
  <r>
    <s v="5_19653"/>
    <x v="4"/>
    <x v="10"/>
    <n v="3"/>
    <x v="9"/>
    <x v="27"/>
    <n v="31"/>
    <n v="0"/>
    <n v="0"/>
    <x v="767"/>
    <n v="1249.0537471612415"/>
    <x v="0"/>
  </r>
  <r>
    <s v="3_19612"/>
    <x v="2"/>
    <x v="2"/>
    <n v="2"/>
    <x v="25"/>
    <x v="51"/>
    <n v="1"/>
    <n v="0"/>
    <n v="0"/>
    <x v="768"/>
    <n v="61457.986373959124"/>
    <x v="0"/>
  </r>
  <r>
    <s v="3_19603"/>
    <x v="2"/>
    <x v="8"/>
    <n v="3"/>
    <x v="24"/>
    <x v="138"/>
    <n v="1"/>
    <n v="0"/>
    <n v="0"/>
    <x v="769"/>
    <n v="56213.474640423927"/>
    <x v="0"/>
  </r>
  <r>
    <s v="3_19604"/>
    <x v="2"/>
    <x v="6"/>
    <n v="4"/>
    <x v="24"/>
    <x v="139"/>
    <n v="1"/>
    <n v="0"/>
    <n v="0"/>
    <x v="744"/>
    <n v="303.55791067373201"/>
    <x v="4"/>
  </r>
  <r>
    <s v="1_19604"/>
    <x v="0"/>
    <x v="3"/>
    <n v="4"/>
    <x v="24"/>
    <x v="139"/>
    <n v="1"/>
    <n v="0"/>
    <n v="0"/>
    <x v="770"/>
    <n v="637.3959121877366"/>
    <x v="1"/>
  </r>
  <r>
    <s v="3_19653"/>
    <x v="2"/>
    <x v="26"/>
    <n v="3"/>
    <x v="9"/>
    <x v="27"/>
    <n v="1"/>
    <n v="0"/>
    <n v="0"/>
    <x v="771"/>
    <n v="30720.666161998488"/>
    <x v="4"/>
  </r>
  <r>
    <s v="1_19653"/>
    <x v="0"/>
    <x v="2"/>
    <n v="3"/>
    <x v="9"/>
    <x v="27"/>
    <n v="1"/>
    <n v="0"/>
    <n v="0"/>
    <x v="772"/>
    <n v="63461.771385314161"/>
    <x v="0"/>
  </r>
  <r>
    <s v="3_19653"/>
    <x v="2"/>
    <x v="11"/>
    <n v="3"/>
    <x v="9"/>
    <x v="27"/>
    <n v="1"/>
    <n v="0"/>
    <n v="0"/>
    <x v="773"/>
    <n v="32235.427706283121"/>
    <x v="0"/>
  </r>
  <r>
    <s v="5_19653"/>
    <x v="4"/>
    <x v="2"/>
    <n v="3"/>
    <x v="9"/>
    <x v="27"/>
    <n v="1"/>
    <n v="0"/>
    <n v="2"/>
    <x v="774"/>
    <n v="13940.196820590463"/>
    <x v="0"/>
  </r>
  <r>
    <s v="6_19653"/>
    <x v="5"/>
    <x v="2"/>
    <n v="3"/>
    <x v="9"/>
    <x v="27"/>
    <n v="1"/>
    <n v="0"/>
    <n v="0"/>
    <x v="775"/>
    <n v="1386.8281604844815"/>
    <x v="0"/>
  </r>
  <r>
    <s v="1_19653"/>
    <x v="0"/>
    <x v="2"/>
    <n v="3"/>
    <x v="9"/>
    <x v="27"/>
    <n v="1"/>
    <n v="0"/>
    <n v="0"/>
    <x v="776"/>
    <n v="1397.426192278577"/>
    <x v="0"/>
  </r>
  <r>
    <s v="2_19653"/>
    <x v="1"/>
    <x v="2"/>
    <n v="3"/>
    <x v="9"/>
    <x v="27"/>
    <n v="1"/>
    <n v="0"/>
    <n v="0"/>
    <x v="777"/>
    <n v="1189.2505677517033"/>
    <x v="0"/>
  </r>
  <r>
    <s v="4_19653"/>
    <x v="3"/>
    <x v="2"/>
    <n v="3"/>
    <x v="9"/>
    <x v="27"/>
    <n v="1"/>
    <n v="0"/>
    <n v="0"/>
    <x v="778"/>
    <n v="1267.2218016654051"/>
    <x v="0"/>
  </r>
  <r>
    <s v="3_19653"/>
    <x v="2"/>
    <x v="2"/>
    <n v="3"/>
    <x v="9"/>
    <x v="27"/>
    <n v="1"/>
    <n v="0"/>
    <n v="0"/>
    <x v="779"/>
    <n v="1389.8561695685087"/>
    <x v="0"/>
  </r>
  <r>
    <s v="5_19653"/>
    <x v="4"/>
    <x v="2"/>
    <n v="3"/>
    <x v="9"/>
    <x v="27"/>
    <n v="1"/>
    <n v="0"/>
    <n v="0"/>
    <x v="780"/>
    <n v="1239.212717638153"/>
    <x v="0"/>
  </r>
  <r>
    <s v="1_19621"/>
    <x v="0"/>
    <x v="0"/>
    <n v="1"/>
    <x v="26"/>
    <x v="52"/>
    <n v="1"/>
    <n v="0"/>
    <n v="0"/>
    <x v="781"/>
    <n v="3042.3921271763816"/>
    <x v="0"/>
  </r>
  <r>
    <s v="2_19613"/>
    <x v="1"/>
    <x v="26"/>
    <n v="3"/>
    <x v="25"/>
    <x v="140"/>
    <n v="1"/>
    <n v="0"/>
    <n v="0"/>
    <x v="782"/>
    <n v="3028.0090840272524"/>
    <x v="4"/>
  </r>
  <r>
    <s v="4_19613"/>
    <x v="3"/>
    <x v="26"/>
    <n v="3"/>
    <x v="25"/>
    <x v="140"/>
    <n v="1"/>
    <n v="0"/>
    <n v="0"/>
    <x v="783"/>
    <n v="3072.6722180166544"/>
    <x v="4"/>
  </r>
  <r>
    <s v="3_19613"/>
    <x v="2"/>
    <x v="26"/>
    <n v="3"/>
    <x v="25"/>
    <x v="140"/>
    <n v="1"/>
    <n v="0"/>
    <n v="0"/>
    <x v="784"/>
    <n v="2614.6858440575324"/>
    <x v="4"/>
  </r>
  <r>
    <s v="5_19613"/>
    <x v="4"/>
    <x v="26"/>
    <n v="3"/>
    <x v="25"/>
    <x v="140"/>
    <n v="1"/>
    <n v="0"/>
    <n v="0"/>
    <x v="785"/>
    <n v="2731.2641937925814"/>
    <x v="4"/>
  </r>
  <r>
    <s v="3_19653"/>
    <x v="2"/>
    <x v="8"/>
    <n v="3"/>
    <x v="9"/>
    <x v="27"/>
    <n v="1"/>
    <n v="0"/>
    <n v="0"/>
    <x v="786"/>
    <n v="2819.076457229372"/>
    <x v="0"/>
  </r>
  <r>
    <s v="6_19614"/>
    <x v="5"/>
    <x v="6"/>
    <n v="4"/>
    <x v="25"/>
    <x v="141"/>
    <n v="1"/>
    <n v="0"/>
    <n v="0"/>
    <x v="787"/>
    <n v="1424.6782740348222"/>
    <x v="4"/>
  </r>
  <r>
    <s v="1_19614"/>
    <x v="0"/>
    <x v="6"/>
    <n v="4"/>
    <x v="25"/>
    <x v="141"/>
    <n v="1"/>
    <n v="0"/>
    <n v="0"/>
    <x v="788"/>
    <n v="1260.4087812263438"/>
    <x v="4"/>
  </r>
  <r>
    <s v="2_19614"/>
    <x v="1"/>
    <x v="6"/>
    <n v="4"/>
    <x v="25"/>
    <x v="141"/>
    <n v="1"/>
    <n v="0"/>
    <n v="0"/>
    <x v="789"/>
    <n v="1280.8478425435276"/>
    <x v="4"/>
  </r>
  <r>
    <s v="4_19614"/>
    <x v="3"/>
    <x v="6"/>
    <n v="4"/>
    <x v="25"/>
    <x v="141"/>
    <n v="1"/>
    <n v="0"/>
    <n v="0"/>
    <x v="506"/>
    <n v="1309.6139288417867"/>
    <x v="4"/>
  </r>
  <r>
    <s v="3_19614"/>
    <x v="2"/>
    <x v="6"/>
    <n v="4"/>
    <x v="25"/>
    <x v="141"/>
    <n v="1"/>
    <n v="0"/>
    <n v="0"/>
    <x v="790"/>
    <n v="1289.9318697956094"/>
    <x v="4"/>
  </r>
  <r>
    <s v="5_19614"/>
    <x v="4"/>
    <x v="6"/>
    <n v="4"/>
    <x v="25"/>
    <x v="141"/>
    <n v="1"/>
    <n v="0"/>
    <n v="0"/>
    <x v="270"/>
    <n v="1209.6896290688874"/>
    <x v="4"/>
  </r>
  <r>
    <s v="4_19654"/>
    <x v="3"/>
    <x v="6"/>
    <n v="4"/>
    <x v="9"/>
    <x v="28"/>
    <n v="1"/>
    <n v="0"/>
    <n v="0"/>
    <x v="791"/>
    <n v="6099.9242997728998"/>
    <x v="4"/>
  </r>
  <r>
    <s v="1_19614"/>
    <x v="0"/>
    <x v="8"/>
    <n v="4"/>
    <x v="25"/>
    <x v="141"/>
    <n v="4"/>
    <n v="0"/>
    <n v="0"/>
    <x v="792"/>
    <n v="10419.379258137775"/>
    <x v="0"/>
  </r>
  <r>
    <s v="6_19654"/>
    <x v="5"/>
    <x v="3"/>
    <n v="4"/>
    <x v="9"/>
    <x v="28"/>
    <n v="1"/>
    <n v="0"/>
    <n v="0"/>
    <x v="770"/>
    <n v="637.3959121877366"/>
    <x v="1"/>
  </r>
  <r>
    <s v="1_19654"/>
    <x v="0"/>
    <x v="3"/>
    <n v="4"/>
    <x v="9"/>
    <x v="28"/>
    <n v="1"/>
    <n v="0"/>
    <n v="0"/>
    <x v="793"/>
    <n v="548.82664647993943"/>
    <x v="1"/>
  </r>
  <r>
    <s v="6_19661"/>
    <x v="5"/>
    <x v="1"/>
    <n v="1"/>
    <x v="28"/>
    <x v="59"/>
    <n v="1"/>
    <n v="0"/>
    <n v="0"/>
    <x v="794"/>
    <n v="1411.0522331566995"/>
    <x v="0"/>
  </r>
  <r>
    <s v="1_19661"/>
    <x v="0"/>
    <x v="1"/>
    <n v="1"/>
    <x v="28"/>
    <x v="59"/>
    <n v="1"/>
    <n v="0"/>
    <n v="0"/>
    <x v="795"/>
    <n v="1323.2399697199091"/>
    <x v="0"/>
  </r>
  <r>
    <s v="2_19661"/>
    <x v="1"/>
    <x v="1"/>
    <n v="1"/>
    <x v="28"/>
    <x v="59"/>
    <n v="1"/>
    <n v="0"/>
    <n v="0"/>
    <x v="796"/>
    <n v="1212.7176381529146"/>
    <x v="0"/>
  </r>
  <r>
    <s v="4_19661"/>
    <x v="3"/>
    <x v="1"/>
    <n v="1"/>
    <x v="28"/>
    <x v="59"/>
    <n v="1"/>
    <n v="0"/>
    <n v="0"/>
    <x v="797"/>
    <n v="1420.893262679788"/>
    <x v="0"/>
  </r>
  <r>
    <s v="3_19661"/>
    <x v="2"/>
    <x v="1"/>
    <n v="1"/>
    <x v="28"/>
    <x v="59"/>
    <n v="1"/>
    <n v="0"/>
    <n v="0"/>
    <x v="798"/>
    <n v="1347.4640423921273"/>
    <x v="0"/>
  </r>
  <r>
    <s v="5_19661"/>
    <x v="4"/>
    <x v="1"/>
    <n v="1"/>
    <x v="28"/>
    <x v="59"/>
    <n v="1"/>
    <n v="0"/>
    <n v="0"/>
    <x v="799"/>
    <n v="1188.4935654806966"/>
    <x v="0"/>
  </r>
  <r>
    <s v="6_19661"/>
    <x v="5"/>
    <x v="0"/>
    <n v="1"/>
    <x v="28"/>
    <x v="59"/>
    <n v="1"/>
    <n v="0"/>
    <n v="0"/>
    <x v="800"/>
    <n v="28617.713853141562"/>
    <x v="0"/>
  </r>
  <r>
    <s v="4_19661"/>
    <x v="3"/>
    <x v="0"/>
    <n v="1"/>
    <x v="28"/>
    <x v="59"/>
    <n v="1"/>
    <n v="0"/>
    <n v="0"/>
    <x v="801"/>
    <n v="27634.36790310371"/>
    <x v="0"/>
  </r>
  <r>
    <s v="3_19661"/>
    <x v="2"/>
    <x v="0"/>
    <n v="1"/>
    <x v="28"/>
    <x v="59"/>
    <n v="1"/>
    <n v="0"/>
    <n v="0"/>
    <x v="802"/>
    <n v="26622.255866767602"/>
    <x v="0"/>
  </r>
  <r>
    <s v="5_19661"/>
    <x v="4"/>
    <x v="0"/>
    <n v="1"/>
    <x v="28"/>
    <x v="59"/>
    <n v="1"/>
    <n v="0"/>
    <n v="0"/>
    <x v="803"/>
    <n v="25088.5692657078"/>
    <x v="0"/>
  </r>
  <r>
    <s v="3_19662"/>
    <x v="2"/>
    <x v="13"/>
    <n v="2"/>
    <x v="28"/>
    <x v="132"/>
    <n v="1"/>
    <n v="0"/>
    <n v="0"/>
    <x v="804"/>
    <n v="5522.3315669947015"/>
    <x v="1"/>
  </r>
  <r>
    <s v="4_19632"/>
    <x v="3"/>
    <x v="3"/>
    <n v="2"/>
    <x v="27"/>
    <x v="54"/>
    <n v="1"/>
    <n v="0"/>
    <n v="0"/>
    <x v="805"/>
    <n v="5875.0946252838758"/>
    <x v="1"/>
  </r>
  <r>
    <s v="4_19632"/>
    <x v="3"/>
    <x v="3"/>
    <n v="2"/>
    <x v="27"/>
    <x v="54"/>
    <n v="1"/>
    <n v="0"/>
    <n v="0"/>
    <x v="806"/>
    <n v="55361.84708554126"/>
    <x v="1"/>
  </r>
  <r>
    <s v="4_19662"/>
    <x v="3"/>
    <x v="1"/>
    <n v="2"/>
    <x v="28"/>
    <x v="132"/>
    <n v="1"/>
    <n v="0"/>
    <n v="0"/>
    <x v="807"/>
    <n v="61433.762301286908"/>
    <x v="0"/>
  </r>
  <r>
    <s v="5_19633"/>
    <x v="4"/>
    <x v="8"/>
    <n v="3"/>
    <x v="27"/>
    <x v="135"/>
    <n v="1"/>
    <n v="0"/>
    <n v="0"/>
    <x v="808"/>
    <n v="1853.8985616956852"/>
    <x v="0"/>
  </r>
  <r>
    <s v="1_19633"/>
    <x v="0"/>
    <x v="8"/>
    <n v="3"/>
    <x v="27"/>
    <x v="135"/>
    <n v="1"/>
    <n v="0"/>
    <n v="0"/>
    <x v="809"/>
    <n v="9812.2634367903102"/>
    <x v="0"/>
  </r>
  <r>
    <s v="4_19633"/>
    <x v="3"/>
    <x v="16"/>
    <n v="3"/>
    <x v="27"/>
    <x v="135"/>
    <n v="1"/>
    <n v="0"/>
    <n v="0"/>
    <x v="810"/>
    <n v="54263.43679031037"/>
    <x v="4"/>
  </r>
  <r>
    <s v="4_19633"/>
    <x v="3"/>
    <x v="16"/>
    <n v="3"/>
    <x v="27"/>
    <x v="135"/>
    <n v="1"/>
    <n v="0"/>
    <n v="12"/>
    <x v="811"/>
    <n v="6407.267221801666"/>
    <x v="4"/>
  </r>
  <r>
    <s v="5_19633"/>
    <x v="4"/>
    <x v="16"/>
    <n v="3"/>
    <x v="27"/>
    <x v="135"/>
    <n v="1"/>
    <n v="0"/>
    <n v="0"/>
    <x v="812"/>
    <n v="54719.909159727482"/>
    <x v="4"/>
  </r>
  <r>
    <s v="4_19623"/>
    <x v="3"/>
    <x v="16"/>
    <n v="3"/>
    <x v="26"/>
    <x v="142"/>
    <n v="1"/>
    <n v="0"/>
    <n v="0"/>
    <x v="813"/>
    <n v="5436.0333080999244"/>
    <x v="4"/>
  </r>
  <r>
    <s v="2_19623"/>
    <x v="1"/>
    <x v="16"/>
    <n v="3"/>
    <x v="26"/>
    <x v="142"/>
    <n v="1"/>
    <n v="0"/>
    <n v="0"/>
    <x v="814"/>
    <n v="60209.689629068889"/>
    <x v="4"/>
  </r>
  <r>
    <s v="6_19641"/>
    <x v="5"/>
    <x v="6"/>
    <n v="1"/>
    <x v="8"/>
    <x v="143"/>
    <n v="1"/>
    <n v="0"/>
    <n v="0"/>
    <x v="815"/>
    <n v="1298.2588947766844"/>
    <x v="4"/>
  </r>
  <r>
    <s v="1_19641"/>
    <x v="0"/>
    <x v="6"/>
    <n v="1"/>
    <x v="8"/>
    <x v="143"/>
    <n v="1"/>
    <n v="0"/>
    <n v="3"/>
    <x v="816"/>
    <n v="1231.6426949280849"/>
    <x v="4"/>
  </r>
  <r>
    <s v="2_19641"/>
    <x v="1"/>
    <x v="6"/>
    <n v="1"/>
    <x v="8"/>
    <x v="143"/>
    <n v="1"/>
    <n v="0"/>
    <n v="1"/>
    <x v="776"/>
    <n v="1397.426192278577"/>
    <x v="4"/>
  </r>
  <r>
    <s v="4_19641"/>
    <x v="3"/>
    <x v="6"/>
    <n v="1"/>
    <x v="8"/>
    <x v="143"/>
    <n v="1"/>
    <n v="0"/>
    <n v="2"/>
    <x v="817"/>
    <n v="1387.5851627554882"/>
    <x v="4"/>
  </r>
  <r>
    <s v="3_19641"/>
    <x v="2"/>
    <x v="6"/>
    <n v="1"/>
    <x v="8"/>
    <x v="143"/>
    <n v="1"/>
    <n v="0"/>
    <n v="0"/>
    <x v="818"/>
    <n v="1336.8660105980318"/>
    <x v="4"/>
  </r>
  <r>
    <s v="5_19641"/>
    <x v="4"/>
    <x v="6"/>
    <n v="1"/>
    <x v="8"/>
    <x v="143"/>
    <n v="1"/>
    <n v="0"/>
    <n v="0"/>
    <x v="819"/>
    <n v="1379.2581377744134"/>
    <x v="4"/>
  </r>
  <r>
    <s v="6_19641"/>
    <x v="5"/>
    <x v="0"/>
    <n v="1"/>
    <x v="8"/>
    <x v="143"/>
    <n v="2"/>
    <n v="0"/>
    <n v="10"/>
    <x v="820"/>
    <n v="2975.0189250567755"/>
    <x v="0"/>
  </r>
  <r>
    <s v="1_19641"/>
    <x v="0"/>
    <x v="0"/>
    <n v="1"/>
    <x v="8"/>
    <x v="143"/>
    <n v="2"/>
    <n v="0"/>
    <n v="10"/>
    <x v="821"/>
    <n v="2767.6003028009086"/>
    <x v="0"/>
  </r>
  <r>
    <s v="3_19671"/>
    <x v="2"/>
    <x v="18"/>
    <n v="1"/>
    <x v="10"/>
    <x v="144"/>
    <n v="1"/>
    <n v="0"/>
    <n v="0"/>
    <x v="822"/>
    <n v="58499.621498864501"/>
    <x v="1"/>
  </r>
  <r>
    <s v="1_19671"/>
    <x v="0"/>
    <x v="0"/>
    <n v="1"/>
    <x v="10"/>
    <x v="144"/>
    <n v="3"/>
    <n v="0"/>
    <n v="0"/>
    <x v="2"/>
    <n v="0"/>
    <x v="0"/>
  </r>
  <r>
    <s v="2_19663"/>
    <x v="1"/>
    <x v="36"/>
    <n v="3"/>
    <x v="28"/>
    <x v="145"/>
    <n v="1"/>
    <n v="0"/>
    <n v="0"/>
    <x v="2"/>
    <n v="0"/>
    <x v="1"/>
  </r>
  <r>
    <s v="3_19663"/>
    <x v="2"/>
    <x v="26"/>
    <n v="3"/>
    <x v="28"/>
    <x v="145"/>
    <n v="1"/>
    <n v="0"/>
    <n v="0"/>
    <x v="823"/>
    <n v="27598.788796366389"/>
    <x v="4"/>
  </r>
  <r>
    <s v="3_19663"/>
    <x v="2"/>
    <x v="13"/>
    <n v="3"/>
    <x v="28"/>
    <x v="145"/>
    <n v="1"/>
    <n v="0"/>
    <n v="12"/>
    <x v="824"/>
    <n v="64187.736563209692"/>
    <x v="1"/>
  </r>
  <r>
    <s v="1_19663"/>
    <x v="0"/>
    <x v="11"/>
    <n v="3"/>
    <x v="28"/>
    <x v="145"/>
    <n v="1"/>
    <n v="0"/>
    <n v="0"/>
    <x v="825"/>
    <n v="6024.2240726722184"/>
    <x v="0"/>
  </r>
  <r>
    <s v="1_19663"/>
    <x v="0"/>
    <x v="41"/>
    <n v="3"/>
    <x v="28"/>
    <x v="145"/>
    <n v="1"/>
    <n v="0"/>
    <n v="0"/>
    <x v="826"/>
    <n v="606.35881907645728"/>
    <x v="1"/>
  </r>
  <r>
    <s v="6_19641"/>
    <x v="5"/>
    <x v="0"/>
    <n v="1"/>
    <x v="8"/>
    <x v="143"/>
    <n v="2"/>
    <n v="0"/>
    <n v="0"/>
    <x v="2"/>
    <n v="0"/>
    <x v="0"/>
  </r>
  <r>
    <s v="1_19641"/>
    <x v="0"/>
    <x v="0"/>
    <n v="1"/>
    <x v="8"/>
    <x v="143"/>
    <n v="2"/>
    <n v="0"/>
    <n v="0"/>
    <x v="2"/>
    <n v="0"/>
    <x v="0"/>
  </r>
  <r>
    <s v="2_19641"/>
    <x v="1"/>
    <x v="0"/>
    <n v="1"/>
    <x v="8"/>
    <x v="143"/>
    <n v="2"/>
    <n v="0"/>
    <n v="0"/>
    <x v="2"/>
    <n v="0"/>
    <x v="0"/>
  </r>
  <r>
    <s v="4_19641"/>
    <x v="3"/>
    <x v="0"/>
    <n v="1"/>
    <x v="8"/>
    <x v="143"/>
    <n v="2"/>
    <n v="0"/>
    <n v="0"/>
    <x v="2"/>
    <n v="0"/>
    <x v="0"/>
  </r>
  <r>
    <s v="3_19641"/>
    <x v="2"/>
    <x v="0"/>
    <n v="1"/>
    <x v="8"/>
    <x v="143"/>
    <n v="2"/>
    <n v="0"/>
    <n v="0"/>
    <x v="2"/>
    <n v="0"/>
    <x v="0"/>
  </r>
  <r>
    <s v="5_19641"/>
    <x v="4"/>
    <x v="0"/>
    <n v="1"/>
    <x v="8"/>
    <x v="143"/>
    <n v="2"/>
    <n v="0"/>
    <n v="0"/>
    <x v="2"/>
    <n v="0"/>
    <x v="0"/>
  </r>
  <r>
    <s v="6_19641"/>
    <x v="5"/>
    <x v="4"/>
    <n v="1"/>
    <x v="8"/>
    <x v="143"/>
    <n v="31"/>
    <n v="0"/>
    <n v="0"/>
    <x v="714"/>
    <n v="1392.8841786525361"/>
    <x v="2"/>
  </r>
  <r>
    <s v="1_19641"/>
    <x v="0"/>
    <x v="4"/>
    <n v="1"/>
    <x v="8"/>
    <x v="143"/>
    <n v="31"/>
    <n v="0"/>
    <n v="0"/>
    <x v="271"/>
    <n v="1174.8675246025739"/>
    <x v="2"/>
  </r>
  <r>
    <s v="2_19641"/>
    <x v="1"/>
    <x v="4"/>
    <n v="1"/>
    <x v="8"/>
    <x v="143"/>
    <n v="31"/>
    <n v="0"/>
    <n v="0"/>
    <x v="827"/>
    <n v="1287.6608629825889"/>
    <x v="2"/>
  </r>
  <r>
    <s v="4_19641"/>
    <x v="3"/>
    <x v="4"/>
    <n v="1"/>
    <x v="8"/>
    <x v="143"/>
    <n v="31"/>
    <n v="0"/>
    <n v="0"/>
    <x v="828"/>
    <n v="1208.1756245268737"/>
    <x v="2"/>
  </r>
  <r>
    <s v="3_19641"/>
    <x v="2"/>
    <x v="4"/>
    <n v="1"/>
    <x v="8"/>
    <x v="143"/>
    <n v="31"/>
    <n v="0"/>
    <n v="0"/>
    <x v="829"/>
    <n v="1408.781226343679"/>
    <x v="2"/>
  </r>
  <r>
    <s v="5_19641"/>
    <x v="4"/>
    <x v="4"/>
    <n v="1"/>
    <x v="8"/>
    <x v="143"/>
    <n v="31"/>
    <n v="0"/>
    <n v="0"/>
    <x v="830"/>
    <n v="1358.0620741862226"/>
    <x v="2"/>
  </r>
  <r>
    <s v="1_19642"/>
    <x v="0"/>
    <x v="3"/>
    <n v="2"/>
    <x v="8"/>
    <x v="57"/>
    <n v="1"/>
    <n v="0"/>
    <n v="0"/>
    <x v="831"/>
    <n v="5700.2271006813025"/>
    <x v="1"/>
  </r>
  <r>
    <s v="1_19672"/>
    <x v="0"/>
    <x v="16"/>
    <n v="2"/>
    <x v="10"/>
    <x v="134"/>
    <n v="1"/>
    <n v="0"/>
    <n v="0"/>
    <x v="832"/>
    <n v="65339.894019682062"/>
    <x v="4"/>
  </r>
  <r>
    <s v="5_19672"/>
    <x v="4"/>
    <x v="42"/>
    <n v="2"/>
    <x v="10"/>
    <x v="134"/>
    <n v="1"/>
    <n v="0"/>
    <n v="0"/>
    <x v="833"/>
    <n v="55943.981831945501"/>
    <x v="4"/>
  </r>
  <r>
    <s v="3_19672"/>
    <x v="2"/>
    <x v="43"/>
    <n v="2"/>
    <x v="10"/>
    <x v="134"/>
    <n v="1"/>
    <n v="0"/>
    <n v="38"/>
    <x v="834"/>
    <n v="6343.6790310370934"/>
    <x v="1"/>
  </r>
  <r>
    <s v="2_19672"/>
    <x v="1"/>
    <x v="7"/>
    <n v="2"/>
    <x v="10"/>
    <x v="134"/>
    <n v="1"/>
    <n v="0"/>
    <n v="0"/>
    <x v="835"/>
    <n v="61361.84708554126"/>
    <x v="5"/>
  </r>
  <r>
    <s v="1_19642"/>
    <x v="0"/>
    <x v="16"/>
    <n v="2"/>
    <x v="8"/>
    <x v="57"/>
    <n v="1"/>
    <n v="0"/>
    <n v="0"/>
    <x v="836"/>
    <n v="63167.297501892506"/>
    <x v="4"/>
  </r>
  <r>
    <s v="1_19642"/>
    <x v="0"/>
    <x v="2"/>
    <n v="2"/>
    <x v="8"/>
    <x v="57"/>
    <n v="1"/>
    <n v="0"/>
    <n v="0"/>
    <x v="837"/>
    <n v="58655.563966691901"/>
    <x v="0"/>
  </r>
  <r>
    <s v="3_19643"/>
    <x v="2"/>
    <x v="16"/>
    <n v="3"/>
    <x v="8"/>
    <x v="26"/>
    <n v="1"/>
    <n v="0"/>
    <n v="0"/>
    <x v="838"/>
    <n v="57509.462528387587"/>
    <x v="4"/>
  </r>
  <r>
    <s v="5_19643"/>
    <x v="4"/>
    <x v="2"/>
    <n v="3"/>
    <x v="8"/>
    <x v="26"/>
    <n v="1"/>
    <n v="0"/>
    <n v="0"/>
    <x v="839"/>
    <n v="60725.965177895538"/>
    <x v="0"/>
  </r>
  <r>
    <s v="1_19643"/>
    <x v="0"/>
    <x v="2"/>
    <n v="3"/>
    <x v="8"/>
    <x v="26"/>
    <n v="1"/>
    <n v="0"/>
    <n v="0"/>
    <x v="840"/>
    <n v="56381.529144587439"/>
    <x v="0"/>
  </r>
  <r>
    <s v="1_19673"/>
    <x v="0"/>
    <x v="16"/>
    <n v="3"/>
    <x v="10"/>
    <x v="60"/>
    <n v="1"/>
    <n v="0"/>
    <n v="0"/>
    <x v="841"/>
    <n v="63251.324753974266"/>
    <x v="4"/>
  </r>
  <r>
    <s v="3_19673"/>
    <x v="2"/>
    <x v="13"/>
    <n v="3"/>
    <x v="10"/>
    <x v="60"/>
    <n v="1"/>
    <n v="0"/>
    <n v="0"/>
    <x v="842"/>
    <n v="60983.345950037852"/>
    <x v="1"/>
  </r>
  <r>
    <s v="2_19674"/>
    <x v="1"/>
    <x v="42"/>
    <n v="4"/>
    <x v="10"/>
    <x v="29"/>
    <n v="1"/>
    <n v="0"/>
    <n v="12"/>
    <x v="843"/>
    <n v="64217.259651778957"/>
    <x v="4"/>
  </r>
  <r>
    <s v="2_19674"/>
    <x v="1"/>
    <x v="16"/>
    <n v="4"/>
    <x v="10"/>
    <x v="29"/>
    <n v="1"/>
    <n v="0"/>
    <n v="12"/>
    <x v="844"/>
    <n v="63407.267221801667"/>
    <x v="4"/>
  </r>
  <r>
    <s v="4_19674"/>
    <x v="3"/>
    <x v="25"/>
    <n v="4"/>
    <x v="10"/>
    <x v="29"/>
    <n v="1"/>
    <n v="0"/>
    <n v="0"/>
    <x v="845"/>
    <n v="14691.143073429221"/>
    <x v="0"/>
  </r>
  <r>
    <s v="2_19681"/>
    <x v="1"/>
    <x v="16"/>
    <n v="1"/>
    <x v="29"/>
    <x v="62"/>
    <n v="1"/>
    <n v="0"/>
    <n v="0"/>
    <x v="846"/>
    <n v="646.47993943981839"/>
    <x v="4"/>
  </r>
  <r>
    <s v="1_19681"/>
    <x v="0"/>
    <x v="6"/>
    <n v="1"/>
    <x v="29"/>
    <x v="62"/>
    <n v="1"/>
    <n v="0"/>
    <n v="0"/>
    <x v="847"/>
    <n v="20173.353520060562"/>
    <x v="4"/>
  </r>
  <r>
    <s v="1_19682"/>
    <x v="0"/>
    <x v="8"/>
    <n v="2"/>
    <x v="29"/>
    <x v="146"/>
    <n v="1"/>
    <n v="0"/>
    <n v="12"/>
    <x v="848"/>
    <n v="623.01286903860716"/>
    <x v="0"/>
  </r>
  <r>
    <s v="6_19682"/>
    <x v="5"/>
    <x v="3"/>
    <n v="2"/>
    <x v="29"/>
    <x v="146"/>
    <n v="1"/>
    <n v="0"/>
    <n v="0"/>
    <x v="2"/>
    <n v="0"/>
    <x v="1"/>
  </r>
  <r>
    <s v="1_19682"/>
    <x v="0"/>
    <x v="3"/>
    <n v="2"/>
    <x v="29"/>
    <x v="146"/>
    <n v="1"/>
    <n v="0"/>
    <n v="0"/>
    <x v="2"/>
    <n v="0"/>
    <x v="1"/>
  </r>
  <r>
    <s v="6_19692"/>
    <x v="5"/>
    <x v="6"/>
    <n v="2"/>
    <x v="30"/>
    <x v="136"/>
    <n v="1"/>
    <n v="0"/>
    <n v="0"/>
    <x v="849"/>
    <n v="577.59273277819841"/>
    <x v="4"/>
  </r>
  <r>
    <s v="3_19692"/>
    <x v="2"/>
    <x v="6"/>
    <n v="2"/>
    <x v="30"/>
    <x v="136"/>
    <n v="1"/>
    <n v="0"/>
    <n v="0"/>
    <x v="850"/>
    <n v="320.21196063588189"/>
    <x v="4"/>
  </r>
  <r>
    <s v="1_19692"/>
    <x v="0"/>
    <x v="1"/>
    <n v="2"/>
    <x v="30"/>
    <x v="136"/>
    <n v="1"/>
    <n v="0"/>
    <n v="0"/>
    <x v="571"/>
    <n v="32835.730507191525"/>
    <x v="0"/>
  </r>
  <r>
    <s v="1_19692"/>
    <x v="0"/>
    <x v="13"/>
    <n v="2"/>
    <x v="30"/>
    <x v="136"/>
    <n v="1"/>
    <n v="0"/>
    <n v="0"/>
    <x v="851"/>
    <n v="27550.340651021954"/>
    <x v="1"/>
  </r>
  <r>
    <s v="6_19682"/>
    <x v="5"/>
    <x v="7"/>
    <n v="2"/>
    <x v="29"/>
    <x v="146"/>
    <n v="2"/>
    <n v="0"/>
    <n v="0"/>
    <x v="852"/>
    <n v="1290.6888720666163"/>
    <x v="5"/>
  </r>
  <r>
    <s v="1_19682"/>
    <x v="0"/>
    <x v="7"/>
    <n v="2"/>
    <x v="29"/>
    <x v="146"/>
    <n v="2"/>
    <n v="0"/>
    <n v="0"/>
    <x v="853"/>
    <n v="1417.8652535957608"/>
    <x v="5"/>
  </r>
  <r>
    <s v="2_19682"/>
    <x v="1"/>
    <x v="7"/>
    <n v="2"/>
    <x v="29"/>
    <x v="146"/>
    <n v="2"/>
    <n v="0"/>
    <n v="0"/>
    <x v="760"/>
    <n v="1250.5677517032552"/>
    <x v="5"/>
  </r>
  <r>
    <s v="4_19682"/>
    <x v="3"/>
    <x v="7"/>
    <n v="2"/>
    <x v="29"/>
    <x v="146"/>
    <n v="2"/>
    <n v="0"/>
    <n v="0"/>
    <x v="854"/>
    <n v="1226.3436790310373"/>
    <x v="5"/>
  </r>
  <r>
    <s v="3_19682"/>
    <x v="2"/>
    <x v="7"/>
    <n v="2"/>
    <x v="29"/>
    <x v="146"/>
    <n v="2"/>
    <n v="0"/>
    <n v="0"/>
    <x v="855"/>
    <n v="1196.0635881907647"/>
    <x v="5"/>
  </r>
  <r>
    <s v="5_19682"/>
    <x v="4"/>
    <x v="7"/>
    <n v="2"/>
    <x v="29"/>
    <x v="146"/>
    <n v="2"/>
    <n v="0"/>
    <n v="0"/>
    <x v="856"/>
    <n v="1180.1665404996215"/>
    <x v="5"/>
  </r>
  <r>
    <s v="6_19643"/>
    <x v="5"/>
    <x v="7"/>
    <n v="3"/>
    <x v="8"/>
    <x v="26"/>
    <n v="2"/>
    <n v="0"/>
    <n v="0"/>
    <x v="857"/>
    <n v="1320.211960635882"/>
    <x v="5"/>
  </r>
  <r>
    <s v="1_19643"/>
    <x v="0"/>
    <x v="7"/>
    <n v="3"/>
    <x v="8"/>
    <x v="26"/>
    <n v="2"/>
    <n v="0"/>
    <n v="0"/>
    <x v="858"/>
    <n v="1343.6790310370932"/>
    <x v="5"/>
  </r>
  <r>
    <s v="2_19643"/>
    <x v="1"/>
    <x v="7"/>
    <n v="3"/>
    <x v="8"/>
    <x v="26"/>
    <n v="2"/>
    <n v="0"/>
    <n v="0"/>
    <x v="777"/>
    <n v="1189.2505677517033"/>
    <x v="5"/>
  </r>
  <r>
    <s v="4_19643"/>
    <x v="3"/>
    <x v="7"/>
    <n v="3"/>
    <x v="8"/>
    <x v="26"/>
    <n v="2"/>
    <n v="0"/>
    <n v="0"/>
    <x v="859"/>
    <n v="1246.0257380772143"/>
    <x v="5"/>
  </r>
  <r>
    <s v="3_19643"/>
    <x v="2"/>
    <x v="7"/>
    <n v="3"/>
    <x v="8"/>
    <x v="26"/>
    <n v="2"/>
    <n v="0"/>
    <n v="0"/>
    <x v="860"/>
    <n v="1217.2596517789555"/>
    <x v="5"/>
  </r>
  <r>
    <s v="5_19643"/>
    <x v="4"/>
    <x v="7"/>
    <n v="3"/>
    <x v="8"/>
    <x v="26"/>
    <n v="2"/>
    <n v="0"/>
    <n v="0"/>
    <x v="861"/>
    <n v="1418.6222558667678"/>
    <x v="5"/>
  </r>
  <r>
    <s v="2_19643"/>
    <x v="1"/>
    <x v="16"/>
    <n v="3"/>
    <x v="8"/>
    <x v="26"/>
    <n v="1"/>
    <n v="0"/>
    <n v="0"/>
    <x v="862"/>
    <n v="57359.576078728242"/>
    <x v="4"/>
  </r>
  <r>
    <s v="1_19694"/>
    <x v="0"/>
    <x v="0"/>
    <n v="4"/>
    <x v="30"/>
    <x v="65"/>
    <n v="1"/>
    <n v="0"/>
    <n v="0"/>
    <x v="863"/>
    <n v="124.14837244511735"/>
    <x v="0"/>
  </r>
  <r>
    <s v="1_19683"/>
    <x v="0"/>
    <x v="6"/>
    <n v="3"/>
    <x v="29"/>
    <x v="61"/>
    <n v="1"/>
    <n v="0"/>
    <n v="0"/>
    <x v="864"/>
    <n v="29416.351249053747"/>
    <x v="4"/>
  </r>
  <r>
    <s v="2_19684"/>
    <x v="1"/>
    <x v="16"/>
    <n v="4"/>
    <x v="29"/>
    <x v="147"/>
    <n v="1"/>
    <n v="0"/>
    <n v="0"/>
    <x v="865"/>
    <n v="59201.362604087815"/>
    <x v="4"/>
  </r>
  <r>
    <s v="2_19683"/>
    <x v="1"/>
    <x v="16"/>
    <n v="3"/>
    <x v="29"/>
    <x v="61"/>
    <n v="1"/>
    <n v="0"/>
    <n v="0"/>
    <x v="866"/>
    <n v="566.23769871309617"/>
    <x v="4"/>
  </r>
  <r>
    <s v="1_19683"/>
    <x v="0"/>
    <x v="1"/>
    <n v="3"/>
    <x v="29"/>
    <x v="61"/>
    <n v="1"/>
    <n v="0"/>
    <n v="0"/>
    <x v="867"/>
    <n v="57677.517032551099"/>
    <x v="0"/>
  </r>
  <r>
    <s v="1_19711"/>
    <x v="0"/>
    <x v="0"/>
    <n v="1"/>
    <x v="32"/>
    <x v="70"/>
    <n v="2"/>
    <n v="0"/>
    <n v="0"/>
    <x v="868"/>
    <n v="4456.4723694171089"/>
    <x v="0"/>
  </r>
  <r>
    <s v="4_19711"/>
    <x v="3"/>
    <x v="16"/>
    <n v="1"/>
    <x v="32"/>
    <x v="70"/>
    <n v="1"/>
    <n v="0"/>
    <n v="0"/>
    <x v="869"/>
    <n v="60047.691143073433"/>
    <x v="4"/>
  </r>
  <r>
    <s v="6_19711"/>
    <x v="5"/>
    <x v="1"/>
    <n v="1"/>
    <x v="32"/>
    <x v="70"/>
    <n v="1"/>
    <n v="0"/>
    <n v="0"/>
    <x v="870"/>
    <n v="1402.7252081756246"/>
    <x v="0"/>
  </r>
  <r>
    <s v="1_19711"/>
    <x v="0"/>
    <x v="1"/>
    <n v="1"/>
    <x v="32"/>
    <x v="70"/>
    <n v="1"/>
    <n v="0"/>
    <n v="0"/>
    <x v="448"/>
    <n v="1348.9780469341408"/>
    <x v="0"/>
  </r>
  <r>
    <s v="2_19711"/>
    <x v="1"/>
    <x v="1"/>
    <n v="1"/>
    <x v="32"/>
    <x v="70"/>
    <n v="1"/>
    <n v="0"/>
    <n v="0"/>
    <x v="755"/>
    <n v="1353.5200605601817"/>
    <x v="0"/>
  </r>
  <r>
    <s v="4_19711"/>
    <x v="3"/>
    <x v="1"/>
    <n v="1"/>
    <x v="32"/>
    <x v="70"/>
    <n v="1"/>
    <n v="0"/>
    <n v="0"/>
    <x v="871"/>
    <n v="1365.6320968962907"/>
    <x v="0"/>
  </r>
  <r>
    <s v="3_19711"/>
    <x v="2"/>
    <x v="1"/>
    <n v="1"/>
    <x v="32"/>
    <x v="70"/>
    <n v="1"/>
    <n v="0"/>
    <n v="0"/>
    <x v="872"/>
    <n v="1252.0817562452687"/>
    <x v="0"/>
  </r>
  <r>
    <s v="5_19711"/>
    <x v="4"/>
    <x v="1"/>
    <n v="1"/>
    <x v="32"/>
    <x v="70"/>
    <n v="1"/>
    <n v="0"/>
    <n v="0"/>
    <x v="873"/>
    <n v="1274.7918243754732"/>
    <x v="0"/>
  </r>
  <r>
    <s v="3_19712"/>
    <x v="2"/>
    <x v="16"/>
    <n v="2"/>
    <x v="32"/>
    <x v="72"/>
    <n v="1"/>
    <n v="0"/>
    <n v="0"/>
    <x v="2"/>
    <n v="0"/>
    <x v="4"/>
  </r>
  <r>
    <s v="4_19702"/>
    <x v="3"/>
    <x v="36"/>
    <n v="2"/>
    <x v="31"/>
    <x v="68"/>
    <n v="1"/>
    <n v="0"/>
    <n v="0"/>
    <x v="874"/>
    <n v="29428.463285389858"/>
    <x v="1"/>
  </r>
  <r>
    <s v="4_19703"/>
    <x v="3"/>
    <x v="2"/>
    <n v="3"/>
    <x v="31"/>
    <x v="66"/>
    <n v="1"/>
    <n v="0"/>
    <n v="0"/>
    <x v="875"/>
    <n v="61895.533686601062"/>
    <x v="0"/>
  </r>
  <r>
    <s v="2_19703"/>
    <x v="1"/>
    <x v="2"/>
    <n v="3"/>
    <x v="31"/>
    <x v="66"/>
    <n v="1"/>
    <n v="0"/>
    <n v="34"/>
    <x v="2"/>
    <n v="0"/>
    <x v="0"/>
  </r>
  <r>
    <s v="5_19713"/>
    <x v="4"/>
    <x v="16"/>
    <n v="3"/>
    <x v="32"/>
    <x v="71"/>
    <n v="1"/>
    <n v="0"/>
    <n v="0"/>
    <x v="876"/>
    <n v="613.92884178652537"/>
    <x v="4"/>
  </r>
  <r>
    <s v="3_19721"/>
    <x v="2"/>
    <x v="6"/>
    <n v="1"/>
    <x v="33"/>
    <x v="148"/>
    <n v="1"/>
    <n v="0"/>
    <n v="11"/>
    <x v="535"/>
    <n v="5790.3103709311126"/>
    <x v="4"/>
  </r>
  <r>
    <s v="2_19731"/>
    <x v="1"/>
    <x v="4"/>
    <n v="1"/>
    <x v="12"/>
    <x v="75"/>
    <n v="17"/>
    <n v="0"/>
    <n v="0"/>
    <x v="877"/>
    <n v="63689.62906888721"/>
    <x v="2"/>
  </r>
  <r>
    <s v="1_19703"/>
    <x v="0"/>
    <x v="1"/>
    <n v="3"/>
    <x v="31"/>
    <x v="66"/>
    <n v="1"/>
    <n v="0"/>
    <n v="0"/>
    <x v="878"/>
    <n v="63701.741105223322"/>
    <x v="0"/>
  </r>
  <r>
    <s v="1_19731"/>
    <x v="0"/>
    <x v="16"/>
    <n v="1"/>
    <x v="12"/>
    <x v="75"/>
    <n v="1"/>
    <n v="0"/>
    <n v="0"/>
    <x v="879"/>
    <n v="29821.347464042392"/>
    <x v="4"/>
  </r>
  <r>
    <s v="2_19731"/>
    <x v="1"/>
    <x v="4"/>
    <n v="1"/>
    <x v="12"/>
    <x v="75"/>
    <n v="17"/>
    <n v="0"/>
    <n v="0"/>
    <x v="880"/>
    <n v="3956.093868281605"/>
    <x v="2"/>
  </r>
  <r>
    <s v="4_19731"/>
    <x v="3"/>
    <x v="4"/>
    <n v="1"/>
    <x v="12"/>
    <x v="75"/>
    <n v="17"/>
    <n v="0"/>
    <n v="0"/>
    <x v="881"/>
    <n v="3461.0143830431493"/>
    <x v="2"/>
  </r>
  <r>
    <s v="3_19731"/>
    <x v="2"/>
    <x v="4"/>
    <n v="1"/>
    <x v="12"/>
    <x v="75"/>
    <n v="17"/>
    <n v="0"/>
    <n v="0"/>
    <x v="882"/>
    <n v="3386.071158213475"/>
    <x v="2"/>
  </r>
  <r>
    <s v="5_19731"/>
    <x v="4"/>
    <x v="4"/>
    <n v="1"/>
    <x v="12"/>
    <x v="75"/>
    <n v="17"/>
    <n v="0"/>
    <n v="0"/>
    <x v="883"/>
    <n v="3608.6298258894776"/>
    <x v="2"/>
  </r>
  <r>
    <s v="6_19611"/>
    <x v="5"/>
    <x v="6"/>
    <n v="1"/>
    <x v="25"/>
    <x v="50"/>
    <n v="1"/>
    <n v="0"/>
    <n v="0"/>
    <x v="884"/>
    <n v="1395.1551854655565"/>
    <x v="4"/>
  </r>
  <r>
    <s v="1_19611"/>
    <x v="0"/>
    <x v="6"/>
    <n v="1"/>
    <x v="25"/>
    <x v="50"/>
    <n v="1"/>
    <n v="0"/>
    <n v="0"/>
    <x v="885"/>
    <n v="1317.9409538228615"/>
    <x v="4"/>
  </r>
  <r>
    <s v="2_19611"/>
    <x v="1"/>
    <x v="6"/>
    <n v="1"/>
    <x v="25"/>
    <x v="50"/>
    <n v="1"/>
    <n v="0"/>
    <n v="0"/>
    <x v="509"/>
    <n v="1314.1559424678276"/>
    <x v="4"/>
  </r>
  <r>
    <s v="4_19611"/>
    <x v="3"/>
    <x v="6"/>
    <n v="1"/>
    <x v="25"/>
    <x v="50"/>
    <n v="1"/>
    <n v="0"/>
    <n v="0"/>
    <x v="886"/>
    <n v="1421.650264950795"/>
    <x v="4"/>
  </r>
  <r>
    <s v="3_19611"/>
    <x v="2"/>
    <x v="6"/>
    <n v="1"/>
    <x v="25"/>
    <x v="50"/>
    <n v="1"/>
    <n v="0"/>
    <n v="0"/>
    <x v="887"/>
    <n v="1227.100681302044"/>
    <x v="4"/>
  </r>
  <r>
    <s v="5_19611"/>
    <x v="4"/>
    <x v="6"/>
    <n v="1"/>
    <x v="25"/>
    <x v="50"/>
    <n v="1"/>
    <n v="0"/>
    <n v="0"/>
    <x v="794"/>
    <n v="1411.0522331566995"/>
    <x v="4"/>
  </r>
  <r>
    <s v="3_19613"/>
    <x v="2"/>
    <x v="8"/>
    <n v="3"/>
    <x v="25"/>
    <x v="140"/>
    <n v="1"/>
    <n v="0"/>
    <n v="26"/>
    <x v="888"/>
    <n v="6555.6396669190008"/>
    <x v="0"/>
  </r>
  <r>
    <s v="4_19614"/>
    <x v="3"/>
    <x v="16"/>
    <n v="4"/>
    <x v="25"/>
    <x v="141"/>
    <n v="1"/>
    <n v="0"/>
    <n v="0"/>
    <x v="889"/>
    <n v="6084.0272520817562"/>
    <x v="4"/>
  </r>
  <r>
    <s v="4_19642"/>
    <x v="3"/>
    <x v="16"/>
    <n v="2"/>
    <x v="8"/>
    <x v="57"/>
    <n v="1"/>
    <n v="0"/>
    <n v="0"/>
    <x v="890"/>
    <n v="638.90991672975019"/>
    <x v="4"/>
  </r>
  <r>
    <s v="5_19642"/>
    <x v="4"/>
    <x v="16"/>
    <n v="2"/>
    <x v="8"/>
    <x v="57"/>
    <n v="1"/>
    <n v="0"/>
    <n v="0"/>
    <x v="891"/>
    <n v="6350.4920514761543"/>
    <x v="4"/>
  </r>
  <r>
    <s v="3_19651"/>
    <x v="2"/>
    <x v="6"/>
    <n v="1"/>
    <x v="9"/>
    <x v="130"/>
    <n v="1"/>
    <n v="0"/>
    <n v="61"/>
    <x v="892"/>
    <n v="6130.9613928841791"/>
    <x v="4"/>
  </r>
  <r>
    <s v="2_19732"/>
    <x v="1"/>
    <x v="13"/>
    <n v="2"/>
    <x v="12"/>
    <x v="31"/>
    <n v="1"/>
    <n v="0"/>
    <n v="2"/>
    <x v="893"/>
    <n v="3949.2808478425436"/>
    <x v="1"/>
  </r>
  <r>
    <s v="4_19732"/>
    <x v="3"/>
    <x v="16"/>
    <n v="2"/>
    <x v="12"/>
    <x v="31"/>
    <n v="1"/>
    <n v="0"/>
    <n v="0"/>
    <x v="894"/>
    <n v="27607.115821347466"/>
    <x v="4"/>
  </r>
  <r>
    <s v="1_19732"/>
    <x v="0"/>
    <x v="16"/>
    <n v="2"/>
    <x v="12"/>
    <x v="31"/>
    <n v="1"/>
    <n v="0"/>
    <n v="0"/>
    <x v="895"/>
    <n v="31839.515518546556"/>
    <x v="4"/>
  </r>
  <r>
    <s v="1_19732"/>
    <x v="0"/>
    <x v="16"/>
    <n v="2"/>
    <x v="12"/>
    <x v="31"/>
    <n v="1"/>
    <n v="0"/>
    <n v="0"/>
    <x v="896"/>
    <n v="5470.0984102952307"/>
    <x v="4"/>
  </r>
  <r>
    <s v="6_19732"/>
    <x v="5"/>
    <x v="27"/>
    <n v="2"/>
    <x v="12"/>
    <x v="31"/>
    <n v="2"/>
    <n v="0"/>
    <n v="1"/>
    <x v="897"/>
    <n v="2038.6071158213476"/>
    <x v="1"/>
  </r>
  <r>
    <s v="1_19732"/>
    <x v="0"/>
    <x v="27"/>
    <n v="2"/>
    <x v="12"/>
    <x v="31"/>
    <n v="2"/>
    <n v="0"/>
    <n v="1"/>
    <x v="898"/>
    <n v="2012.869038607116"/>
    <x v="1"/>
  </r>
  <r>
    <s v="4_19611"/>
    <x v="3"/>
    <x v="16"/>
    <n v="1"/>
    <x v="25"/>
    <x v="50"/>
    <n v="1"/>
    <n v="0"/>
    <n v="0"/>
    <x v="899"/>
    <n v="558.66767600302808"/>
    <x v="4"/>
  </r>
  <r>
    <s v="6_19732"/>
    <x v="5"/>
    <x v="14"/>
    <n v="2"/>
    <x v="12"/>
    <x v="31"/>
    <n v="7"/>
    <n v="0"/>
    <n v="0"/>
    <x v="900"/>
    <n v="1921.2717638152915"/>
    <x v="0"/>
  </r>
  <r>
    <s v="1_19732"/>
    <x v="0"/>
    <x v="14"/>
    <n v="2"/>
    <x v="12"/>
    <x v="31"/>
    <n v="7"/>
    <n v="0"/>
    <n v="0"/>
    <x v="901"/>
    <n v="1915.9727479182438"/>
    <x v="0"/>
  </r>
  <r>
    <s v="3_19732"/>
    <x v="2"/>
    <x v="14"/>
    <n v="2"/>
    <x v="12"/>
    <x v="31"/>
    <n v="7"/>
    <n v="0"/>
    <n v="0"/>
    <x v="902"/>
    <n v="2233.1566994700984"/>
    <x v="0"/>
  </r>
  <r>
    <s v="5_19732"/>
    <x v="4"/>
    <x v="14"/>
    <n v="2"/>
    <x v="12"/>
    <x v="31"/>
    <n v="7"/>
    <n v="0"/>
    <n v="0"/>
    <x v="903"/>
    <n v="2178.6525359576081"/>
    <x v="0"/>
  </r>
  <r>
    <s v="6_19751"/>
    <x v="5"/>
    <x v="8"/>
    <n v="1"/>
    <x v="17"/>
    <x v="38"/>
    <n v="1"/>
    <n v="0"/>
    <n v="0"/>
    <x v="904"/>
    <n v="1419.3792581377745"/>
    <x v="0"/>
  </r>
  <r>
    <s v="1_19751"/>
    <x v="0"/>
    <x v="8"/>
    <n v="1"/>
    <x v="17"/>
    <x v="38"/>
    <n v="1"/>
    <n v="0"/>
    <n v="0"/>
    <x v="905"/>
    <n v="1332.3239969719909"/>
    <x v="0"/>
  </r>
  <r>
    <s v="2_19751"/>
    <x v="1"/>
    <x v="8"/>
    <n v="1"/>
    <x v="17"/>
    <x v="38"/>
    <n v="1"/>
    <n v="0"/>
    <n v="0"/>
    <x v="372"/>
    <n v="1380.0151400454201"/>
    <x v="0"/>
  </r>
  <r>
    <s v="4_19751"/>
    <x v="3"/>
    <x v="8"/>
    <n v="1"/>
    <x v="17"/>
    <x v="38"/>
    <n v="1"/>
    <n v="0"/>
    <n v="0"/>
    <x v="906"/>
    <n v="1406.5102195306586"/>
    <x v="0"/>
  </r>
  <r>
    <s v="3_19751"/>
    <x v="2"/>
    <x v="8"/>
    <n v="1"/>
    <x v="17"/>
    <x v="38"/>
    <n v="1"/>
    <n v="0"/>
    <n v="0"/>
    <x v="907"/>
    <n v="1388.3421650264952"/>
    <x v="0"/>
  </r>
  <r>
    <s v="5_19751"/>
    <x v="4"/>
    <x v="8"/>
    <n v="1"/>
    <x v="17"/>
    <x v="38"/>
    <n v="1"/>
    <n v="0"/>
    <n v="0"/>
    <x v="908"/>
    <n v="1320.9689629068887"/>
    <x v="0"/>
  </r>
  <r>
    <s v="4_19732"/>
    <x v="3"/>
    <x v="14"/>
    <n v="2"/>
    <x v="12"/>
    <x v="31"/>
    <n v="18"/>
    <n v="0"/>
    <n v="0"/>
    <x v="909"/>
    <n v="20566.237698713096"/>
    <x v="0"/>
  </r>
  <r>
    <s v="3_19732"/>
    <x v="2"/>
    <x v="14"/>
    <n v="2"/>
    <x v="12"/>
    <x v="31"/>
    <n v="18"/>
    <n v="0"/>
    <n v="0"/>
    <x v="910"/>
    <n v="22261.922785768358"/>
    <x v="0"/>
  </r>
  <r>
    <s v="5_19732"/>
    <x v="4"/>
    <x v="14"/>
    <n v="2"/>
    <x v="12"/>
    <x v="31"/>
    <n v="18"/>
    <n v="0"/>
    <n v="0"/>
    <x v="911"/>
    <n v="19976.53292959879"/>
    <x v="0"/>
  </r>
  <r>
    <s v="1_19751"/>
    <x v="0"/>
    <x v="27"/>
    <n v="1"/>
    <x v="17"/>
    <x v="38"/>
    <n v="1"/>
    <n v="0"/>
    <n v="0"/>
    <x v="912"/>
    <n v="1806.207418622256"/>
    <x v="1"/>
  </r>
  <r>
    <s v="2_19751"/>
    <x v="1"/>
    <x v="27"/>
    <n v="1"/>
    <x v="17"/>
    <x v="38"/>
    <n v="1"/>
    <n v="0"/>
    <n v="0"/>
    <x v="913"/>
    <n v="1651.7789553368661"/>
    <x v="1"/>
  </r>
  <r>
    <s v="4_19751"/>
    <x v="3"/>
    <x v="27"/>
    <n v="1"/>
    <x v="17"/>
    <x v="38"/>
    <n v="1"/>
    <n v="0"/>
    <n v="0"/>
    <x v="914"/>
    <n v="1647.993943981832"/>
    <x v="1"/>
  </r>
  <r>
    <s v="3_19751"/>
    <x v="2"/>
    <x v="27"/>
    <n v="1"/>
    <x v="17"/>
    <x v="38"/>
    <n v="1"/>
    <n v="0"/>
    <n v="0"/>
    <x v="915"/>
    <n v="1723.6941710825133"/>
    <x v="1"/>
  </r>
  <r>
    <s v="5_19751"/>
    <x v="4"/>
    <x v="27"/>
    <n v="1"/>
    <x v="17"/>
    <x v="38"/>
    <n v="1"/>
    <n v="0"/>
    <n v="0"/>
    <x v="916"/>
    <n v="1563.2096896290689"/>
    <x v="1"/>
  </r>
  <r>
    <s v="1_19761"/>
    <x v="0"/>
    <x v="6"/>
    <n v="1"/>
    <x v="13"/>
    <x v="32"/>
    <n v="1"/>
    <n v="0"/>
    <n v="0"/>
    <x v="917"/>
    <n v="4242.9977289931876"/>
    <x v="4"/>
  </r>
  <r>
    <s v="6_19761"/>
    <x v="5"/>
    <x v="5"/>
    <n v="1"/>
    <x v="13"/>
    <x v="32"/>
    <n v="29"/>
    <n v="0"/>
    <n v="0"/>
    <x v="746"/>
    <n v="1368.6601059803179"/>
    <x v="3"/>
  </r>
  <r>
    <s v="1_19761"/>
    <x v="0"/>
    <x v="5"/>
    <n v="1"/>
    <x v="13"/>
    <x v="32"/>
    <n v="29"/>
    <n v="0"/>
    <n v="0"/>
    <x v="918"/>
    <n v="1385.3141559424678"/>
    <x v="3"/>
  </r>
  <r>
    <s v="2_19761"/>
    <x v="1"/>
    <x v="5"/>
    <n v="1"/>
    <x v="13"/>
    <x v="32"/>
    <n v="29"/>
    <n v="0"/>
    <n v="0"/>
    <x v="919"/>
    <n v="1319.4549583648752"/>
    <x v="3"/>
  </r>
  <r>
    <s v="4_19761"/>
    <x v="3"/>
    <x v="5"/>
    <n v="1"/>
    <x v="13"/>
    <x v="32"/>
    <n v="29"/>
    <n v="0"/>
    <n v="0"/>
    <x v="828"/>
    <n v="1208.1756245268737"/>
    <x v="3"/>
  </r>
  <r>
    <s v="3_19761"/>
    <x v="2"/>
    <x v="5"/>
    <n v="1"/>
    <x v="13"/>
    <x v="32"/>
    <n v="29"/>
    <n v="0"/>
    <n v="0"/>
    <x v="871"/>
    <n v="1365.6320968962907"/>
    <x v="3"/>
  </r>
  <r>
    <s v="5_19761"/>
    <x v="4"/>
    <x v="5"/>
    <n v="1"/>
    <x v="13"/>
    <x v="32"/>
    <n v="29"/>
    <n v="0"/>
    <n v="0"/>
    <x v="920"/>
    <n v="1220.2876608629826"/>
    <x v="3"/>
  </r>
  <r>
    <s v="4_19761"/>
    <x v="3"/>
    <x v="16"/>
    <n v="1"/>
    <x v="13"/>
    <x v="32"/>
    <n v="1"/>
    <n v="0"/>
    <n v="0"/>
    <x v="921"/>
    <n v="65423.921271763815"/>
    <x v="4"/>
  </r>
  <r>
    <s v="4_19623"/>
    <x v="3"/>
    <x v="18"/>
    <n v="3"/>
    <x v="26"/>
    <x v="142"/>
    <n v="1"/>
    <n v="0"/>
    <n v="0"/>
    <x v="922"/>
    <n v="1986.3739591218775"/>
    <x v="1"/>
  </r>
  <r>
    <s v="3_19733"/>
    <x v="2"/>
    <x v="26"/>
    <n v="3"/>
    <x v="12"/>
    <x v="123"/>
    <n v="1"/>
    <n v="0"/>
    <n v="0"/>
    <x v="923"/>
    <n v="60977.289931869796"/>
    <x v="4"/>
  </r>
  <r>
    <s v="2_19752"/>
    <x v="1"/>
    <x v="6"/>
    <n v="2"/>
    <x v="17"/>
    <x v="110"/>
    <n v="1"/>
    <n v="0"/>
    <n v="0"/>
    <x v="924"/>
    <n v="59939.439818319457"/>
    <x v="4"/>
  </r>
  <r>
    <s v="4_19733"/>
    <x v="3"/>
    <x v="25"/>
    <n v="3"/>
    <x v="12"/>
    <x v="123"/>
    <n v="1"/>
    <n v="0"/>
    <n v="0"/>
    <x v="925"/>
    <n v="312.64193792581381"/>
    <x v="0"/>
  </r>
  <r>
    <s v="3_19733"/>
    <x v="2"/>
    <x v="25"/>
    <n v="3"/>
    <x v="12"/>
    <x v="123"/>
    <n v="1"/>
    <n v="0"/>
    <n v="0"/>
    <x v="926"/>
    <n v="348.22104466313402"/>
    <x v="0"/>
  </r>
  <r>
    <s v="5_19733"/>
    <x v="4"/>
    <x v="25"/>
    <n v="3"/>
    <x v="12"/>
    <x v="123"/>
    <n v="1"/>
    <n v="0"/>
    <n v="0"/>
    <x v="927"/>
    <n v="339.13701741105223"/>
    <x v="0"/>
  </r>
  <r>
    <s v="5_19733"/>
    <x v="4"/>
    <x v="1"/>
    <n v="3"/>
    <x v="12"/>
    <x v="123"/>
    <n v="1"/>
    <n v="0"/>
    <n v="0"/>
    <x v="928"/>
    <n v="5931.8697956093874"/>
    <x v="0"/>
  </r>
  <r>
    <s v="1_19733"/>
    <x v="0"/>
    <x v="25"/>
    <n v="3"/>
    <x v="12"/>
    <x v="123"/>
    <n v="1"/>
    <n v="0"/>
    <n v="0"/>
    <x v="929"/>
    <n v="271.0068130204391"/>
    <x v="0"/>
  </r>
  <r>
    <s v="4_19733"/>
    <x v="3"/>
    <x v="25"/>
    <n v="3"/>
    <x v="12"/>
    <x v="123"/>
    <n v="1"/>
    <n v="0"/>
    <n v="0"/>
    <x v="930"/>
    <n v="289.93186979560937"/>
    <x v="0"/>
  </r>
  <r>
    <s v="3_19733"/>
    <x v="2"/>
    <x v="25"/>
    <n v="3"/>
    <x v="12"/>
    <x v="123"/>
    <n v="1"/>
    <n v="0"/>
    <n v="0"/>
    <x v="931"/>
    <n v="288.41786525359578"/>
    <x v="0"/>
  </r>
  <r>
    <s v="5_19733"/>
    <x v="4"/>
    <x v="25"/>
    <n v="3"/>
    <x v="12"/>
    <x v="123"/>
    <n v="1"/>
    <n v="0"/>
    <n v="0"/>
    <x v="932"/>
    <n v="316.42694928084785"/>
    <x v="0"/>
  </r>
  <r>
    <s v="3_19643"/>
    <x v="2"/>
    <x v="2"/>
    <n v="3"/>
    <x v="8"/>
    <x v="26"/>
    <n v="1"/>
    <n v="0"/>
    <n v="347"/>
    <x v="2"/>
    <n v="0"/>
    <x v="0"/>
  </r>
  <r>
    <s v="2_19734"/>
    <x v="1"/>
    <x v="35"/>
    <n v="4"/>
    <x v="12"/>
    <x v="149"/>
    <n v="1"/>
    <n v="0"/>
    <n v="0"/>
    <x v="933"/>
    <n v="10758.516275548827"/>
    <x v="5"/>
  </r>
  <r>
    <s v="2_19702"/>
    <x v="1"/>
    <x v="6"/>
    <n v="2"/>
    <x v="31"/>
    <x v="68"/>
    <n v="1"/>
    <n v="0"/>
    <n v="22"/>
    <x v="934"/>
    <n v="571259.65177895536"/>
    <x v="4"/>
  </r>
  <r>
    <s v="3_19702"/>
    <x v="2"/>
    <x v="10"/>
    <n v="2"/>
    <x v="31"/>
    <x v="68"/>
    <n v="1"/>
    <n v="0"/>
    <n v="4"/>
    <x v="935"/>
    <n v="21417.108251324757"/>
    <x v="0"/>
  </r>
  <r>
    <s v="2_19771"/>
    <x v="1"/>
    <x v="1"/>
    <n v="1"/>
    <x v="14"/>
    <x v="150"/>
    <n v="1"/>
    <n v="0"/>
    <n v="1"/>
    <x v="936"/>
    <n v="2863.739591218774"/>
    <x v="0"/>
  </r>
  <r>
    <s v="4_19771"/>
    <x v="3"/>
    <x v="1"/>
    <n v="1"/>
    <x v="14"/>
    <x v="150"/>
    <n v="1"/>
    <n v="0"/>
    <n v="2"/>
    <x v="937"/>
    <n v="2500.3785011355035"/>
    <x v="0"/>
  </r>
  <r>
    <s v="3_19771"/>
    <x v="2"/>
    <x v="1"/>
    <n v="1"/>
    <x v="14"/>
    <x v="150"/>
    <n v="1"/>
    <n v="0"/>
    <n v="2"/>
    <x v="938"/>
    <n v="2691.9000757002273"/>
    <x v="0"/>
  </r>
  <r>
    <s v="5_19771"/>
    <x v="4"/>
    <x v="1"/>
    <n v="1"/>
    <x v="14"/>
    <x v="150"/>
    <n v="1"/>
    <n v="0"/>
    <n v="2"/>
    <x v="939"/>
    <n v="2820.5904617713854"/>
    <x v="0"/>
  </r>
  <r>
    <s v="2_19723"/>
    <x v="1"/>
    <x v="10"/>
    <n v="3"/>
    <x v="33"/>
    <x v="74"/>
    <n v="1"/>
    <n v="0"/>
    <n v="0"/>
    <x v="940"/>
    <n v="64781.983345950044"/>
    <x v="0"/>
  </r>
  <r>
    <s v="5_19723"/>
    <x v="4"/>
    <x v="25"/>
    <n v="3"/>
    <x v="33"/>
    <x v="74"/>
    <n v="1"/>
    <n v="0"/>
    <n v="0"/>
    <x v="941"/>
    <n v="61865.253595760791"/>
    <x v="0"/>
  </r>
  <r>
    <s v="3_19723"/>
    <x v="2"/>
    <x v="1"/>
    <n v="3"/>
    <x v="33"/>
    <x v="74"/>
    <n v="1"/>
    <n v="0"/>
    <n v="0"/>
    <x v="719"/>
    <n v="60287.660862982593"/>
    <x v="0"/>
  </r>
  <r>
    <s v="4_19723"/>
    <x v="3"/>
    <x v="11"/>
    <n v="3"/>
    <x v="33"/>
    <x v="74"/>
    <n v="1"/>
    <n v="0"/>
    <n v="0"/>
    <x v="942"/>
    <n v="62183.951551854661"/>
    <x v="0"/>
  </r>
  <r>
    <s v="5_19723"/>
    <x v="4"/>
    <x v="25"/>
    <n v="3"/>
    <x v="33"/>
    <x v="74"/>
    <n v="1"/>
    <n v="0"/>
    <n v="0"/>
    <x v="943"/>
    <n v="60263.43679031037"/>
    <x v="0"/>
  </r>
  <r>
    <s v="1_19724"/>
    <x v="0"/>
    <x v="14"/>
    <n v="4"/>
    <x v="33"/>
    <x v="151"/>
    <n v="4"/>
    <n v="0"/>
    <n v="0"/>
    <x v="944"/>
    <n v="2663.8909916729754"/>
    <x v="0"/>
  </r>
  <r>
    <s v="2_19724"/>
    <x v="1"/>
    <x v="14"/>
    <n v="4"/>
    <x v="33"/>
    <x v="151"/>
    <n v="4"/>
    <n v="0"/>
    <n v="0"/>
    <x v="945"/>
    <n v="2457.9863739591219"/>
    <x v="0"/>
  </r>
  <r>
    <s v="6_19734"/>
    <x v="5"/>
    <x v="6"/>
    <n v="4"/>
    <x v="12"/>
    <x v="149"/>
    <n v="1"/>
    <n v="0"/>
    <n v="0"/>
    <x v="946"/>
    <n v="1666.1619984859956"/>
    <x v="4"/>
  </r>
  <r>
    <s v="1_19734"/>
    <x v="0"/>
    <x v="6"/>
    <n v="4"/>
    <x v="12"/>
    <x v="149"/>
    <n v="1"/>
    <n v="0"/>
    <n v="0"/>
    <x v="947"/>
    <n v="1754.7312641937926"/>
    <x v="4"/>
  </r>
  <r>
    <s v="2_19734"/>
    <x v="1"/>
    <x v="6"/>
    <n v="4"/>
    <x v="12"/>
    <x v="149"/>
    <n v="1"/>
    <n v="0"/>
    <n v="0"/>
    <x v="948"/>
    <n v="1901.5897047691144"/>
    <x v="4"/>
  </r>
  <r>
    <s v="3_19734"/>
    <x v="2"/>
    <x v="6"/>
    <n v="4"/>
    <x v="12"/>
    <x v="149"/>
    <n v="1"/>
    <n v="0"/>
    <n v="0"/>
    <x v="949"/>
    <n v="1889.4776684330054"/>
    <x v="4"/>
  </r>
  <r>
    <s v="5_19734"/>
    <x v="4"/>
    <x v="6"/>
    <n v="4"/>
    <x v="12"/>
    <x v="149"/>
    <n v="1"/>
    <n v="0"/>
    <n v="0"/>
    <x v="950"/>
    <n v="1906.1317183951553"/>
    <x v="4"/>
  </r>
  <r>
    <s v="1_19721"/>
    <x v="0"/>
    <x v="6"/>
    <n v="1"/>
    <x v="33"/>
    <x v="148"/>
    <n v="1"/>
    <n v="0"/>
    <n v="0"/>
    <x v="951"/>
    <n v="20571.536714610145"/>
    <x v="4"/>
  </r>
  <r>
    <s v="4_19721"/>
    <x v="3"/>
    <x v="16"/>
    <n v="1"/>
    <x v="33"/>
    <x v="148"/>
    <n v="1"/>
    <n v="0"/>
    <n v="0"/>
    <x v="952"/>
    <n v="57449.65934897805"/>
    <x v="4"/>
  </r>
  <r>
    <s v="6_19734"/>
    <x v="5"/>
    <x v="44"/>
    <n v="4"/>
    <x v="12"/>
    <x v="149"/>
    <n v="1"/>
    <n v="0"/>
    <n v="0"/>
    <x v="953"/>
    <n v="18.925056775170326"/>
    <x v="1"/>
  </r>
  <r>
    <s v="1_19734"/>
    <x v="0"/>
    <x v="44"/>
    <n v="4"/>
    <x v="12"/>
    <x v="149"/>
    <n v="1"/>
    <n v="0"/>
    <n v="0"/>
    <x v="954"/>
    <n v="18.168054504163514"/>
    <x v="1"/>
  </r>
  <r>
    <s v="3_19734"/>
    <x v="2"/>
    <x v="0"/>
    <n v="4"/>
    <x v="12"/>
    <x v="149"/>
    <n v="1"/>
    <n v="0"/>
    <n v="0"/>
    <x v="955"/>
    <n v="7200.6056018168056"/>
    <x v="0"/>
  </r>
  <r>
    <s v="5_19734"/>
    <x v="4"/>
    <x v="0"/>
    <n v="4"/>
    <x v="12"/>
    <x v="149"/>
    <n v="1"/>
    <n v="0"/>
    <n v="0"/>
    <x v="956"/>
    <n v="7753.9742619227864"/>
    <x v="0"/>
  </r>
  <r>
    <s v="1_19734"/>
    <x v="0"/>
    <x v="0"/>
    <n v="4"/>
    <x v="12"/>
    <x v="149"/>
    <n v="1"/>
    <n v="0"/>
    <n v="0"/>
    <x v="957"/>
    <n v="409.53822861468586"/>
    <x v="0"/>
  </r>
  <r>
    <s v="1_19734"/>
    <x v="0"/>
    <x v="4"/>
    <n v="4"/>
    <x v="12"/>
    <x v="149"/>
    <n v="1"/>
    <n v="0"/>
    <n v="0"/>
    <x v="958"/>
    <n v="1049.2051476154429"/>
    <x v="2"/>
  </r>
  <r>
    <s v="2_19752"/>
    <x v="1"/>
    <x v="27"/>
    <n v="2"/>
    <x v="17"/>
    <x v="110"/>
    <n v="1"/>
    <n v="0"/>
    <n v="0"/>
    <x v="959"/>
    <n v="57437.547312641938"/>
    <x v="1"/>
  </r>
  <r>
    <s v="6_19741"/>
    <x v="5"/>
    <x v="16"/>
    <n v="1"/>
    <x v="34"/>
    <x v="76"/>
    <n v="1"/>
    <n v="0"/>
    <n v="12"/>
    <x v="960"/>
    <n v="61115.821347464043"/>
    <x v="4"/>
  </r>
  <r>
    <s v="1_19741"/>
    <x v="0"/>
    <x v="18"/>
    <n v="1"/>
    <x v="34"/>
    <x v="76"/>
    <n v="1"/>
    <n v="0"/>
    <n v="0"/>
    <x v="2"/>
    <n v="0"/>
    <x v="1"/>
  </r>
  <r>
    <s v="6_19741"/>
    <x v="5"/>
    <x v="8"/>
    <n v="1"/>
    <x v="34"/>
    <x v="76"/>
    <n v="1"/>
    <n v="0"/>
    <n v="0"/>
    <x v="961"/>
    <n v="454.95836487509467"/>
    <x v="0"/>
  </r>
  <r>
    <s v="4_19741"/>
    <x v="3"/>
    <x v="8"/>
    <n v="1"/>
    <x v="34"/>
    <x v="76"/>
    <n v="1"/>
    <n v="0"/>
    <n v="0"/>
    <x v="962"/>
    <n v="451.17335352006057"/>
    <x v="0"/>
  </r>
  <r>
    <s v="3_19741"/>
    <x v="2"/>
    <x v="8"/>
    <n v="1"/>
    <x v="34"/>
    <x v="76"/>
    <n v="1"/>
    <n v="0"/>
    <n v="0"/>
    <x v="963"/>
    <n v="471.61241483724456"/>
    <x v="0"/>
  </r>
  <r>
    <s v="6_19771"/>
    <x v="5"/>
    <x v="0"/>
    <n v="1"/>
    <x v="14"/>
    <x v="150"/>
    <n v="31"/>
    <n v="0"/>
    <n v="0"/>
    <x v="964"/>
    <n v="1333.0809992429977"/>
    <x v="0"/>
  </r>
  <r>
    <s v="1_19771"/>
    <x v="0"/>
    <x v="0"/>
    <n v="1"/>
    <x v="14"/>
    <x v="150"/>
    <n v="31"/>
    <n v="0"/>
    <n v="0"/>
    <x v="965"/>
    <n v="1228.6146858440575"/>
    <x v="0"/>
  </r>
  <r>
    <s v="2_19771"/>
    <x v="1"/>
    <x v="0"/>
    <n v="1"/>
    <x v="14"/>
    <x v="150"/>
    <n v="31"/>
    <n v="0"/>
    <n v="0"/>
    <x v="966"/>
    <n v="1264.1937925813777"/>
    <x v="0"/>
  </r>
  <r>
    <s v="4_19771"/>
    <x v="3"/>
    <x v="0"/>
    <n v="1"/>
    <x v="14"/>
    <x v="150"/>
    <n v="31"/>
    <n v="0"/>
    <n v="0"/>
    <x v="967"/>
    <n v="1376.2301286903862"/>
    <x v="0"/>
  </r>
  <r>
    <s v="3_19771"/>
    <x v="2"/>
    <x v="0"/>
    <n v="1"/>
    <x v="14"/>
    <x v="150"/>
    <n v="31"/>
    <n v="0"/>
    <n v="0"/>
    <x v="968"/>
    <n v="1210.4466313398941"/>
    <x v="0"/>
  </r>
  <r>
    <s v="5_19771"/>
    <x v="4"/>
    <x v="0"/>
    <n v="1"/>
    <x v="14"/>
    <x v="150"/>
    <n v="31"/>
    <n v="0"/>
    <n v="0"/>
    <x v="887"/>
    <n v="1227.100681302044"/>
    <x v="0"/>
  </r>
  <r>
    <s v="1_19743"/>
    <x v="0"/>
    <x v="11"/>
    <n v="3"/>
    <x v="34"/>
    <x v="79"/>
    <n v="1"/>
    <n v="0"/>
    <n v="0"/>
    <x v="2"/>
    <n v="0"/>
    <x v="0"/>
  </r>
  <r>
    <s v="4_19743"/>
    <x v="3"/>
    <x v="26"/>
    <n v="3"/>
    <x v="34"/>
    <x v="79"/>
    <n v="1"/>
    <n v="0"/>
    <n v="0"/>
    <x v="969"/>
    <n v="2964.4208932626798"/>
    <x v="4"/>
  </r>
  <r>
    <s v="3_19743"/>
    <x v="2"/>
    <x v="26"/>
    <n v="3"/>
    <x v="34"/>
    <x v="79"/>
    <n v="1"/>
    <n v="0"/>
    <n v="0"/>
    <x v="970"/>
    <n v="2777.4413323239969"/>
    <x v="4"/>
  </r>
  <r>
    <s v="5_19743"/>
    <x v="4"/>
    <x v="26"/>
    <n v="3"/>
    <x v="34"/>
    <x v="79"/>
    <n v="1"/>
    <n v="0"/>
    <n v="0"/>
    <x v="971"/>
    <n v="2595.7607872823619"/>
    <x v="4"/>
  </r>
  <r>
    <s v="1_19752"/>
    <x v="0"/>
    <x v="18"/>
    <n v="2"/>
    <x v="17"/>
    <x v="110"/>
    <n v="1"/>
    <n v="0"/>
    <n v="0"/>
    <x v="972"/>
    <n v="4225.5866767600301"/>
    <x v="1"/>
  </r>
  <r>
    <s v="6_19752"/>
    <x v="5"/>
    <x v="27"/>
    <n v="2"/>
    <x v="17"/>
    <x v="110"/>
    <n v="1"/>
    <n v="0"/>
    <n v="0"/>
    <x v="973"/>
    <n v="1781.983345950038"/>
    <x v="1"/>
  </r>
  <r>
    <s v="1_19752"/>
    <x v="0"/>
    <x v="27"/>
    <n v="2"/>
    <x v="17"/>
    <x v="110"/>
    <n v="1"/>
    <n v="0"/>
    <n v="0"/>
    <x v="974"/>
    <n v="1676.7600302800909"/>
    <x v="1"/>
  </r>
  <r>
    <s v="2_19752"/>
    <x v="1"/>
    <x v="27"/>
    <n v="2"/>
    <x v="17"/>
    <x v="110"/>
    <n v="1"/>
    <n v="0"/>
    <n v="0"/>
    <x v="975"/>
    <n v="1660.8629825889479"/>
    <x v="1"/>
  </r>
  <r>
    <s v="3_19752"/>
    <x v="2"/>
    <x v="27"/>
    <n v="2"/>
    <x v="17"/>
    <x v="110"/>
    <n v="1"/>
    <n v="0"/>
    <n v="0"/>
    <x v="976"/>
    <n v="1770.6283118849358"/>
    <x v="1"/>
  </r>
  <r>
    <s v="5_19752"/>
    <x v="4"/>
    <x v="27"/>
    <n v="2"/>
    <x v="17"/>
    <x v="110"/>
    <n v="1"/>
    <n v="0"/>
    <n v="0"/>
    <x v="977"/>
    <n v="1726.7221801665405"/>
    <x v="1"/>
  </r>
  <r>
    <s v="6_19752"/>
    <x v="5"/>
    <x v="27"/>
    <n v="2"/>
    <x v="17"/>
    <x v="110"/>
    <n v="1"/>
    <n v="0"/>
    <n v="0"/>
    <x v="978"/>
    <n v="2132.4753974261926"/>
    <x v="1"/>
  </r>
  <r>
    <s v="1_19752"/>
    <x v="0"/>
    <x v="27"/>
    <n v="2"/>
    <x v="17"/>
    <x v="110"/>
    <n v="1"/>
    <n v="0"/>
    <n v="0"/>
    <x v="979"/>
    <n v="2232.3996971990919"/>
    <x v="1"/>
  </r>
  <r>
    <s v="2_19742"/>
    <x v="1"/>
    <x v="16"/>
    <n v="2"/>
    <x v="34"/>
    <x v="77"/>
    <n v="1"/>
    <n v="0"/>
    <n v="0"/>
    <x v="980"/>
    <n v="65975.775927327792"/>
    <x v="4"/>
  </r>
  <r>
    <s v="4_19742"/>
    <x v="3"/>
    <x v="26"/>
    <n v="2"/>
    <x v="34"/>
    <x v="77"/>
    <n v="1"/>
    <n v="0"/>
    <n v="0"/>
    <x v="981"/>
    <n v="255.86676760030281"/>
    <x v="4"/>
  </r>
  <r>
    <s v="3_19742"/>
    <x v="2"/>
    <x v="26"/>
    <n v="2"/>
    <x v="34"/>
    <x v="77"/>
    <n v="1"/>
    <n v="0"/>
    <n v="0"/>
    <x v="982"/>
    <n v="251.32475397426194"/>
    <x v="4"/>
  </r>
  <r>
    <s v="5_19742"/>
    <x v="4"/>
    <x v="26"/>
    <n v="2"/>
    <x v="34"/>
    <x v="77"/>
    <n v="1"/>
    <n v="0"/>
    <n v="0"/>
    <x v="983"/>
    <n v="242.24072672218017"/>
    <x v="4"/>
  </r>
  <r>
    <s v="2_19742"/>
    <x v="1"/>
    <x v="26"/>
    <n v="2"/>
    <x v="34"/>
    <x v="77"/>
    <n v="1"/>
    <n v="0"/>
    <n v="0"/>
    <x v="825"/>
    <n v="6024.2240726722184"/>
    <x v="4"/>
  </r>
  <r>
    <s v="3_19742"/>
    <x v="2"/>
    <x v="11"/>
    <n v="2"/>
    <x v="34"/>
    <x v="77"/>
    <n v="1"/>
    <n v="0"/>
    <n v="0"/>
    <x v="984"/>
    <n v="5862.982588947767"/>
    <x v="0"/>
  </r>
  <r>
    <s v="5_19742"/>
    <x v="4"/>
    <x v="27"/>
    <n v="2"/>
    <x v="34"/>
    <x v="77"/>
    <n v="1"/>
    <n v="0"/>
    <n v="0"/>
    <x v="702"/>
    <n v="1252.8387585162757"/>
    <x v="1"/>
  </r>
  <r>
    <s v="2_19742"/>
    <x v="1"/>
    <x v="13"/>
    <n v="2"/>
    <x v="34"/>
    <x v="77"/>
    <n v="1"/>
    <n v="0"/>
    <n v="0"/>
    <x v="985"/>
    <n v="629.06888720666166"/>
    <x v="1"/>
  </r>
  <r>
    <s v="6_19744"/>
    <x v="5"/>
    <x v="6"/>
    <n v="4"/>
    <x v="34"/>
    <x v="78"/>
    <n v="1"/>
    <n v="0"/>
    <n v="0"/>
    <x v="986"/>
    <n v="3012.1120363361092"/>
    <x v="4"/>
  </r>
  <r>
    <s v="1_19744"/>
    <x v="0"/>
    <x v="6"/>
    <n v="4"/>
    <x v="34"/>
    <x v="78"/>
    <n v="1"/>
    <n v="0"/>
    <n v="0"/>
    <x v="987"/>
    <n v="2586.6767600302801"/>
    <x v="4"/>
  </r>
  <r>
    <s v="6_19753"/>
    <x v="5"/>
    <x v="1"/>
    <n v="3"/>
    <x v="17"/>
    <x v="111"/>
    <n v="1"/>
    <n v="0"/>
    <n v="0"/>
    <x v="988"/>
    <n v="157.45647236941713"/>
    <x v="0"/>
  </r>
  <r>
    <s v="1_19753"/>
    <x v="0"/>
    <x v="1"/>
    <n v="3"/>
    <x v="17"/>
    <x v="111"/>
    <n v="1"/>
    <n v="0"/>
    <n v="0"/>
    <x v="989"/>
    <n v="174.11052233156701"/>
    <x v="0"/>
  </r>
  <r>
    <s v="2_19753"/>
    <x v="1"/>
    <x v="1"/>
    <n v="3"/>
    <x v="17"/>
    <x v="111"/>
    <n v="1"/>
    <n v="0"/>
    <n v="0"/>
    <x v="990"/>
    <n v="165.78349735049207"/>
    <x v="0"/>
  </r>
  <r>
    <s v="3_19753"/>
    <x v="2"/>
    <x v="1"/>
    <n v="3"/>
    <x v="17"/>
    <x v="111"/>
    <n v="1"/>
    <n v="0"/>
    <n v="0"/>
    <x v="988"/>
    <n v="157.45647236941713"/>
    <x v="0"/>
  </r>
  <r>
    <s v="5_19753"/>
    <x v="4"/>
    <x v="1"/>
    <n v="3"/>
    <x v="17"/>
    <x v="111"/>
    <n v="1"/>
    <n v="0"/>
    <n v="0"/>
    <x v="990"/>
    <n v="165.78349735049207"/>
    <x v="0"/>
  </r>
  <r>
    <s v="6_19753"/>
    <x v="5"/>
    <x v="2"/>
    <n v="3"/>
    <x v="17"/>
    <x v="111"/>
    <n v="1"/>
    <n v="0"/>
    <n v="0"/>
    <x v="991"/>
    <n v="1666.9190007570023"/>
    <x v="0"/>
  </r>
  <r>
    <s v="1_19753"/>
    <x v="0"/>
    <x v="2"/>
    <n v="3"/>
    <x v="17"/>
    <x v="111"/>
    <n v="1"/>
    <n v="0"/>
    <n v="0"/>
    <x v="992"/>
    <n v="1836.4875094625286"/>
    <x v="0"/>
  </r>
  <r>
    <s v="4_19753"/>
    <x v="3"/>
    <x v="2"/>
    <n v="3"/>
    <x v="17"/>
    <x v="111"/>
    <n v="1"/>
    <n v="0"/>
    <n v="0"/>
    <x v="993"/>
    <n v="1567.7517032551098"/>
    <x v="0"/>
  </r>
  <r>
    <s v="3_19753"/>
    <x v="2"/>
    <x v="2"/>
    <n v="3"/>
    <x v="17"/>
    <x v="111"/>
    <n v="1"/>
    <n v="0"/>
    <n v="0"/>
    <x v="994"/>
    <n v="1670.7040121120365"/>
    <x v="0"/>
  </r>
  <r>
    <s v="5_19753"/>
    <x v="4"/>
    <x v="2"/>
    <n v="3"/>
    <x v="17"/>
    <x v="111"/>
    <n v="1"/>
    <n v="0"/>
    <n v="0"/>
    <x v="995"/>
    <n v="1799.3943981831947"/>
    <x v="0"/>
  </r>
  <r>
    <s v="2_19744"/>
    <x v="1"/>
    <x v="35"/>
    <n v="4"/>
    <x v="34"/>
    <x v="78"/>
    <n v="1"/>
    <n v="0"/>
    <n v="0"/>
    <x v="996"/>
    <n v="9356.54806964421"/>
    <x v="5"/>
  </r>
  <r>
    <s v="1_19753"/>
    <x v="0"/>
    <x v="10"/>
    <n v="3"/>
    <x v="17"/>
    <x v="111"/>
    <n v="1"/>
    <n v="0"/>
    <n v="0"/>
    <x v="997"/>
    <n v="5217.2596517789552"/>
    <x v="0"/>
  </r>
  <r>
    <s v="4_19753"/>
    <x v="3"/>
    <x v="10"/>
    <n v="3"/>
    <x v="17"/>
    <x v="111"/>
    <n v="1"/>
    <n v="0"/>
    <n v="0"/>
    <x v="998"/>
    <n v="5707.7971233913704"/>
    <x v="0"/>
  </r>
  <r>
    <s v="3_19753"/>
    <x v="2"/>
    <x v="10"/>
    <n v="3"/>
    <x v="17"/>
    <x v="111"/>
    <n v="1"/>
    <n v="0"/>
    <n v="0"/>
    <x v="999"/>
    <n v="5994.7009841029521"/>
    <x v="0"/>
  </r>
  <r>
    <s v="5_19753"/>
    <x v="4"/>
    <x v="10"/>
    <n v="3"/>
    <x v="17"/>
    <x v="111"/>
    <n v="1"/>
    <n v="0"/>
    <n v="0"/>
    <x v="1000"/>
    <n v="5671.4610143830432"/>
    <x v="0"/>
  </r>
  <r>
    <s v="1_19753"/>
    <x v="0"/>
    <x v="8"/>
    <n v="3"/>
    <x v="17"/>
    <x v="111"/>
    <n v="1"/>
    <n v="0"/>
    <n v="0"/>
    <x v="1001"/>
    <n v="14109.765329295989"/>
    <x v="0"/>
  </r>
  <r>
    <s v="2_19754"/>
    <x v="1"/>
    <x v="14"/>
    <n v="4"/>
    <x v="17"/>
    <x v="39"/>
    <n v="1"/>
    <n v="0"/>
    <n v="0"/>
    <x v="1002"/>
    <n v="55505.677517032556"/>
    <x v="0"/>
  </r>
  <r>
    <s v="1_19754"/>
    <x v="0"/>
    <x v="14"/>
    <n v="4"/>
    <x v="17"/>
    <x v="39"/>
    <n v="1"/>
    <n v="0"/>
    <n v="0"/>
    <x v="1003"/>
    <n v="4813.0204390613171"/>
    <x v="0"/>
  </r>
  <r>
    <s v="5_19753"/>
    <x v="4"/>
    <x v="6"/>
    <n v="3"/>
    <x v="17"/>
    <x v="111"/>
    <n v="1"/>
    <n v="0"/>
    <n v="0"/>
    <x v="1004"/>
    <n v="32808.478425435278"/>
    <x v="4"/>
  </r>
  <r>
    <s v="6_19754"/>
    <x v="5"/>
    <x v="6"/>
    <n v="4"/>
    <x v="17"/>
    <x v="39"/>
    <n v="1"/>
    <n v="0"/>
    <n v="0"/>
    <x v="1005"/>
    <n v="1235.4277062831188"/>
    <x v="4"/>
  </r>
  <r>
    <s v="1_19754"/>
    <x v="0"/>
    <x v="6"/>
    <n v="4"/>
    <x v="17"/>
    <x v="39"/>
    <n v="1"/>
    <n v="0"/>
    <n v="0"/>
    <x v="1006"/>
    <n v="1218.0166540499622"/>
    <x v="4"/>
  </r>
  <r>
    <s v="2_19754"/>
    <x v="1"/>
    <x v="6"/>
    <n v="4"/>
    <x v="17"/>
    <x v="39"/>
    <n v="1"/>
    <n v="0"/>
    <n v="0"/>
    <x v="714"/>
    <n v="1392.8841786525361"/>
    <x v="4"/>
  </r>
  <r>
    <s v="4_19754"/>
    <x v="3"/>
    <x v="6"/>
    <n v="4"/>
    <x v="17"/>
    <x v="39"/>
    <n v="1"/>
    <n v="0"/>
    <n v="0"/>
    <x v="1007"/>
    <n v="1415.5942467827404"/>
    <x v="4"/>
  </r>
  <r>
    <s v="3_19754"/>
    <x v="2"/>
    <x v="6"/>
    <n v="4"/>
    <x v="17"/>
    <x v="39"/>
    <n v="1"/>
    <n v="0"/>
    <n v="0"/>
    <x v="789"/>
    <n v="1280.8478425435276"/>
    <x v="4"/>
  </r>
  <r>
    <s v="5_19754"/>
    <x v="4"/>
    <x v="6"/>
    <n v="4"/>
    <x v="17"/>
    <x v="39"/>
    <n v="1"/>
    <n v="0"/>
    <n v="0"/>
    <x v="715"/>
    <n v="1268.7358062074186"/>
    <x v="4"/>
  </r>
  <r>
    <s v="4_19743"/>
    <x v="3"/>
    <x v="18"/>
    <n v="3"/>
    <x v="34"/>
    <x v="79"/>
    <n v="1"/>
    <n v="0"/>
    <n v="0"/>
    <x v="1008"/>
    <n v="2342.1650264950795"/>
    <x v="1"/>
  </r>
  <r>
    <s v="3_19743"/>
    <x v="2"/>
    <x v="18"/>
    <n v="3"/>
    <x v="34"/>
    <x v="79"/>
    <n v="1"/>
    <n v="0"/>
    <n v="0"/>
    <x v="1009"/>
    <n v="2496.5934897804696"/>
    <x v="1"/>
  </r>
  <r>
    <s v="5_19743"/>
    <x v="4"/>
    <x v="18"/>
    <n v="3"/>
    <x v="34"/>
    <x v="79"/>
    <n v="1"/>
    <n v="0"/>
    <n v="0"/>
    <x v="1010"/>
    <n v="2237.6987130961393"/>
    <x v="1"/>
  </r>
  <r>
    <s v="2_19742"/>
    <x v="1"/>
    <x v="27"/>
    <n v="2"/>
    <x v="34"/>
    <x v="77"/>
    <n v="1"/>
    <n v="0"/>
    <n v="0"/>
    <x v="1011"/>
    <n v="1959.8788796366389"/>
    <x v="1"/>
  </r>
  <r>
    <s v="4_19742"/>
    <x v="3"/>
    <x v="27"/>
    <n v="2"/>
    <x v="34"/>
    <x v="77"/>
    <n v="1"/>
    <n v="0"/>
    <n v="0"/>
    <x v="1012"/>
    <n v="1937.1688115064346"/>
    <x v="1"/>
  </r>
  <r>
    <s v="5_19742"/>
    <x v="4"/>
    <x v="27"/>
    <n v="2"/>
    <x v="34"/>
    <x v="77"/>
    <n v="1"/>
    <n v="0"/>
    <n v="0"/>
    <x v="1013"/>
    <n v="2071.1582134746404"/>
    <x v="1"/>
  </r>
  <r>
    <s v="6_19771"/>
    <x v="5"/>
    <x v="0"/>
    <n v="1"/>
    <x v="14"/>
    <x v="150"/>
    <n v="31"/>
    <n v="0"/>
    <n v="0"/>
    <x v="1014"/>
    <n v="1377.7441332323997"/>
    <x v="0"/>
  </r>
  <r>
    <s v="1_19771"/>
    <x v="0"/>
    <x v="0"/>
    <n v="1"/>
    <x v="14"/>
    <x v="150"/>
    <n v="31"/>
    <n v="0"/>
    <n v="0"/>
    <x v="1015"/>
    <n v="1178.6525359576078"/>
    <x v="0"/>
  </r>
  <r>
    <s v="2_19771"/>
    <x v="1"/>
    <x v="0"/>
    <n v="1"/>
    <x v="14"/>
    <x v="150"/>
    <n v="31"/>
    <n v="0"/>
    <n v="0"/>
    <x v="1016"/>
    <n v="1348.2210446631341"/>
    <x v="0"/>
  </r>
  <r>
    <s v="4_19771"/>
    <x v="3"/>
    <x v="0"/>
    <n v="1"/>
    <x v="14"/>
    <x v="150"/>
    <n v="31"/>
    <n v="0"/>
    <n v="0"/>
    <x v="1017"/>
    <n v="1225.5866767600303"/>
    <x v="0"/>
  </r>
  <r>
    <s v="3_19771"/>
    <x v="2"/>
    <x v="0"/>
    <n v="1"/>
    <x v="14"/>
    <x v="150"/>
    <n v="31"/>
    <n v="0"/>
    <n v="0"/>
    <x v="870"/>
    <n v="1402.7252081756246"/>
    <x v="0"/>
  </r>
  <r>
    <s v="5_19771"/>
    <x v="4"/>
    <x v="0"/>
    <n v="1"/>
    <x v="14"/>
    <x v="150"/>
    <n v="31"/>
    <n v="0"/>
    <n v="0"/>
    <x v="1018"/>
    <n v="1311.8849356548071"/>
    <x v="0"/>
  </r>
  <r>
    <s v="5_19762"/>
    <x v="4"/>
    <x v="27"/>
    <n v="2"/>
    <x v="13"/>
    <x v="33"/>
    <n v="1"/>
    <n v="0"/>
    <n v="0"/>
    <x v="1019"/>
    <n v="5837.2445117335355"/>
    <x v="1"/>
  </r>
  <r>
    <s v="3_19762"/>
    <x v="2"/>
    <x v="3"/>
    <n v="2"/>
    <x v="13"/>
    <x v="33"/>
    <n v="1"/>
    <n v="0"/>
    <n v="0"/>
    <x v="1020"/>
    <n v="648.75094625283884"/>
    <x v="1"/>
  </r>
  <r>
    <s v="3_19762"/>
    <x v="2"/>
    <x v="8"/>
    <n v="2"/>
    <x v="13"/>
    <x v="33"/>
    <n v="1"/>
    <n v="0"/>
    <n v="0"/>
    <x v="1021"/>
    <n v="2956.093868281605"/>
    <x v="0"/>
  </r>
  <r>
    <s v="3_19762"/>
    <x v="2"/>
    <x v="8"/>
    <n v="2"/>
    <x v="13"/>
    <x v="33"/>
    <n v="2"/>
    <n v="0"/>
    <n v="0"/>
    <x v="1022"/>
    <n v="3174.8675246025741"/>
    <x v="0"/>
  </r>
  <r>
    <s v="3_19763"/>
    <x v="2"/>
    <x v="4"/>
    <n v="3"/>
    <x v="13"/>
    <x v="152"/>
    <n v="2"/>
    <n v="0"/>
    <n v="0"/>
    <x v="1023"/>
    <n v="3013.6260408781227"/>
    <x v="2"/>
  </r>
  <r>
    <s v="1_19763"/>
    <x v="0"/>
    <x v="25"/>
    <n v="3"/>
    <x v="13"/>
    <x v="152"/>
    <n v="2"/>
    <n v="0"/>
    <n v="0"/>
    <x v="1024"/>
    <n v="4465.5563966691898"/>
    <x v="0"/>
  </r>
  <r>
    <s v="1_19763"/>
    <x v="0"/>
    <x v="25"/>
    <n v="3"/>
    <x v="13"/>
    <x v="152"/>
    <n v="1"/>
    <n v="0"/>
    <n v="0"/>
    <x v="1025"/>
    <n v="4417.8652535957608"/>
    <x v="0"/>
  </r>
  <r>
    <s v="1_19763"/>
    <x v="0"/>
    <x v="1"/>
    <n v="3"/>
    <x v="13"/>
    <x v="152"/>
    <n v="1"/>
    <n v="0"/>
    <n v="0"/>
    <x v="1026"/>
    <n v="65387.585162755495"/>
    <x v="0"/>
  </r>
  <r>
    <s v="2_19763"/>
    <x v="1"/>
    <x v="25"/>
    <n v="3"/>
    <x v="13"/>
    <x v="152"/>
    <n v="1"/>
    <n v="0"/>
    <n v="0"/>
    <x v="1027"/>
    <n v="5797.8803936411814"/>
    <x v="0"/>
  </r>
  <r>
    <s v="2_19764"/>
    <x v="1"/>
    <x v="1"/>
    <n v="4"/>
    <x v="13"/>
    <x v="80"/>
    <n v="1"/>
    <n v="0"/>
    <n v="2"/>
    <x v="1028"/>
    <n v="2823.6184708554129"/>
    <x v="0"/>
  </r>
  <r>
    <s v="4_19764"/>
    <x v="3"/>
    <x v="1"/>
    <n v="4"/>
    <x v="13"/>
    <x v="80"/>
    <n v="1"/>
    <n v="0"/>
    <n v="3"/>
    <x v="1029"/>
    <n v="2422.4072672218017"/>
    <x v="0"/>
  </r>
  <r>
    <s v="3_19764"/>
    <x v="2"/>
    <x v="1"/>
    <n v="4"/>
    <x v="13"/>
    <x v="80"/>
    <n v="1"/>
    <n v="0"/>
    <n v="2"/>
    <x v="1030"/>
    <n v="2728.993186979561"/>
    <x v="0"/>
  </r>
  <r>
    <s v="5_19764"/>
    <x v="4"/>
    <x v="1"/>
    <n v="4"/>
    <x v="13"/>
    <x v="80"/>
    <n v="1"/>
    <n v="0"/>
    <n v="1"/>
    <x v="1031"/>
    <n v="2466.3133989401967"/>
    <x v="0"/>
  </r>
  <r>
    <s v="2_19771"/>
    <x v="1"/>
    <x v="1"/>
    <n v="1"/>
    <x v="14"/>
    <x v="150"/>
    <n v="1"/>
    <n v="0"/>
    <n v="0"/>
    <x v="1032"/>
    <n v="2803.9364118092358"/>
    <x v="0"/>
  </r>
  <r>
    <s v="4_19771"/>
    <x v="3"/>
    <x v="1"/>
    <n v="1"/>
    <x v="14"/>
    <x v="150"/>
    <n v="1"/>
    <n v="0"/>
    <n v="0"/>
    <x v="1033"/>
    <n v="2437.5473126419379"/>
    <x v="0"/>
  </r>
  <r>
    <s v="3_19771"/>
    <x v="2"/>
    <x v="1"/>
    <n v="1"/>
    <x v="14"/>
    <x v="150"/>
    <n v="1"/>
    <n v="0"/>
    <n v="0"/>
    <x v="1034"/>
    <n v="2866.7676003028009"/>
    <x v="0"/>
  </r>
  <r>
    <s v="5_19771"/>
    <x v="4"/>
    <x v="1"/>
    <n v="1"/>
    <x v="14"/>
    <x v="150"/>
    <n v="1"/>
    <n v="0"/>
    <n v="0"/>
    <x v="1035"/>
    <n v="2585.1627554882666"/>
    <x v="0"/>
  </r>
  <r>
    <s v="6_19771"/>
    <x v="5"/>
    <x v="6"/>
    <n v="1"/>
    <x v="14"/>
    <x v="150"/>
    <n v="1"/>
    <n v="0"/>
    <n v="0"/>
    <x v="369"/>
    <n v="120.36336109008327"/>
    <x v="4"/>
  </r>
  <r>
    <s v="1_19771"/>
    <x v="0"/>
    <x v="6"/>
    <n v="1"/>
    <x v="14"/>
    <x v="150"/>
    <n v="1"/>
    <n v="0"/>
    <n v="0"/>
    <x v="366"/>
    <n v="137.01741105223317"/>
    <x v="4"/>
  </r>
  <r>
    <s v="2_19771"/>
    <x v="1"/>
    <x v="6"/>
    <n v="1"/>
    <x v="14"/>
    <x v="150"/>
    <n v="1"/>
    <n v="0"/>
    <n v="0"/>
    <x v="368"/>
    <n v="139.28841786525359"/>
    <x v="4"/>
  </r>
  <r>
    <s v="4_19771"/>
    <x v="3"/>
    <x v="6"/>
    <n v="1"/>
    <x v="14"/>
    <x v="150"/>
    <n v="1"/>
    <n v="0"/>
    <n v="0"/>
    <x v="366"/>
    <n v="137.01741105223317"/>
    <x v="4"/>
  </r>
  <r>
    <s v="3_19771"/>
    <x v="2"/>
    <x v="6"/>
    <n v="1"/>
    <x v="14"/>
    <x v="150"/>
    <n v="1"/>
    <n v="0"/>
    <n v="0"/>
    <x v="1036"/>
    <n v="127.9333838001514"/>
    <x v="4"/>
  </r>
  <r>
    <s v="5_19771"/>
    <x v="4"/>
    <x v="6"/>
    <n v="1"/>
    <x v="14"/>
    <x v="150"/>
    <n v="1"/>
    <n v="0"/>
    <n v="0"/>
    <x v="1037"/>
    <n v="129.44738834216503"/>
    <x v="4"/>
  </r>
  <r>
    <s v="6_19771"/>
    <x v="5"/>
    <x v="1"/>
    <n v="1"/>
    <x v="14"/>
    <x v="150"/>
    <n v="1"/>
    <n v="0"/>
    <n v="0"/>
    <x v="1038"/>
    <n v="134.74640423921272"/>
    <x v="0"/>
  </r>
  <r>
    <s v="1_19771"/>
    <x v="0"/>
    <x v="1"/>
    <n v="1"/>
    <x v="14"/>
    <x v="150"/>
    <n v="1"/>
    <n v="0"/>
    <n v="0"/>
    <x v="1039"/>
    <n v="121.8773656320969"/>
    <x v="0"/>
  </r>
  <r>
    <s v="2_19771"/>
    <x v="1"/>
    <x v="1"/>
    <n v="1"/>
    <x v="14"/>
    <x v="150"/>
    <n v="1"/>
    <n v="0"/>
    <n v="0"/>
    <x v="368"/>
    <n v="139.28841786525359"/>
    <x v="0"/>
  </r>
  <r>
    <s v="4_19771"/>
    <x v="3"/>
    <x v="1"/>
    <n v="1"/>
    <x v="14"/>
    <x v="150"/>
    <n v="1"/>
    <n v="0"/>
    <n v="0"/>
    <x v="591"/>
    <n v="131.71839515518548"/>
    <x v="0"/>
  </r>
  <r>
    <s v="3_19771"/>
    <x v="2"/>
    <x v="1"/>
    <n v="1"/>
    <x v="14"/>
    <x v="150"/>
    <n v="1"/>
    <n v="0"/>
    <n v="0"/>
    <x v="1038"/>
    <n v="134.74640423921272"/>
    <x v="0"/>
  </r>
  <r>
    <s v="5_19771"/>
    <x v="4"/>
    <x v="1"/>
    <n v="1"/>
    <x v="14"/>
    <x v="150"/>
    <n v="1"/>
    <n v="0"/>
    <n v="0"/>
    <x v="1037"/>
    <n v="129.44738834216503"/>
    <x v="0"/>
  </r>
  <r>
    <s v="1_19774"/>
    <x v="0"/>
    <x v="8"/>
    <n v="4"/>
    <x v="14"/>
    <x v="34"/>
    <n v="1"/>
    <n v="0"/>
    <n v="0"/>
    <x v="1040"/>
    <n v="485.99545798637399"/>
    <x v="0"/>
  </r>
  <r>
    <s v="1_19774"/>
    <x v="0"/>
    <x v="4"/>
    <n v="4"/>
    <x v="14"/>
    <x v="34"/>
    <n v="2"/>
    <n v="0"/>
    <n v="0"/>
    <x v="1041"/>
    <n v="21447.388342165028"/>
    <x v="2"/>
  </r>
  <r>
    <s v="6_19774"/>
    <x v="5"/>
    <x v="8"/>
    <n v="4"/>
    <x v="14"/>
    <x v="34"/>
    <n v="1"/>
    <n v="0"/>
    <n v="0"/>
    <x v="1042"/>
    <n v="126.41937925813778"/>
    <x v="0"/>
  </r>
  <r>
    <s v="1_19774"/>
    <x v="0"/>
    <x v="8"/>
    <n v="4"/>
    <x v="14"/>
    <x v="34"/>
    <n v="1"/>
    <n v="0"/>
    <n v="0"/>
    <x v="1043"/>
    <n v="133.9894019682059"/>
    <x v="0"/>
  </r>
  <r>
    <s v="2_19774"/>
    <x v="1"/>
    <x v="8"/>
    <n v="4"/>
    <x v="14"/>
    <x v="34"/>
    <n v="1"/>
    <n v="0"/>
    <n v="0"/>
    <x v="490"/>
    <n v="136.26040878122635"/>
    <x v="0"/>
  </r>
  <r>
    <s v="4_19774"/>
    <x v="3"/>
    <x v="8"/>
    <n v="4"/>
    <x v="14"/>
    <x v="34"/>
    <n v="1"/>
    <n v="0"/>
    <n v="0"/>
    <x v="368"/>
    <n v="139.28841786525359"/>
    <x v="0"/>
  </r>
  <r>
    <s v="3_19774"/>
    <x v="2"/>
    <x v="8"/>
    <n v="4"/>
    <x v="14"/>
    <x v="34"/>
    <n v="1"/>
    <n v="0"/>
    <n v="0"/>
    <x v="1036"/>
    <n v="127.9333838001514"/>
    <x v="0"/>
  </r>
  <r>
    <s v="5_19774"/>
    <x v="4"/>
    <x v="8"/>
    <n v="4"/>
    <x v="14"/>
    <x v="34"/>
    <n v="1"/>
    <n v="0"/>
    <n v="0"/>
    <x v="1044"/>
    <n v="127.17638152914459"/>
    <x v="0"/>
  </r>
  <r>
    <s v="2_19772"/>
    <x v="1"/>
    <x v="8"/>
    <n v="2"/>
    <x v="14"/>
    <x v="81"/>
    <n v="1"/>
    <n v="0"/>
    <n v="0"/>
    <x v="1045"/>
    <n v="64049.962149886451"/>
    <x v="0"/>
  </r>
  <r>
    <s v="1_19773"/>
    <x v="0"/>
    <x v="8"/>
    <n v="3"/>
    <x v="14"/>
    <x v="82"/>
    <n v="1"/>
    <n v="0"/>
    <n v="3"/>
    <x v="1046"/>
    <n v="4715.3671461014383"/>
    <x v="0"/>
  </r>
  <r>
    <s v="6_19773"/>
    <x v="5"/>
    <x v="1"/>
    <n v="3"/>
    <x v="14"/>
    <x v="82"/>
    <n v="1"/>
    <n v="0"/>
    <n v="0"/>
    <x v="1047"/>
    <n v="1364.1180923542772"/>
    <x v="0"/>
  </r>
  <r>
    <s v="1_19773"/>
    <x v="0"/>
    <x v="1"/>
    <n v="3"/>
    <x v="14"/>
    <x v="82"/>
    <n v="1"/>
    <n v="0"/>
    <n v="0"/>
    <x v="1048"/>
    <n v="1182.437547312642"/>
    <x v="0"/>
  </r>
  <r>
    <s v="2_19773"/>
    <x v="1"/>
    <x v="1"/>
    <n v="3"/>
    <x v="14"/>
    <x v="82"/>
    <n v="1"/>
    <n v="0"/>
    <n v="0"/>
    <x v="1049"/>
    <n v="1305.0719152157458"/>
    <x v="0"/>
  </r>
  <r>
    <s v="4_19773"/>
    <x v="3"/>
    <x v="1"/>
    <n v="3"/>
    <x v="14"/>
    <x v="82"/>
    <n v="1"/>
    <n v="0"/>
    <n v="0"/>
    <x v="1050"/>
    <n v="1391.3701741105224"/>
    <x v="0"/>
  </r>
  <r>
    <s v="3_19773"/>
    <x v="2"/>
    <x v="1"/>
    <n v="3"/>
    <x v="14"/>
    <x v="82"/>
    <n v="1"/>
    <n v="0"/>
    <n v="0"/>
    <x v="1051"/>
    <n v="1335.3520060560181"/>
    <x v="0"/>
  </r>
  <r>
    <s v="5_19773"/>
    <x v="4"/>
    <x v="1"/>
    <n v="3"/>
    <x v="14"/>
    <x v="82"/>
    <n v="1"/>
    <n v="0"/>
    <n v="0"/>
    <x v="860"/>
    <n v="1217.2596517789555"/>
    <x v="0"/>
  </r>
  <r>
    <s v="1_19773"/>
    <x v="0"/>
    <x v="15"/>
    <n v="3"/>
    <x v="14"/>
    <x v="82"/>
    <n v="1"/>
    <n v="0"/>
    <n v="0"/>
    <x v="1052"/>
    <n v="2997.7289931869796"/>
    <x v="0"/>
  </r>
  <r>
    <s v="1_19773"/>
    <x v="0"/>
    <x v="1"/>
    <n v="3"/>
    <x v="14"/>
    <x v="82"/>
    <n v="1"/>
    <n v="0"/>
    <n v="0"/>
    <x v="1053"/>
    <n v="6483.7244511733534"/>
    <x v="0"/>
  </r>
  <r>
    <s v="6_19772"/>
    <x v="5"/>
    <x v="6"/>
    <n v="2"/>
    <x v="14"/>
    <x v="81"/>
    <n v="1"/>
    <n v="0"/>
    <n v="0"/>
    <x v="852"/>
    <n v="1290.6888720666163"/>
    <x v="4"/>
  </r>
  <r>
    <s v="1_19772"/>
    <x v="0"/>
    <x v="6"/>
    <n v="2"/>
    <x v="14"/>
    <x v="81"/>
    <n v="1"/>
    <n v="0"/>
    <n v="0"/>
    <x v="1054"/>
    <n v="1326.2679788039366"/>
    <x v="4"/>
  </r>
  <r>
    <s v="2_19772"/>
    <x v="1"/>
    <x v="6"/>
    <n v="2"/>
    <x v="14"/>
    <x v="81"/>
    <n v="1"/>
    <n v="0"/>
    <n v="0"/>
    <x v="1055"/>
    <n v="1374.7161241483725"/>
    <x v="4"/>
  </r>
  <r>
    <s v="4_19772"/>
    <x v="3"/>
    <x v="6"/>
    <n v="2"/>
    <x v="14"/>
    <x v="81"/>
    <n v="1"/>
    <n v="0"/>
    <n v="0"/>
    <x v="1056"/>
    <n v="1192.2785768357305"/>
    <x v="4"/>
  </r>
  <r>
    <s v="3_19772"/>
    <x v="2"/>
    <x v="6"/>
    <n v="2"/>
    <x v="14"/>
    <x v="81"/>
    <n v="1"/>
    <n v="0"/>
    <n v="0"/>
    <x v="886"/>
    <n v="1421.650264950795"/>
    <x v="4"/>
  </r>
  <r>
    <s v="5_19772"/>
    <x v="4"/>
    <x v="6"/>
    <n v="2"/>
    <x v="14"/>
    <x v="81"/>
    <n v="1"/>
    <n v="0"/>
    <n v="0"/>
    <x v="966"/>
    <n v="1264.1937925813777"/>
    <x v="4"/>
  </r>
  <r>
    <s v="1_19781"/>
    <x v="0"/>
    <x v="0"/>
    <n v="1"/>
    <x v="11"/>
    <x v="83"/>
    <n v="1"/>
    <n v="0"/>
    <n v="0"/>
    <x v="1057"/>
    <n v="4656.3209689629075"/>
    <x v="0"/>
  </r>
  <r>
    <s v="6_19781"/>
    <x v="5"/>
    <x v="4"/>
    <n v="1"/>
    <x v="11"/>
    <x v="83"/>
    <n v="6"/>
    <n v="0"/>
    <n v="0"/>
    <x v="1058"/>
    <n v="13336.109008327026"/>
    <x v="2"/>
  </r>
  <r>
    <s v="1_19781"/>
    <x v="0"/>
    <x v="4"/>
    <n v="1"/>
    <x v="11"/>
    <x v="83"/>
    <n v="6"/>
    <n v="0"/>
    <n v="0"/>
    <x v="1059"/>
    <n v="13465.55639666919"/>
    <x v="2"/>
  </r>
  <r>
    <s v="2_19781"/>
    <x v="1"/>
    <x v="4"/>
    <n v="1"/>
    <x v="11"/>
    <x v="83"/>
    <n v="6"/>
    <n v="0"/>
    <n v="0"/>
    <x v="1060"/>
    <n v="13280.090840272522"/>
    <x v="2"/>
  </r>
  <r>
    <s v="4_19781"/>
    <x v="3"/>
    <x v="4"/>
    <n v="1"/>
    <x v="11"/>
    <x v="83"/>
    <n v="6"/>
    <n v="0"/>
    <n v="0"/>
    <x v="1061"/>
    <n v="11801.665404996216"/>
    <x v="2"/>
  </r>
  <r>
    <s v="3_19781"/>
    <x v="2"/>
    <x v="4"/>
    <n v="1"/>
    <x v="11"/>
    <x v="83"/>
    <n v="6"/>
    <n v="0"/>
    <n v="0"/>
    <x v="1062"/>
    <n v="12646.47993943982"/>
    <x v="2"/>
  </r>
  <r>
    <s v="5_19781"/>
    <x v="4"/>
    <x v="4"/>
    <n v="1"/>
    <x v="11"/>
    <x v="83"/>
    <n v="6"/>
    <n v="0"/>
    <n v="0"/>
    <x v="1063"/>
    <n v="13397.426192278577"/>
    <x v="2"/>
  </r>
  <r>
    <s v="2_19772"/>
    <x v="1"/>
    <x v="13"/>
    <n v="2"/>
    <x v="14"/>
    <x v="81"/>
    <n v="1"/>
    <n v="0"/>
    <n v="0"/>
    <x v="1064"/>
    <n v="559.42467827403482"/>
    <x v="1"/>
  </r>
  <r>
    <s v="6_19772"/>
    <x v="5"/>
    <x v="27"/>
    <n v="2"/>
    <x v="14"/>
    <x v="81"/>
    <n v="1"/>
    <n v="0"/>
    <n v="2"/>
    <x v="1065"/>
    <n v="1425.4352763058289"/>
    <x v="1"/>
  </r>
  <r>
    <s v="1_19772"/>
    <x v="0"/>
    <x v="27"/>
    <n v="2"/>
    <x v="14"/>
    <x v="81"/>
    <n v="1"/>
    <n v="0"/>
    <n v="3"/>
    <x v="1066"/>
    <n v="1376.9871309613929"/>
    <x v="1"/>
  </r>
  <r>
    <s v="2_19772"/>
    <x v="1"/>
    <x v="27"/>
    <n v="2"/>
    <x v="14"/>
    <x v="81"/>
    <n v="1"/>
    <n v="0"/>
    <n v="0"/>
    <x v="713"/>
    <n v="1303.5579106737321"/>
    <x v="1"/>
  </r>
  <r>
    <s v="4_19772"/>
    <x v="3"/>
    <x v="27"/>
    <n v="2"/>
    <x v="14"/>
    <x v="81"/>
    <n v="1"/>
    <n v="0"/>
    <n v="2"/>
    <x v="1067"/>
    <n v="1373.2021196063588"/>
    <x v="1"/>
  </r>
  <r>
    <s v="3_19772"/>
    <x v="2"/>
    <x v="27"/>
    <n v="2"/>
    <x v="14"/>
    <x v="81"/>
    <n v="1"/>
    <n v="0"/>
    <n v="2"/>
    <x v="794"/>
    <n v="1411.0522331566995"/>
    <x v="1"/>
  </r>
  <r>
    <s v="5_19772"/>
    <x v="4"/>
    <x v="27"/>
    <n v="2"/>
    <x v="14"/>
    <x v="81"/>
    <n v="1"/>
    <n v="0"/>
    <n v="0"/>
    <x v="828"/>
    <n v="1208.1756245268737"/>
    <x v="1"/>
  </r>
  <r>
    <s v="3_19772"/>
    <x v="2"/>
    <x v="6"/>
    <n v="2"/>
    <x v="14"/>
    <x v="81"/>
    <n v="1"/>
    <n v="0"/>
    <n v="0"/>
    <x v="1068"/>
    <n v="6571.5367146101444"/>
    <x v="4"/>
  </r>
  <r>
    <s v="2_19772"/>
    <x v="1"/>
    <x v="13"/>
    <n v="2"/>
    <x v="14"/>
    <x v="81"/>
    <n v="1"/>
    <n v="0"/>
    <n v="0"/>
    <x v="1069"/>
    <n v="59243.754731264198"/>
    <x v="1"/>
  </r>
  <r>
    <s v="3_19772"/>
    <x v="2"/>
    <x v="16"/>
    <n v="2"/>
    <x v="14"/>
    <x v="81"/>
    <n v="1"/>
    <n v="0"/>
    <n v="0"/>
    <x v="1070"/>
    <n v="65411.809235427711"/>
    <x v="4"/>
  </r>
  <r>
    <s v="5_19772"/>
    <x v="4"/>
    <x v="27"/>
    <n v="2"/>
    <x v="14"/>
    <x v="81"/>
    <n v="1"/>
    <n v="0"/>
    <n v="0"/>
    <x v="1071"/>
    <n v="5461.0143830431498"/>
    <x v="1"/>
  </r>
  <r>
    <s v="1_19782"/>
    <x v="0"/>
    <x v="8"/>
    <n v="2"/>
    <x v="11"/>
    <x v="30"/>
    <n v="1"/>
    <n v="0"/>
    <n v="0"/>
    <x v="1072"/>
    <n v="4602.5738077214237"/>
    <x v="0"/>
  </r>
  <r>
    <s v="1_19782"/>
    <x v="0"/>
    <x v="3"/>
    <n v="2"/>
    <x v="11"/>
    <x v="30"/>
    <n v="1"/>
    <n v="0"/>
    <n v="0"/>
    <x v="1073"/>
    <n v="4112.0363361090085"/>
    <x v="1"/>
  </r>
  <r>
    <s v="1_19782"/>
    <x v="0"/>
    <x v="36"/>
    <n v="2"/>
    <x v="11"/>
    <x v="30"/>
    <n v="1"/>
    <n v="0"/>
    <n v="0"/>
    <x v="1074"/>
    <n v="34.065102195306586"/>
    <x v="1"/>
  </r>
  <r>
    <s v="1_19781"/>
    <x v="0"/>
    <x v="0"/>
    <n v="1"/>
    <x v="11"/>
    <x v="83"/>
    <n v="2"/>
    <n v="0"/>
    <n v="0"/>
    <x v="1075"/>
    <n v="4455.7153671461019"/>
    <x v="0"/>
  </r>
  <r>
    <s v="3_19782"/>
    <x v="2"/>
    <x v="8"/>
    <n v="2"/>
    <x v="11"/>
    <x v="30"/>
    <n v="1"/>
    <n v="0"/>
    <n v="0"/>
    <x v="1076"/>
    <n v="65015.897047691149"/>
    <x v="0"/>
  </r>
  <r>
    <s v="4_19782"/>
    <x v="3"/>
    <x v="16"/>
    <n v="2"/>
    <x v="11"/>
    <x v="30"/>
    <n v="1"/>
    <n v="0"/>
    <n v="0"/>
    <x v="1077"/>
    <n v="56207.418622255871"/>
    <x v="4"/>
  </r>
  <r>
    <s v="4_19782"/>
    <x v="3"/>
    <x v="1"/>
    <n v="2"/>
    <x v="11"/>
    <x v="30"/>
    <n v="1"/>
    <n v="0"/>
    <n v="0"/>
    <x v="1078"/>
    <n v="58433.762301286908"/>
    <x v="0"/>
  </r>
  <r>
    <s v="4_19783"/>
    <x v="3"/>
    <x v="16"/>
    <n v="3"/>
    <x v="11"/>
    <x v="84"/>
    <n v="1"/>
    <n v="0"/>
    <n v="0"/>
    <x v="1079"/>
    <n v="5552.6116578349738"/>
    <x v="4"/>
  </r>
  <r>
    <s v="4_19783"/>
    <x v="3"/>
    <x v="16"/>
    <n v="3"/>
    <x v="11"/>
    <x v="84"/>
    <n v="1"/>
    <n v="0"/>
    <n v="0"/>
    <x v="1080"/>
    <n v="5420.8932626797887"/>
    <x v="4"/>
  </r>
  <r>
    <s v="4_19792"/>
    <x v="3"/>
    <x v="16"/>
    <n v="2"/>
    <x v="16"/>
    <x v="106"/>
    <n v="1"/>
    <n v="0"/>
    <n v="0"/>
    <x v="842"/>
    <n v="60983.345950037852"/>
    <x v="4"/>
  </r>
  <r>
    <s v="5_19793"/>
    <x v="4"/>
    <x v="16"/>
    <n v="3"/>
    <x v="16"/>
    <x v="37"/>
    <n v="1"/>
    <n v="0"/>
    <n v="0"/>
    <x v="1081"/>
    <n v="644.20893262679795"/>
    <x v="4"/>
  </r>
  <r>
    <s v="3_19793"/>
    <x v="2"/>
    <x v="8"/>
    <n v="3"/>
    <x v="16"/>
    <x v="37"/>
    <n v="1"/>
    <n v="0"/>
    <n v="0"/>
    <x v="1082"/>
    <n v="27460.257380772142"/>
    <x v="0"/>
  </r>
  <r>
    <s v="1_19794"/>
    <x v="0"/>
    <x v="4"/>
    <n v="4"/>
    <x v="16"/>
    <x v="153"/>
    <n v="1"/>
    <n v="0"/>
    <n v="0"/>
    <x v="1083"/>
    <n v="1841.7865253595762"/>
    <x v="2"/>
  </r>
  <r>
    <s v="1_19791"/>
    <x v="0"/>
    <x v="8"/>
    <n v="1"/>
    <x v="16"/>
    <x v="36"/>
    <n v="1"/>
    <n v="0"/>
    <n v="15"/>
    <x v="1084"/>
    <n v="192193.79258137775"/>
    <x v="0"/>
  </r>
  <r>
    <s v="1_19801"/>
    <x v="0"/>
    <x v="0"/>
    <n v="1"/>
    <x v="15"/>
    <x v="107"/>
    <n v="1"/>
    <n v="0"/>
    <n v="0"/>
    <x v="1085"/>
    <n v="1273.2778198334595"/>
    <x v="0"/>
  </r>
  <r>
    <s v="1_19801"/>
    <x v="0"/>
    <x v="0"/>
    <n v="1"/>
    <x v="15"/>
    <x v="107"/>
    <n v="2"/>
    <n v="0"/>
    <n v="0"/>
    <x v="1086"/>
    <n v="3346.7070401211204"/>
    <x v="0"/>
  </r>
  <r>
    <s v="2_19801"/>
    <x v="1"/>
    <x v="0"/>
    <n v="1"/>
    <x v="15"/>
    <x v="107"/>
    <n v="2"/>
    <n v="0"/>
    <n v="0"/>
    <x v="1087"/>
    <n v="3204.3906131718395"/>
    <x v="0"/>
  </r>
  <r>
    <s v="1_19804"/>
    <x v="0"/>
    <x v="0"/>
    <n v="4"/>
    <x v="15"/>
    <x v="108"/>
    <n v="1"/>
    <n v="0"/>
    <n v="0"/>
    <x v="931"/>
    <n v="288.41786525359578"/>
    <x v="0"/>
  </r>
  <r>
    <s v="4_19804"/>
    <x v="3"/>
    <x v="0"/>
    <n v="4"/>
    <x v="15"/>
    <x v="108"/>
    <n v="1"/>
    <n v="0"/>
    <n v="0"/>
    <x v="1088"/>
    <n v="298.25889477668437"/>
    <x v="0"/>
  </r>
  <r>
    <s v="3_19804"/>
    <x v="2"/>
    <x v="0"/>
    <n v="4"/>
    <x v="15"/>
    <x v="108"/>
    <n v="1"/>
    <n v="0"/>
    <n v="0"/>
    <x v="1089"/>
    <n v="287.66086298258898"/>
    <x v="0"/>
  </r>
  <r>
    <s v="5_19804"/>
    <x v="4"/>
    <x v="0"/>
    <n v="4"/>
    <x v="15"/>
    <x v="108"/>
    <n v="1"/>
    <n v="0"/>
    <n v="0"/>
    <x v="1090"/>
    <n v="286.14685844057533"/>
    <x v="0"/>
  </r>
  <r>
    <s v="2_19804"/>
    <x v="1"/>
    <x v="0"/>
    <n v="4"/>
    <x v="15"/>
    <x v="108"/>
    <n v="3"/>
    <n v="0"/>
    <n v="0"/>
    <x v="1091"/>
    <n v="519.3035579106737"/>
    <x v="0"/>
  </r>
  <r>
    <s v="5_19803"/>
    <x v="4"/>
    <x v="2"/>
    <n v="3"/>
    <x v="15"/>
    <x v="109"/>
    <n v="1"/>
    <n v="0"/>
    <n v="0"/>
    <x v="1092"/>
    <n v="63341.408024224074"/>
    <x v="0"/>
  </r>
  <r>
    <s v="1_19811"/>
    <x v="0"/>
    <x v="0"/>
    <n v="1"/>
    <x v="35"/>
    <x v="86"/>
    <n v="1"/>
    <n v="0"/>
    <n v="0"/>
    <x v="926"/>
    <n v="348.22104466313402"/>
    <x v="0"/>
  </r>
  <r>
    <s v="4_19811"/>
    <x v="3"/>
    <x v="16"/>
    <n v="1"/>
    <x v="35"/>
    <x v="86"/>
    <n v="1"/>
    <n v="0"/>
    <n v="0"/>
    <x v="1093"/>
    <n v="3199.8485995457986"/>
    <x v="4"/>
  </r>
  <r>
    <s v="2_19831"/>
    <x v="1"/>
    <x v="14"/>
    <n v="1"/>
    <x v="19"/>
    <x v="114"/>
    <n v="1"/>
    <n v="0"/>
    <n v="0"/>
    <x v="1094"/>
    <n v="5841.7865253595764"/>
    <x v="0"/>
  </r>
  <r>
    <s v="4_19831"/>
    <x v="3"/>
    <x v="6"/>
    <n v="1"/>
    <x v="19"/>
    <x v="114"/>
    <n v="1"/>
    <n v="0"/>
    <n v="0"/>
    <x v="1095"/>
    <n v="59723.694171082519"/>
    <x v="4"/>
  </r>
  <r>
    <s v="6_19831"/>
    <x v="5"/>
    <x v="22"/>
    <n v="1"/>
    <x v="19"/>
    <x v="114"/>
    <n v="1"/>
    <n v="0"/>
    <n v="0"/>
    <x v="1096"/>
    <n v="1221.0446631339894"/>
    <x v="4"/>
  </r>
  <r>
    <s v="1_19831"/>
    <x v="0"/>
    <x v="22"/>
    <n v="1"/>
    <x v="19"/>
    <x v="114"/>
    <n v="1"/>
    <n v="0"/>
    <n v="0"/>
    <x v="1097"/>
    <n v="1401.2112036336109"/>
    <x v="4"/>
  </r>
  <r>
    <s v="2_19831"/>
    <x v="1"/>
    <x v="22"/>
    <n v="1"/>
    <x v="19"/>
    <x v="114"/>
    <n v="1"/>
    <n v="0"/>
    <n v="0"/>
    <x v="797"/>
    <n v="1420.893262679788"/>
    <x v="4"/>
  </r>
  <r>
    <s v="4_19831"/>
    <x v="3"/>
    <x v="22"/>
    <n v="1"/>
    <x v="19"/>
    <x v="114"/>
    <n v="1"/>
    <n v="0"/>
    <n v="0"/>
    <x v="1098"/>
    <n v="1195.3065859197577"/>
    <x v="4"/>
  </r>
  <r>
    <s v="3_19831"/>
    <x v="2"/>
    <x v="22"/>
    <n v="1"/>
    <x v="19"/>
    <x v="114"/>
    <n v="1"/>
    <n v="0"/>
    <n v="0"/>
    <x v="1099"/>
    <n v="1371.6881150643453"/>
    <x v="4"/>
  </r>
  <r>
    <s v="5_19831"/>
    <x v="4"/>
    <x v="22"/>
    <n v="1"/>
    <x v="19"/>
    <x v="114"/>
    <n v="1"/>
    <n v="0"/>
    <n v="0"/>
    <x v="1056"/>
    <n v="1192.2785768357305"/>
    <x v="4"/>
  </r>
  <r>
    <s v="2_19831"/>
    <x v="1"/>
    <x v="1"/>
    <n v="1"/>
    <x v="19"/>
    <x v="114"/>
    <n v="1"/>
    <n v="0"/>
    <n v="0"/>
    <x v="1100"/>
    <n v="6297.5018925056775"/>
    <x v="0"/>
  </r>
  <r>
    <s v="1_19821"/>
    <x v="0"/>
    <x v="4"/>
    <n v="1"/>
    <x v="18"/>
    <x v="112"/>
    <n v="14"/>
    <n v="0"/>
    <n v="0"/>
    <x v="1101"/>
    <n v="2661.6199848599549"/>
    <x v="2"/>
  </r>
  <r>
    <s v="4_19821"/>
    <x v="3"/>
    <x v="4"/>
    <n v="1"/>
    <x v="18"/>
    <x v="112"/>
    <n v="14"/>
    <n v="0"/>
    <n v="0"/>
    <x v="1102"/>
    <n v="2548.8266464799394"/>
    <x v="2"/>
  </r>
  <r>
    <s v="3_19821"/>
    <x v="2"/>
    <x v="4"/>
    <n v="1"/>
    <x v="18"/>
    <x v="112"/>
    <n v="14"/>
    <n v="0"/>
    <n v="0"/>
    <x v="1103"/>
    <n v="2897.8046934140802"/>
    <x v="2"/>
  </r>
  <r>
    <s v="4_19832"/>
    <x v="3"/>
    <x v="10"/>
    <n v="2"/>
    <x v="19"/>
    <x v="41"/>
    <n v="1"/>
    <n v="0"/>
    <n v="0"/>
    <x v="1104"/>
    <n v="5451.173353520061"/>
    <x v="0"/>
  </r>
  <r>
    <s v="5_19821"/>
    <x v="4"/>
    <x v="1"/>
    <n v="1"/>
    <x v="18"/>
    <x v="112"/>
    <n v="1"/>
    <n v="0"/>
    <n v="0"/>
    <x v="1105"/>
    <n v="5847.8425435276313"/>
    <x v="0"/>
  </r>
  <r>
    <s v="1_19822"/>
    <x v="0"/>
    <x v="6"/>
    <n v="2"/>
    <x v="18"/>
    <x v="40"/>
    <n v="1"/>
    <n v="0"/>
    <n v="0"/>
    <x v="1106"/>
    <n v="31588.190764572297"/>
    <x v="4"/>
  </r>
  <r>
    <s v="3_19822"/>
    <x v="2"/>
    <x v="1"/>
    <n v="2"/>
    <x v="18"/>
    <x v="40"/>
    <n v="1"/>
    <n v="0"/>
    <n v="0"/>
    <x v="2"/>
    <n v="0"/>
    <x v="0"/>
  </r>
  <r>
    <s v="1_19822"/>
    <x v="0"/>
    <x v="3"/>
    <n v="2"/>
    <x v="18"/>
    <x v="40"/>
    <n v="1"/>
    <n v="0"/>
    <n v="0"/>
    <x v="1107"/>
    <n v="582.13474640423919"/>
    <x v="1"/>
  </r>
  <r>
    <s v="6_19822"/>
    <x v="5"/>
    <x v="0"/>
    <n v="2"/>
    <x v="18"/>
    <x v="40"/>
    <n v="2"/>
    <n v="0"/>
    <n v="0"/>
    <x v="2"/>
    <n v="0"/>
    <x v="0"/>
  </r>
  <r>
    <s v="1_19822"/>
    <x v="0"/>
    <x v="0"/>
    <n v="2"/>
    <x v="18"/>
    <x v="40"/>
    <n v="2"/>
    <n v="0"/>
    <n v="0"/>
    <x v="2"/>
    <n v="0"/>
    <x v="0"/>
  </r>
  <r>
    <s v="2_19822"/>
    <x v="1"/>
    <x v="0"/>
    <n v="2"/>
    <x v="18"/>
    <x v="40"/>
    <n v="2"/>
    <n v="0"/>
    <n v="0"/>
    <x v="2"/>
    <n v="0"/>
    <x v="0"/>
  </r>
  <r>
    <s v="4_19822"/>
    <x v="3"/>
    <x v="0"/>
    <n v="2"/>
    <x v="18"/>
    <x v="40"/>
    <n v="2"/>
    <n v="0"/>
    <n v="0"/>
    <x v="2"/>
    <n v="0"/>
    <x v="0"/>
  </r>
  <r>
    <s v="3_19822"/>
    <x v="2"/>
    <x v="0"/>
    <n v="2"/>
    <x v="18"/>
    <x v="40"/>
    <n v="2"/>
    <n v="0"/>
    <n v="0"/>
    <x v="2"/>
    <n v="0"/>
    <x v="0"/>
  </r>
  <r>
    <s v="5_19822"/>
    <x v="4"/>
    <x v="0"/>
    <n v="2"/>
    <x v="18"/>
    <x v="40"/>
    <n v="2"/>
    <n v="0"/>
    <n v="0"/>
    <x v="2"/>
    <n v="0"/>
    <x v="0"/>
  </r>
  <r>
    <s v="6_19822"/>
    <x v="5"/>
    <x v="13"/>
    <n v="2"/>
    <x v="18"/>
    <x v="40"/>
    <n v="2"/>
    <n v="0"/>
    <n v="0"/>
    <x v="365"/>
    <n v="125.66237698713097"/>
    <x v="1"/>
  </r>
  <r>
    <s v="1_19822"/>
    <x v="0"/>
    <x v="13"/>
    <n v="2"/>
    <x v="18"/>
    <x v="40"/>
    <n v="2"/>
    <n v="0"/>
    <n v="0"/>
    <x v="1044"/>
    <n v="127.17638152914459"/>
    <x v="1"/>
  </r>
  <r>
    <s v="2_19822"/>
    <x v="1"/>
    <x v="13"/>
    <n v="2"/>
    <x v="18"/>
    <x v="40"/>
    <n v="2"/>
    <n v="0"/>
    <n v="0"/>
    <x v="489"/>
    <n v="128.69038607115823"/>
    <x v="1"/>
  </r>
  <r>
    <s v="4_19822"/>
    <x v="3"/>
    <x v="13"/>
    <n v="2"/>
    <x v="18"/>
    <x v="40"/>
    <n v="2"/>
    <n v="0"/>
    <n v="0"/>
    <x v="593"/>
    <n v="117.33535200605603"/>
    <x v="1"/>
  </r>
  <r>
    <s v="3_19822"/>
    <x v="2"/>
    <x v="13"/>
    <n v="2"/>
    <x v="18"/>
    <x v="40"/>
    <n v="2"/>
    <n v="0"/>
    <n v="0"/>
    <x v="1108"/>
    <n v="118.09235427706284"/>
    <x v="1"/>
  </r>
  <r>
    <s v="5_19822"/>
    <x v="4"/>
    <x v="13"/>
    <n v="2"/>
    <x v="18"/>
    <x v="40"/>
    <n v="2"/>
    <n v="0"/>
    <n v="0"/>
    <x v="863"/>
    <n v="124.14837244511735"/>
    <x v="1"/>
  </r>
  <r>
    <s v="2_19822"/>
    <x v="1"/>
    <x v="45"/>
    <n v="2"/>
    <x v="18"/>
    <x v="40"/>
    <n v="1"/>
    <n v="0"/>
    <n v="0"/>
    <x v="1109"/>
    <n v="2990.1589704769117"/>
    <x v="2"/>
  </r>
  <r>
    <s v="4_19822"/>
    <x v="3"/>
    <x v="45"/>
    <n v="2"/>
    <x v="18"/>
    <x v="40"/>
    <n v="1"/>
    <n v="0"/>
    <n v="0"/>
    <x v="1110"/>
    <n v="3007.5700227100683"/>
    <x v="2"/>
  </r>
  <r>
    <s v="3_19822"/>
    <x v="2"/>
    <x v="45"/>
    <n v="2"/>
    <x v="18"/>
    <x v="40"/>
    <n v="1"/>
    <n v="0"/>
    <n v="0"/>
    <x v="1111"/>
    <n v="3025.7380772142319"/>
    <x v="2"/>
  </r>
  <r>
    <s v="5_19822"/>
    <x v="4"/>
    <x v="45"/>
    <n v="2"/>
    <x v="18"/>
    <x v="40"/>
    <n v="1"/>
    <n v="0"/>
    <n v="0"/>
    <x v="1112"/>
    <n v="3193.0355791067373"/>
    <x v="2"/>
  </r>
  <r>
    <s v="3_19833"/>
    <x v="2"/>
    <x v="2"/>
    <n v="3"/>
    <x v="19"/>
    <x v="115"/>
    <n v="1"/>
    <n v="0"/>
    <n v="25"/>
    <x v="1113"/>
    <n v="6356.5480696442091"/>
    <x v="0"/>
  </r>
  <r>
    <s v="4_19833"/>
    <x v="3"/>
    <x v="16"/>
    <n v="3"/>
    <x v="19"/>
    <x v="115"/>
    <n v="1"/>
    <n v="0"/>
    <n v="0"/>
    <x v="1114"/>
    <n v="54479.939439818321"/>
    <x v="4"/>
  </r>
  <r>
    <s v="1_19833"/>
    <x v="0"/>
    <x v="1"/>
    <n v="3"/>
    <x v="19"/>
    <x v="115"/>
    <n v="1"/>
    <n v="0"/>
    <n v="0"/>
    <x v="1115"/>
    <n v="58787.282361847087"/>
    <x v="0"/>
  </r>
  <r>
    <s v="1_19833"/>
    <x v="0"/>
    <x v="1"/>
    <n v="3"/>
    <x v="19"/>
    <x v="115"/>
    <n v="1"/>
    <n v="0"/>
    <n v="0"/>
    <x v="1116"/>
    <n v="5439.8183194549583"/>
    <x v="0"/>
  </r>
  <r>
    <s v="5_19833"/>
    <x v="4"/>
    <x v="46"/>
    <n v="3"/>
    <x v="19"/>
    <x v="115"/>
    <n v="1"/>
    <n v="0"/>
    <n v="0"/>
    <x v="1117"/>
    <n v="6442.0893262679792"/>
    <x v="4"/>
  </r>
  <r>
    <s v="2_19833"/>
    <x v="1"/>
    <x v="13"/>
    <n v="3"/>
    <x v="19"/>
    <x v="115"/>
    <n v="1"/>
    <n v="0"/>
    <n v="12"/>
    <x v="1118"/>
    <n v="21073.42922028766"/>
    <x v="1"/>
  </r>
  <r>
    <s v="5_19833"/>
    <x v="4"/>
    <x v="26"/>
    <n v="3"/>
    <x v="19"/>
    <x v="115"/>
    <n v="1"/>
    <n v="0"/>
    <n v="0"/>
    <x v="1119"/>
    <n v="62663.890991672975"/>
    <x v="4"/>
  </r>
  <r>
    <s v="4_19833"/>
    <x v="3"/>
    <x v="6"/>
    <n v="3"/>
    <x v="19"/>
    <x v="115"/>
    <n v="1"/>
    <n v="0"/>
    <n v="0"/>
    <x v="1100"/>
    <n v="6297.5018925056775"/>
    <x v="4"/>
  </r>
  <r>
    <s v="3_19834"/>
    <x v="2"/>
    <x v="6"/>
    <n v="4"/>
    <x v="19"/>
    <x v="116"/>
    <n v="1"/>
    <n v="0"/>
    <n v="0"/>
    <x v="1120"/>
    <n v="27088.5692657078"/>
    <x v="4"/>
  </r>
  <r>
    <s v="1_19834"/>
    <x v="0"/>
    <x v="0"/>
    <n v="4"/>
    <x v="19"/>
    <x v="116"/>
    <n v="1"/>
    <n v="0"/>
    <n v="0"/>
    <x v="1121"/>
    <n v="4963.6638909916728"/>
    <x v="0"/>
  </r>
  <r>
    <s v="1_19841"/>
    <x v="0"/>
    <x v="14"/>
    <n v="1"/>
    <x v="20"/>
    <x v="42"/>
    <n v="1"/>
    <n v="0"/>
    <n v="0"/>
    <x v="1122"/>
    <n v="8968.2059046177146"/>
    <x v="0"/>
  </r>
  <r>
    <s v="1_19841"/>
    <x v="0"/>
    <x v="0"/>
    <n v="1"/>
    <x v="20"/>
    <x v="42"/>
    <n v="1"/>
    <n v="0"/>
    <n v="0"/>
    <x v="1123"/>
    <n v="3598.0317940953823"/>
    <x v="0"/>
  </r>
  <r>
    <s v="1_19841"/>
    <x v="0"/>
    <x v="14"/>
    <n v="1"/>
    <x v="20"/>
    <x v="42"/>
    <n v="2"/>
    <n v="0"/>
    <n v="0"/>
    <x v="1124"/>
    <n v="9408.781226343679"/>
    <x v="0"/>
  </r>
  <r>
    <s v="1_19841"/>
    <x v="0"/>
    <x v="8"/>
    <n v="1"/>
    <x v="20"/>
    <x v="42"/>
    <n v="2"/>
    <n v="0"/>
    <n v="0"/>
    <x v="1125"/>
    <n v="1034.8221044663135"/>
    <x v="0"/>
  </r>
  <r>
    <s v="6_19841"/>
    <x v="5"/>
    <x v="6"/>
    <n v="1"/>
    <x v="20"/>
    <x v="42"/>
    <n v="1"/>
    <n v="0"/>
    <n v="0"/>
    <x v="1126"/>
    <n v="1330.0529901589705"/>
    <x v="4"/>
  </r>
  <r>
    <s v="1_19841"/>
    <x v="0"/>
    <x v="6"/>
    <n v="1"/>
    <x v="20"/>
    <x v="42"/>
    <n v="1"/>
    <n v="0"/>
    <n v="0"/>
    <x v="1127"/>
    <n v="1312.6419379258139"/>
    <x v="4"/>
  </r>
  <r>
    <s v="2_19841"/>
    <x v="1"/>
    <x v="6"/>
    <n v="1"/>
    <x v="20"/>
    <x v="42"/>
    <n v="1"/>
    <n v="0"/>
    <n v="0"/>
    <x v="763"/>
    <n v="1255.8667676003029"/>
    <x v="4"/>
  </r>
  <r>
    <s v="4_19841"/>
    <x v="3"/>
    <x v="6"/>
    <n v="1"/>
    <x v="20"/>
    <x v="42"/>
    <n v="1"/>
    <n v="0"/>
    <n v="0"/>
    <x v="1128"/>
    <n v="1363.3610900832703"/>
    <x v="4"/>
  </r>
  <r>
    <s v="3_19841"/>
    <x v="2"/>
    <x v="6"/>
    <n v="1"/>
    <x v="20"/>
    <x v="42"/>
    <n v="1"/>
    <n v="0"/>
    <n v="0"/>
    <x v="1054"/>
    <n v="1326.2679788039366"/>
    <x v="4"/>
  </r>
  <r>
    <s v="5_19841"/>
    <x v="4"/>
    <x v="6"/>
    <n v="1"/>
    <x v="20"/>
    <x v="42"/>
    <n v="1"/>
    <n v="0"/>
    <n v="0"/>
    <x v="1129"/>
    <n v="1242.2407267221802"/>
    <x v="4"/>
  </r>
  <r>
    <s v="3_19841"/>
    <x v="2"/>
    <x v="3"/>
    <n v="1"/>
    <x v="20"/>
    <x v="42"/>
    <n v="1"/>
    <n v="0"/>
    <n v="0"/>
    <x v="1130"/>
    <n v="5764.5722937168812"/>
    <x v="1"/>
  </r>
  <r>
    <s v="3_19841"/>
    <x v="2"/>
    <x v="1"/>
    <n v="1"/>
    <x v="20"/>
    <x v="42"/>
    <n v="1"/>
    <n v="0"/>
    <n v="0"/>
    <x v="1131"/>
    <n v="6029.5230885692663"/>
    <x v="0"/>
  </r>
  <r>
    <s v="4_19841"/>
    <x v="3"/>
    <x v="1"/>
    <n v="1"/>
    <x v="20"/>
    <x v="42"/>
    <n v="1"/>
    <n v="0"/>
    <n v="0"/>
    <x v="1132"/>
    <n v="6417.8652535957608"/>
    <x v="0"/>
  </r>
  <r>
    <s v="5_19841"/>
    <x v="4"/>
    <x v="18"/>
    <n v="1"/>
    <x v="20"/>
    <x v="42"/>
    <n v="1"/>
    <n v="0"/>
    <n v="0"/>
    <x v="1133"/>
    <n v="6267.2218016654051"/>
    <x v="1"/>
  </r>
  <r>
    <s v="1_19822"/>
    <x v="0"/>
    <x v="36"/>
    <n v="2"/>
    <x v="18"/>
    <x v="40"/>
    <n v="1"/>
    <n v="0"/>
    <n v="0"/>
    <x v="1134"/>
    <n v="2171.0825132475397"/>
    <x v="1"/>
  </r>
  <r>
    <s v="2_19822"/>
    <x v="1"/>
    <x v="36"/>
    <n v="2"/>
    <x v="18"/>
    <x v="40"/>
    <n v="1"/>
    <n v="0"/>
    <n v="0"/>
    <x v="1135"/>
    <n v="2280.8478425435278"/>
    <x v="1"/>
  </r>
  <r>
    <s v="1_19822"/>
    <x v="0"/>
    <x v="10"/>
    <n v="2"/>
    <x v="18"/>
    <x v="40"/>
    <n v="1"/>
    <n v="0"/>
    <n v="0"/>
    <x v="1136"/>
    <n v="171.08251324753974"/>
    <x v="0"/>
  </r>
  <r>
    <s v="2_19822"/>
    <x v="1"/>
    <x v="10"/>
    <n v="2"/>
    <x v="18"/>
    <x v="40"/>
    <n v="1"/>
    <n v="0"/>
    <n v="0"/>
    <x v="1137"/>
    <n v="150.64345193035581"/>
    <x v="0"/>
  </r>
  <r>
    <s v="4_19822"/>
    <x v="3"/>
    <x v="10"/>
    <n v="2"/>
    <x v="18"/>
    <x v="40"/>
    <n v="1"/>
    <n v="0"/>
    <n v="0"/>
    <x v="1138"/>
    <n v="175.62452687358063"/>
    <x v="0"/>
  </r>
  <r>
    <s v="3_19822"/>
    <x v="2"/>
    <x v="10"/>
    <n v="2"/>
    <x v="18"/>
    <x v="40"/>
    <n v="1"/>
    <n v="0"/>
    <n v="0"/>
    <x v="1139"/>
    <n v="171.83951551854656"/>
    <x v="0"/>
  </r>
  <r>
    <s v="5_19822"/>
    <x v="4"/>
    <x v="10"/>
    <n v="2"/>
    <x v="18"/>
    <x v="40"/>
    <n v="1"/>
    <n v="0"/>
    <n v="0"/>
    <x v="1140"/>
    <n v="160.48448145344437"/>
    <x v="0"/>
  </r>
  <r>
    <s v="1_19822"/>
    <x v="0"/>
    <x v="14"/>
    <n v="2"/>
    <x v="18"/>
    <x v="40"/>
    <n v="1"/>
    <n v="0"/>
    <n v="0"/>
    <x v="1141"/>
    <n v="6504.9205147615448"/>
    <x v="0"/>
  </r>
  <r>
    <s v="1_19842"/>
    <x v="0"/>
    <x v="18"/>
    <n v="2"/>
    <x v="20"/>
    <x v="89"/>
    <n v="1"/>
    <n v="0"/>
    <n v="0"/>
    <x v="1142"/>
    <n v="2195.3065859197577"/>
    <x v="1"/>
  </r>
  <r>
    <s v="4_19842"/>
    <x v="3"/>
    <x v="18"/>
    <n v="2"/>
    <x v="20"/>
    <x v="89"/>
    <n v="1"/>
    <n v="0"/>
    <n v="0"/>
    <x v="1143"/>
    <n v="2073.4292202876609"/>
    <x v="1"/>
  </r>
  <r>
    <s v="3_19842"/>
    <x v="2"/>
    <x v="18"/>
    <n v="2"/>
    <x v="20"/>
    <x v="89"/>
    <n v="1"/>
    <n v="0"/>
    <n v="0"/>
    <x v="1144"/>
    <n v="2003.7850113550342"/>
    <x v="1"/>
  </r>
  <r>
    <s v="5_19842"/>
    <x v="4"/>
    <x v="18"/>
    <n v="2"/>
    <x v="20"/>
    <x v="89"/>
    <n v="1"/>
    <n v="0"/>
    <n v="0"/>
    <x v="1145"/>
    <n v="2094.6252838758519"/>
    <x v="1"/>
  </r>
  <r>
    <s v="1_19842"/>
    <x v="0"/>
    <x v="26"/>
    <n v="2"/>
    <x v="20"/>
    <x v="89"/>
    <n v="1"/>
    <n v="0"/>
    <n v="0"/>
    <x v="1146"/>
    <n v="5563.9666919000756"/>
    <x v="4"/>
  </r>
  <r>
    <s v="3_19842"/>
    <x v="2"/>
    <x v="6"/>
    <n v="2"/>
    <x v="20"/>
    <x v="89"/>
    <n v="1"/>
    <n v="0"/>
    <n v="0"/>
    <x v="1147"/>
    <n v="63257.380772142322"/>
    <x v="4"/>
  </r>
  <r>
    <s v="3_19842"/>
    <x v="2"/>
    <x v="3"/>
    <n v="2"/>
    <x v="20"/>
    <x v="89"/>
    <n v="1"/>
    <n v="0"/>
    <n v="0"/>
    <x v="1148"/>
    <n v="576.0787282361847"/>
    <x v="1"/>
  </r>
  <r>
    <s v="5_19842"/>
    <x v="4"/>
    <x v="3"/>
    <n v="2"/>
    <x v="20"/>
    <x v="89"/>
    <n v="1"/>
    <n v="0"/>
    <n v="0"/>
    <x v="1149"/>
    <n v="5969.7199091597276"/>
    <x v="1"/>
  </r>
  <r>
    <s v="4_19842"/>
    <x v="3"/>
    <x v="28"/>
    <n v="2"/>
    <x v="20"/>
    <x v="89"/>
    <n v="1"/>
    <n v="0"/>
    <n v="0"/>
    <x v="1150"/>
    <n v="6334.5950037850116"/>
    <x v="2"/>
  </r>
  <r>
    <s v="4_19842"/>
    <x v="3"/>
    <x v="6"/>
    <n v="2"/>
    <x v="20"/>
    <x v="89"/>
    <n v="1"/>
    <n v="0"/>
    <n v="0"/>
    <x v="1151"/>
    <n v="60755.488266464803"/>
    <x v="4"/>
  </r>
  <r>
    <s v="1_19842"/>
    <x v="0"/>
    <x v="18"/>
    <n v="2"/>
    <x v="20"/>
    <x v="89"/>
    <n v="1"/>
    <n v="0"/>
    <n v="0"/>
    <x v="1152"/>
    <n v="55325.510976532933"/>
    <x v="1"/>
  </r>
  <r>
    <s v="3_19842"/>
    <x v="2"/>
    <x v="3"/>
    <n v="2"/>
    <x v="20"/>
    <x v="89"/>
    <n v="1"/>
    <n v="0"/>
    <n v="0"/>
    <x v="1153"/>
    <n v="59093.868281604846"/>
    <x v="1"/>
  </r>
  <r>
    <s v="1_19842"/>
    <x v="0"/>
    <x v="47"/>
    <n v="2"/>
    <x v="20"/>
    <x v="89"/>
    <n v="1"/>
    <n v="0"/>
    <n v="0"/>
    <x v="1154"/>
    <n v="5728.236184708554"/>
    <x v="2"/>
  </r>
  <r>
    <s v="3_19842"/>
    <x v="2"/>
    <x v="3"/>
    <n v="2"/>
    <x v="20"/>
    <x v="89"/>
    <n v="1"/>
    <n v="0"/>
    <n v="0"/>
    <x v="2"/>
    <n v="0"/>
    <x v="1"/>
  </r>
  <r>
    <s v="5_19842"/>
    <x v="4"/>
    <x v="6"/>
    <n v="2"/>
    <x v="20"/>
    <x v="89"/>
    <n v="1"/>
    <n v="0"/>
    <n v="0"/>
    <x v="1155"/>
    <n v="6382.2861468584406"/>
    <x v="4"/>
  </r>
  <r>
    <s v="2_19842"/>
    <x v="1"/>
    <x v="3"/>
    <n v="2"/>
    <x v="20"/>
    <x v="89"/>
    <n v="1"/>
    <n v="0"/>
    <n v="0"/>
    <x v="1156"/>
    <n v="5499.621498864497"/>
    <x v="1"/>
  </r>
  <r>
    <s v="5_19842"/>
    <x v="4"/>
    <x v="2"/>
    <n v="2"/>
    <x v="20"/>
    <x v="89"/>
    <n v="1"/>
    <n v="0"/>
    <n v="0"/>
    <x v="1157"/>
    <n v="57659.348978046939"/>
    <x v="0"/>
  </r>
  <r>
    <s v="1_19842"/>
    <x v="0"/>
    <x v="14"/>
    <n v="2"/>
    <x v="20"/>
    <x v="89"/>
    <n v="1"/>
    <n v="0"/>
    <n v="0"/>
    <x v="1158"/>
    <n v="60551.85465556397"/>
    <x v="0"/>
  </r>
  <r>
    <s v="4_19843"/>
    <x v="3"/>
    <x v="6"/>
    <n v="3"/>
    <x v="20"/>
    <x v="90"/>
    <n v="1"/>
    <n v="0"/>
    <n v="0"/>
    <x v="1159"/>
    <n v="5866.7676003028009"/>
    <x v="4"/>
  </r>
  <r>
    <s v="3_19843"/>
    <x v="2"/>
    <x v="2"/>
    <n v="3"/>
    <x v="20"/>
    <x v="90"/>
    <n v="1"/>
    <n v="0"/>
    <n v="22"/>
    <x v="1160"/>
    <n v="5661.6199848599545"/>
    <x v="0"/>
  </r>
  <r>
    <s v="3_19843"/>
    <x v="2"/>
    <x v="2"/>
    <n v="3"/>
    <x v="20"/>
    <x v="90"/>
    <n v="1"/>
    <n v="0"/>
    <n v="0"/>
    <x v="1161"/>
    <n v="30345.950037850114"/>
    <x v="0"/>
  </r>
  <r>
    <s v="5_19843"/>
    <x v="4"/>
    <x v="2"/>
    <n v="3"/>
    <x v="20"/>
    <x v="90"/>
    <n v="1"/>
    <n v="0"/>
    <n v="0"/>
    <x v="1162"/>
    <n v="57551.85465556397"/>
    <x v="0"/>
  </r>
  <r>
    <s v="1_19843"/>
    <x v="0"/>
    <x v="4"/>
    <n v="3"/>
    <x v="20"/>
    <x v="90"/>
    <n v="2"/>
    <n v="0"/>
    <n v="0"/>
    <x v="1163"/>
    <n v="54635.881907645722"/>
    <x v="2"/>
  </r>
  <r>
    <s v="1_19843"/>
    <x v="0"/>
    <x v="14"/>
    <n v="3"/>
    <x v="20"/>
    <x v="90"/>
    <n v="1"/>
    <n v="0"/>
    <n v="0"/>
    <x v="1164"/>
    <n v="63377.744133232402"/>
    <x v="0"/>
  </r>
  <r>
    <s v="1_19843"/>
    <x v="0"/>
    <x v="2"/>
    <n v="3"/>
    <x v="20"/>
    <x v="90"/>
    <n v="1"/>
    <n v="0"/>
    <n v="0"/>
    <x v="1165"/>
    <n v="6087.812263436791"/>
    <x v="0"/>
  </r>
  <r>
    <s v="4_19843"/>
    <x v="3"/>
    <x v="2"/>
    <n v="3"/>
    <x v="20"/>
    <x v="90"/>
    <n v="1"/>
    <n v="0"/>
    <n v="0"/>
    <x v="1166"/>
    <n v="5501.892505677517"/>
    <x v="0"/>
  </r>
  <r>
    <s v="2_19843"/>
    <x v="1"/>
    <x v="2"/>
    <n v="3"/>
    <x v="20"/>
    <x v="90"/>
    <n v="1"/>
    <n v="0"/>
    <n v="0"/>
    <x v="1167"/>
    <n v="6019.6820590461775"/>
    <x v="0"/>
  </r>
  <r>
    <s v="1_19822"/>
    <x v="0"/>
    <x v="8"/>
    <n v="2"/>
    <x v="18"/>
    <x v="40"/>
    <n v="1"/>
    <n v="0"/>
    <n v="0"/>
    <x v="1168"/>
    <n v="62279.333838001519"/>
    <x v="0"/>
  </r>
  <r>
    <s v="2_19822"/>
    <x v="1"/>
    <x v="37"/>
    <n v="2"/>
    <x v="18"/>
    <x v="40"/>
    <n v="2"/>
    <n v="0"/>
    <n v="0"/>
    <x v="1169"/>
    <n v="8111138.5314155947"/>
    <x v="5"/>
  </r>
  <r>
    <s v="2_19822"/>
    <x v="1"/>
    <x v="26"/>
    <n v="2"/>
    <x v="18"/>
    <x v="40"/>
    <n v="1"/>
    <n v="0"/>
    <n v="0"/>
    <x v="1170"/>
    <n v="58637.395912187741"/>
    <x v="4"/>
  </r>
  <r>
    <s v="5_19822"/>
    <x v="4"/>
    <x v="2"/>
    <n v="2"/>
    <x v="18"/>
    <x v="40"/>
    <n v="1"/>
    <n v="0"/>
    <n v="12"/>
    <x v="2"/>
    <n v="0"/>
    <x v="0"/>
  </r>
  <r>
    <s v="1_19844"/>
    <x v="0"/>
    <x v="6"/>
    <n v="4"/>
    <x v="20"/>
    <x v="91"/>
    <n v="1"/>
    <n v="0"/>
    <n v="0"/>
    <x v="1171"/>
    <n v="1205.9046177138532"/>
    <x v="4"/>
  </r>
  <r>
    <s v="1_19844"/>
    <x v="0"/>
    <x v="0"/>
    <n v="4"/>
    <x v="20"/>
    <x v="91"/>
    <n v="2"/>
    <n v="0"/>
    <n v="0"/>
    <x v="1172"/>
    <n v="1051.4761544284634"/>
    <x v="0"/>
  </r>
  <r>
    <s v="1_19891"/>
    <x v="0"/>
    <x v="6"/>
    <n v="1"/>
    <x v="23"/>
    <x v="154"/>
    <n v="1"/>
    <n v="0"/>
    <n v="0"/>
    <x v="1173"/>
    <n v="628.3118849356548"/>
    <x v="4"/>
  </r>
  <r>
    <s v="2_19891"/>
    <x v="1"/>
    <x v="6"/>
    <n v="1"/>
    <x v="23"/>
    <x v="154"/>
    <n v="1"/>
    <n v="0"/>
    <n v="0"/>
    <x v="1174"/>
    <n v="589.7047691143074"/>
    <x v="4"/>
  </r>
  <r>
    <s v="1_19891"/>
    <x v="0"/>
    <x v="0"/>
    <n v="1"/>
    <x v="23"/>
    <x v="154"/>
    <n v="1"/>
    <n v="0"/>
    <n v="0"/>
    <x v="1175"/>
    <n v="49.205147615442847"/>
    <x v="0"/>
  </r>
  <r>
    <s v="6_19891"/>
    <x v="5"/>
    <x v="1"/>
    <n v="1"/>
    <x v="23"/>
    <x v="154"/>
    <n v="1"/>
    <n v="0"/>
    <n v="0"/>
    <x v="1176"/>
    <n v="109187.73656320969"/>
    <x v="0"/>
  </r>
  <r>
    <s v="2_19891"/>
    <x v="1"/>
    <x v="1"/>
    <n v="1"/>
    <x v="23"/>
    <x v="154"/>
    <n v="1"/>
    <n v="0"/>
    <n v="0"/>
    <x v="1177"/>
    <n v="125039.36411809236"/>
    <x v="0"/>
  </r>
  <r>
    <s v="4_19891"/>
    <x v="3"/>
    <x v="1"/>
    <n v="1"/>
    <x v="23"/>
    <x v="154"/>
    <n v="1"/>
    <n v="0"/>
    <n v="0"/>
    <x v="1178"/>
    <n v="112139.28841786526"/>
    <x v="0"/>
  </r>
  <r>
    <s v="3_19891"/>
    <x v="2"/>
    <x v="1"/>
    <n v="1"/>
    <x v="23"/>
    <x v="154"/>
    <n v="1"/>
    <n v="0"/>
    <n v="0"/>
    <x v="1179"/>
    <n v="122039.36411809236"/>
    <x v="0"/>
  </r>
  <r>
    <s v="5_19891"/>
    <x v="4"/>
    <x v="1"/>
    <n v="1"/>
    <x v="23"/>
    <x v="154"/>
    <n v="1"/>
    <n v="0"/>
    <n v="0"/>
    <x v="1180"/>
    <n v="118007.57002271008"/>
    <x v="0"/>
  </r>
  <r>
    <s v="3_19891"/>
    <x v="2"/>
    <x v="1"/>
    <n v="1"/>
    <x v="23"/>
    <x v="154"/>
    <n v="1"/>
    <n v="0"/>
    <n v="0"/>
    <x v="1181"/>
    <n v="6501.1355034065109"/>
    <x v="0"/>
  </r>
  <r>
    <s v="5_19891"/>
    <x v="4"/>
    <x v="1"/>
    <n v="1"/>
    <x v="23"/>
    <x v="154"/>
    <n v="1"/>
    <n v="0"/>
    <n v="0"/>
    <x v="1182"/>
    <n v="60215.745647236945"/>
    <x v="0"/>
  </r>
  <r>
    <s v="2_19891"/>
    <x v="1"/>
    <x v="1"/>
    <n v="1"/>
    <x v="23"/>
    <x v="154"/>
    <n v="1"/>
    <n v="0"/>
    <n v="0"/>
    <x v="1183"/>
    <n v="616.95685087055267"/>
    <x v="0"/>
  </r>
  <r>
    <s v="2_19891"/>
    <x v="1"/>
    <x v="1"/>
    <n v="1"/>
    <x v="23"/>
    <x v="154"/>
    <n v="1"/>
    <n v="0"/>
    <n v="0"/>
    <x v="1184"/>
    <n v="6096.8962906888719"/>
    <x v="0"/>
  </r>
  <r>
    <s v="2_19891"/>
    <x v="1"/>
    <x v="0"/>
    <n v="1"/>
    <x v="23"/>
    <x v="154"/>
    <n v="1"/>
    <n v="0"/>
    <n v="0"/>
    <x v="1185"/>
    <n v="6223.3156699470101"/>
    <x v="0"/>
  </r>
  <r>
    <s v="4_19891"/>
    <x v="3"/>
    <x v="6"/>
    <n v="1"/>
    <x v="23"/>
    <x v="154"/>
    <n v="1"/>
    <n v="0"/>
    <n v="0"/>
    <x v="1186"/>
    <n v="657.83497350492053"/>
    <x v="4"/>
  </r>
  <r>
    <s v="2_19892"/>
    <x v="1"/>
    <x v="6"/>
    <n v="2"/>
    <x v="23"/>
    <x v="117"/>
    <n v="1"/>
    <n v="0"/>
    <n v="0"/>
    <x v="1187"/>
    <n v="58505.677517032556"/>
    <x v="4"/>
  </r>
  <r>
    <s v="1_19892"/>
    <x v="0"/>
    <x v="10"/>
    <n v="2"/>
    <x v="23"/>
    <x v="117"/>
    <n v="1"/>
    <n v="0"/>
    <n v="0"/>
    <x v="1188"/>
    <n v="6238.4557153671467"/>
    <x v="0"/>
  </r>
  <r>
    <s v="4_19892"/>
    <x v="3"/>
    <x v="1"/>
    <n v="2"/>
    <x v="23"/>
    <x v="117"/>
    <n v="1"/>
    <n v="0"/>
    <n v="0"/>
    <x v="1189"/>
    <n v="6425.4352763058296"/>
    <x v="0"/>
  </r>
  <r>
    <s v="5_19892"/>
    <x v="4"/>
    <x v="1"/>
    <n v="2"/>
    <x v="23"/>
    <x v="117"/>
    <n v="1"/>
    <n v="0"/>
    <n v="0"/>
    <x v="1190"/>
    <n v="6487.5094625283882"/>
    <x v="0"/>
  </r>
  <r>
    <s v="2_19892"/>
    <x v="1"/>
    <x v="6"/>
    <n v="2"/>
    <x v="23"/>
    <x v="117"/>
    <n v="1"/>
    <n v="0"/>
    <n v="0"/>
    <x v="1191"/>
    <n v="63749.432248296747"/>
    <x v="4"/>
  </r>
  <r>
    <s v="1_19892"/>
    <x v="0"/>
    <x v="1"/>
    <n v="2"/>
    <x v="23"/>
    <x v="117"/>
    <n v="1"/>
    <n v="0"/>
    <n v="0"/>
    <x v="1192"/>
    <n v="57233.913701741105"/>
    <x v="0"/>
  </r>
  <r>
    <s v="1_19892"/>
    <x v="0"/>
    <x v="1"/>
    <n v="2"/>
    <x v="23"/>
    <x v="117"/>
    <n v="1"/>
    <n v="0"/>
    <n v="0"/>
    <x v="1193"/>
    <n v="6202.8766086298265"/>
    <x v="0"/>
  </r>
  <r>
    <s v="6_19892"/>
    <x v="5"/>
    <x v="1"/>
    <n v="2"/>
    <x v="23"/>
    <x v="117"/>
    <n v="1"/>
    <n v="0"/>
    <n v="25"/>
    <x v="1194"/>
    <n v="62681.302043906137"/>
    <x v="0"/>
  </r>
  <r>
    <s v="3_19892"/>
    <x v="2"/>
    <x v="1"/>
    <n v="2"/>
    <x v="23"/>
    <x v="117"/>
    <n v="1"/>
    <n v="0"/>
    <n v="0"/>
    <x v="1195"/>
    <n v="5799.3943981831944"/>
    <x v="0"/>
  </r>
  <r>
    <s v="3_19892"/>
    <x v="2"/>
    <x v="1"/>
    <n v="2"/>
    <x v="23"/>
    <x v="117"/>
    <n v="1"/>
    <n v="0"/>
    <n v="0"/>
    <x v="1196"/>
    <n v="59615.442846328544"/>
    <x v="0"/>
  </r>
  <r>
    <s v="3_19892"/>
    <x v="2"/>
    <x v="1"/>
    <n v="2"/>
    <x v="23"/>
    <x v="117"/>
    <n v="1"/>
    <n v="0"/>
    <n v="0"/>
    <x v="1197"/>
    <n v="62231.642694928087"/>
    <x v="0"/>
  </r>
  <r>
    <s v="2_19892"/>
    <x v="1"/>
    <x v="1"/>
    <n v="2"/>
    <x v="23"/>
    <x v="117"/>
    <n v="1"/>
    <n v="0"/>
    <n v="0"/>
    <x v="1198"/>
    <n v="6526.8735806207424"/>
    <x v="0"/>
  </r>
  <r>
    <s v="2_19892"/>
    <x v="1"/>
    <x v="1"/>
    <n v="2"/>
    <x v="23"/>
    <x v="117"/>
    <n v="1"/>
    <n v="0"/>
    <n v="45"/>
    <x v="1199"/>
    <n v="56951.551854655569"/>
    <x v="0"/>
  </r>
  <r>
    <s v="4_19892"/>
    <x v="3"/>
    <x v="1"/>
    <n v="2"/>
    <x v="23"/>
    <x v="117"/>
    <n v="1"/>
    <n v="0"/>
    <n v="0"/>
    <x v="1200"/>
    <n v="63953.822861468587"/>
    <x v="0"/>
  </r>
  <r>
    <s v="1_19892"/>
    <x v="0"/>
    <x v="1"/>
    <n v="2"/>
    <x v="23"/>
    <x v="117"/>
    <n v="1"/>
    <n v="0"/>
    <n v="0"/>
    <x v="1201"/>
    <n v="63413.323239969723"/>
    <x v="0"/>
  </r>
  <r>
    <s v="2_19892"/>
    <x v="1"/>
    <x v="1"/>
    <n v="2"/>
    <x v="23"/>
    <x v="117"/>
    <n v="1"/>
    <n v="0"/>
    <n v="0"/>
    <x v="1202"/>
    <n v="65447.388342165032"/>
    <x v="0"/>
  </r>
  <r>
    <s v="1_19892"/>
    <x v="0"/>
    <x v="10"/>
    <n v="2"/>
    <x v="23"/>
    <x v="117"/>
    <n v="1"/>
    <n v="0"/>
    <n v="0"/>
    <x v="1203"/>
    <n v="54995.457986373964"/>
    <x v="0"/>
  </r>
  <r>
    <s v="1_19892"/>
    <x v="0"/>
    <x v="1"/>
    <n v="2"/>
    <x v="23"/>
    <x v="117"/>
    <n v="1"/>
    <n v="0"/>
    <n v="0"/>
    <x v="1204"/>
    <n v="61211.960635881907"/>
    <x v="0"/>
  </r>
  <r>
    <s v="1_19892"/>
    <x v="0"/>
    <x v="1"/>
    <n v="2"/>
    <x v="23"/>
    <x v="117"/>
    <n v="1"/>
    <n v="0"/>
    <n v="0"/>
    <x v="1130"/>
    <n v="5764.5722937168812"/>
    <x v="0"/>
  </r>
  <r>
    <s v="4_19892"/>
    <x v="3"/>
    <x v="1"/>
    <n v="2"/>
    <x v="23"/>
    <x v="117"/>
    <n v="1"/>
    <n v="0"/>
    <n v="0"/>
    <x v="1205"/>
    <n v="54581.377744133235"/>
    <x v="0"/>
  </r>
  <r>
    <s v="1_19892"/>
    <x v="0"/>
    <x v="1"/>
    <n v="2"/>
    <x v="23"/>
    <x v="117"/>
    <n v="1"/>
    <n v="0"/>
    <n v="0"/>
    <x v="1206"/>
    <n v="5429.2202876608635"/>
    <x v="0"/>
  </r>
  <r>
    <s v="5_19892"/>
    <x v="4"/>
    <x v="1"/>
    <n v="2"/>
    <x v="23"/>
    <x v="117"/>
    <n v="1"/>
    <n v="0"/>
    <n v="0"/>
    <x v="1207"/>
    <n v="60017.411052233161"/>
    <x v="0"/>
  </r>
  <r>
    <s v="3_19892"/>
    <x v="2"/>
    <x v="16"/>
    <n v="2"/>
    <x v="23"/>
    <x v="117"/>
    <n v="1"/>
    <n v="0"/>
    <n v="0"/>
    <x v="2"/>
    <n v="0"/>
    <x v="4"/>
  </r>
  <r>
    <s v="1_19892"/>
    <x v="0"/>
    <x v="2"/>
    <n v="2"/>
    <x v="23"/>
    <x v="117"/>
    <n v="1"/>
    <n v="0"/>
    <n v="12"/>
    <x v="2"/>
    <n v="0"/>
    <x v="0"/>
  </r>
  <r>
    <s v="1_19892"/>
    <x v="0"/>
    <x v="1"/>
    <n v="2"/>
    <x v="23"/>
    <x v="117"/>
    <n v="1"/>
    <n v="0"/>
    <n v="0"/>
    <x v="1208"/>
    <n v="62351.249053747168"/>
    <x v="0"/>
  </r>
  <r>
    <s v="4_19892"/>
    <x v="3"/>
    <x v="2"/>
    <n v="2"/>
    <x v="23"/>
    <x v="117"/>
    <n v="1"/>
    <n v="0"/>
    <n v="0"/>
    <x v="1209"/>
    <n v="56603.330809992432"/>
    <x v="0"/>
  </r>
  <r>
    <s v="4_19893"/>
    <x v="3"/>
    <x v="2"/>
    <n v="3"/>
    <x v="23"/>
    <x v="46"/>
    <n v="1"/>
    <n v="0"/>
    <n v="0"/>
    <x v="1210"/>
    <n v="5962.9068887206668"/>
    <x v="0"/>
  </r>
  <r>
    <s v="1_19893"/>
    <x v="0"/>
    <x v="4"/>
    <n v="3"/>
    <x v="23"/>
    <x v="46"/>
    <n v="1"/>
    <n v="0"/>
    <n v="0"/>
    <x v="1211"/>
    <n v="55607.872823618476"/>
    <x v="2"/>
  </r>
  <r>
    <s v="6_19893"/>
    <x v="5"/>
    <x v="2"/>
    <n v="3"/>
    <x v="23"/>
    <x v="46"/>
    <n v="1"/>
    <n v="0"/>
    <n v="0"/>
    <x v="1212"/>
    <n v="61643.451930355797"/>
    <x v="0"/>
  </r>
  <r>
    <s v="6_19893"/>
    <x v="5"/>
    <x v="25"/>
    <n v="3"/>
    <x v="23"/>
    <x v="46"/>
    <n v="1"/>
    <n v="0"/>
    <n v="0"/>
    <x v="1213"/>
    <n v="5744.1332323996976"/>
    <x v="0"/>
  </r>
  <r>
    <s v="1_19893"/>
    <x v="0"/>
    <x v="25"/>
    <n v="3"/>
    <x v="23"/>
    <x v="46"/>
    <n v="1"/>
    <n v="0"/>
    <n v="0"/>
    <x v="1214"/>
    <n v="6141.5594246782739"/>
    <x v="0"/>
  </r>
  <r>
    <s v="1_19893"/>
    <x v="0"/>
    <x v="4"/>
    <n v="3"/>
    <x v="23"/>
    <x v="46"/>
    <n v="1"/>
    <n v="0"/>
    <n v="0"/>
    <x v="1215"/>
    <n v="54971.990915972754"/>
    <x v="2"/>
  </r>
  <r>
    <s v="1_19893"/>
    <x v="0"/>
    <x v="1"/>
    <n v="3"/>
    <x v="23"/>
    <x v="46"/>
    <n v="1"/>
    <n v="0"/>
    <n v="0"/>
    <x v="1216"/>
    <n v="6027.2520817562454"/>
    <x v="0"/>
  </r>
  <r>
    <s v="5_19893"/>
    <x v="4"/>
    <x v="4"/>
    <n v="3"/>
    <x v="23"/>
    <x v="46"/>
    <n v="1"/>
    <n v="0"/>
    <n v="0"/>
    <x v="1217"/>
    <n v="6498.107494322483"/>
    <x v="2"/>
  </r>
  <r>
    <s v="5_19893"/>
    <x v="4"/>
    <x v="2"/>
    <n v="3"/>
    <x v="23"/>
    <x v="46"/>
    <n v="1"/>
    <n v="0"/>
    <n v="0"/>
    <x v="1218"/>
    <n v="5539.7426192278581"/>
    <x v="0"/>
  </r>
  <r>
    <s v="2_19893"/>
    <x v="1"/>
    <x v="45"/>
    <n v="3"/>
    <x v="23"/>
    <x v="46"/>
    <n v="1"/>
    <n v="0"/>
    <n v="0"/>
    <x v="1219"/>
    <n v="61271.763815291451"/>
    <x v="2"/>
  </r>
  <r>
    <s v="1_19893"/>
    <x v="0"/>
    <x v="7"/>
    <n v="3"/>
    <x v="23"/>
    <x v="46"/>
    <n v="1"/>
    <n v="0"/>
    <n v="0"/>
    <x v="1220"/>
    <n v="64319.454958364877"/>
    <x v="5"/>
  </r>
  <r>
    <s v="1_19894"/>
    <x v="0"/>
    <x v="4"/>
    <n v="4"/>
    <x v="23"/>
    <x v="126"/>
    <n v="1"/>
    <n v="0"/>
    <n v="0"/>
    <x v="1221"/>
    <n v="5841.0295230885695"/>
    <x v="2"/>
  </r>
  <r>
    <s v="1_19894"/>
    <x v="0"/>
    <x v="1"/>
    <n v="4"/>
    <x v="23"/>
    <x v="126"/>
    <n v="1"/>
    <n v="0"/>
    <n v="0"/>
    <x v="1222"/>
    <n v="56495.836487509463"/>
    <x v="0"/>
  </r>
  <r>
    <s v="2_19894"/>
    <x v="1"/>
    <x v="0"/>
    <n v="4"/>
    <x v="23"/>
    <x v="126"/>
    <n v="1"/>
    <n v="0"/>
    <n v="10"/>
    <x v="2"/>
    <n v="0"/>
    <x v="0"/>
  </r>
  <r>
    <s v="1_19861"/>
    <x v="0"/>
    <x v="1"/>
    <n v="1"/>
    <x v="36"/>
    <x v="94"/>
    <n v="1"/>
    <n v="0"/>
    <n v="0"/>
    <x v="1223"/>
    <n v="6533.6866010598033"/>
    <x v="0"/>
  </r>
  <r>
    <s v="3_19861"/>
    <x v="2"/>
    <x v="3"/>
    <n v="1"/>
    <x v="36"/>
    <x v="94"/>
    <n v="1"/>
    <n v="0"/>
    <n v="0"/>
    <x v="1224"/>
    <n v="61775.927327781988"/>
    <x v="1"/>
  </r>
  <r>
    <s v="6_19862"/>
    <x v="5"/>
    <x v="12"/>
    <n v="2"/>
    <x v="36"/>
    <x v="95"/>
    <n v="30"/>
    <n v="0"/>
    <n v="0"/>
    <x v="2"/>
    <n v="0"/>
    <x v="6"/>
  </r>
  <r>
    <s v="1_19862"/>
    <x v="0"/>
    <x v="12"/>
    <n v="2"/>
    <x v="36"/>
    <x v="95"/>
    <n v="30"/>
    <n v="0"/>
    <n v="0"/>
    <x v="2"/>
    <n v="0"/>
    <x v="6"/>
  </r>
  <r>
    <s v="2_19862"/>
    <x v="1"/>
    <x v="12"/>
    <n v="2"/>
    <x v="36"/>
    <x v="95"/>
    <n v="30"/>
    <n v="0"/>
    <n v="0"/>
    <x v="2"/>
    <n v="0"/>
    <x v="6"/>
  </r>
  <r>
    <s v="4_19862"/>
    <x v="3"/>
    <x v="12"/>
    <n v="2"/>
    <x v="36"/>
    <x v="95"/>
    <n v="30"/>
    <n v="0"/>
    <n v="0"/>
    <x v="2"/>
    <n v="0"/>
    <x v="6"/>
  </r>
  <r>
    <s v="3_19862"/>
    <x v="2"/>
    <x v="12"/>
    <n v="2"/>
    <x v="36"/>
    <x v="95"/>
    <n v="30"/>
    <n v="0"/>
    <n v="0"/>
    <x v="2"/>
    <n v="0"/>
    <x v="6"/>
  </r>
  <r>
    <s v="5_19862"/>
    <x v="4"/>
    <x v="12"/>
    <n v="2"/>
    <x v="36"/>
    <x v="95"/>
    <n v="30"/>
    <n v="0"/>
    <n v="0"/>
    <x v="2"/>
    <n v="0"/>
    <x v="6"/>
  </r>
  <r>
    <s v="3_19862"/>
    <x v="2"/>
    <x v="6"/>
    <n v="2"/>
    <x v="36"/>
    <x v="95"/>
    <n v="1"/>
    <n v="0"/>
    <n v="0"/>
    <x v="1225"/>
    <n v="6185.4655563966699"/>
    <x v="4"/>
  </r>
  <r>
    <s v="5_19862"/>
    <x v="4"/>
    <x v="6"/>
    <n v="2"/>
    <x v="36"/>
    <x v="95"/>
    <n v="1"/>
    <n v="0"/>
    <n v="0"/>
    <x v="1226"/>
    <n v="6186.2225586676759"/>
    <x v="4"/>
  </r>
  <r>
    <s v="4_19862"/>
    <x v="3"/>
    <x v="6"/>
    <n v="2"/>
    <x v="36"/>
    <x v="95"/>
    <n v="1"/>
    <n v="0"/>
    <n v="0"/>
    <x v="1227"/>
    <n v="607.11582134746402"/>
    <x v="4"/>
  </r>
  <r>
    <s v="2_19862"/>
    <x v="1"/>
    <x v="3"/>
    <n v="2"/>
    <x v="36"/>
    <x v="95"/>
    <n v="1"/>
    <n v="0"/>
    <n v="0"/>
    <x v="1228"/>
    <n v="59147.615442846334"/>
    <x v="1"/>
  </r>
  <r>
    <s v="4_19862"/>
    <x v="3"/>
    <x v="3"/>
    <n v="2"/>
    <x v="36"/>
    <x v="95"/>
    <n v="1"/>
    <n v="0"/>
    <n v="0"/>
    <x v="2"/>
    <n v="0"/>
    <x v="1"/>
  </r>
  <r>
    <s v="1_19862"/>
    <x v="0"/>
    <x v="3"/>
    <n v="2"/>
    <x v="36"/>
    <x v="95"/>
    <n v="1"/>
    <n v="0"/>
    <n v="0"/>
    <x v="1229"/>
    <n v="635.881907645723"/>
    <x v="1"/>
  </r>
  <r>
    <s v="3_19862"/>
    <x v="2"/>
    <x v="2"/>
    <n v="2"/>
    <x v="36"/>
    <x v="95"/>
    <n v="1"/>
    <n v="0"/>
    <n v="0"/>
    <x v="1230"/>
    <n v="28849.356548069645"/>
    <x v="0"/>
  </r>
  <r>
    <s v="3_19862"/>
    <x v="2"/>
    <x v="3"/>
    <n v="2"/>
    <x v="36"/>
    <x v="95"/>
    <n v="1"/>
    <n v="0"/>
    <n v="0"/>
    <x v="1231"/>
    <n v="54005.29901589705"/>
    <x v="1"/>
  </r>
  <r>
    <s v="3_19862"/>
    <x v="2"/>
    <x v="6"/>
    <n v="2"/>
    <x v="36"/>
    <x v="95"/>
    <n v="1"/>
    <n v="0"/>
    <n v="0"/>
    <x v="813"/>
    <n v="5436.0333080999244"/>
    <x v="4"/>
  </r>
  <r>
    <s v="1_19862"/>
    <x v="0"/>
    <x v="6"/>
    <n v="2"/>
    <x v="36"/>
    <x v="95"/>
    <n v="1"/>
    <n v="0"/>
    <n v="0"/>
    <x v="876"/>
    <n v="613.92884178652537"/>
    <x v="4"/>
  </r>
  <r>
    <s v="1_19862"/>
    <x v="0"/>
    <x v="3"/>
    <n v="2"/>
    <x v="36"/>
    <x v="95"/>
    <n v="1"/>
    <n v="0"/>
    <n v="0"/>
    <x v="1232"/>
    <n v="574.56472369417111"/>
    <x v="1"/>
  </r>
  <r>
    <s v="1_19862"/>
    <x v="0"/>
    <x v="4"/>
    <n v="2"/>
    <x v="36"/>
    <x v="95"/>
    <n v="2"/>
    <n v="0"/>
    <n v="0"/>
    <x v="1233"/>
    <n v="61199.848599545803"/>
    <x v="2"/>
  </r>
  <r>
    <s v="4_19862"/>
    <x v="3"/>
    <x v="2"/>
    <n v="2"/>
    <x v="36"/>
    <x v="95"/>
    <n v="1"/>
    <n v="0"/>
    <n v="12"/>
    <x v="2"/>
    <n v="0"/>
    <x v="0"/>
  </r>
  <r>
    <s v="5_19862"/>
    <x v="4"/>
    <x v="3"/>
    <n v="2"/>
    <x v="36"/>
    <x v="95"/>
    <n v="1"/>
    <n v="0"/>
    <n v="0"/>
    <x v="826"/>
    <n v="606.35881907645728"/>
    <x v="1"/>
  </r>
  <r>
    <s v="4_19862"/>
    <x v="3"/>
    <x v="3"/>
    <n v="2"/>
    <x v="36"/>
    <x v="95"/>
    <n v="1"/>
    <n v="0"/>
    <n v="0"/>
    <x v="2"/>
    <n v="0"/>
    <x v="1"/>
  </r>
  <r>
    <s v="4_19862"/>
    <x v="3"/>
    <x v="6"/>
    <n v="2"/>
    <x v="36"/>
    <x v="95"/>
    <n v="1"/>
    <n v="0"/>
    <n v="0"/>
    <x v="1234"/>
    <n v="63605.601816805451"/>
    <x v="4"/>
  </r>
  <r>
    <s v="1_19862"/>
    <x v="0"/>
    <x v="6"/>
    <n v="2"/>
    <x v="36"/>
    <x v="95"/>
    <n v="1"/>
    <n v="0"/>
    <n v="0"/>
    <x v="1235"/>
    <n v="540.49962149886449"/>
    <x v="4"/>
  </r>
  <r>
    <s v="1_19862"/>
    <x v="0"/>
    <x v="3"/>
    <n v="2"/>
    <x v="36"/>
    <x v="95"/>
    <n v="1"/>
    <n v="0"/>
    <n v="0"/>
    <x v="1236"/>
    <n v="61535.957607872828"/>
    <x v="1"/>
  </r>
  <r>
    <s v="3_19862"/>
    <x v="2"/>
    <x v="3"/>
    <n v="2"/>
    <x v="36"/>
    <x v="95"/>
    <n v="1"/>
    <n v="0"/>
    <n v="0"/>
    <x v="1237"/>
    <n v="64223.315669947013"/>
    <x v="1"/>
  </r>
  <r>
    <s v="3_19862"/>
    <x v="2"/>
    <x v="6"/>
    <n v="2"/>
    <x v="36"/>
    <x v="95"/>
    <n v="1"/>
    <n v="0"/>
    <n v="0"/>
    <x v="1238"/>
    <n v="651.77895533686603"/>
    <x v="4"/>
  </r>
  <r>
    <s v="3_19862"/>
    <x v="2"/>
    <x v="6"/>
    <n v="2"/>
    <x v="36"/>
    <x v="95"/>
    <n v="1"/>
    <n v="0"/>
    <n v="0"/>
    <x v="1239"/>
    <n v="61829.67448902347"/>
    <x v="4"/>
  </r>
  <r>
    <s v="3_19863"/>
    <x v="2"/>
    <x v="6"/>
    <n v="3"/>
    <x v="36"/>
    <x v="96"/>
    <n v="1"/>
    <n v="0"/>
    <n v="0"/>
    <x v="1240"/>
    <n v="6380.0151400454206"/>
    <x v="4"/>
  </r>
  <r>
    <s v="3_19863"/>
    <x v="2"/>
    <x v="6"/>
    <n v="3"/>
    <x v="36"/>
    <x v="96"/>
    <n v="1"/>
    <n v="0"/>
    <n v="0"/>
    <x v="1241"/>
    <n v="551.85465556396673"/>
    <x v="4"/>
  </r>
  <r>
    <s v="5_19863"/>
    <x v="4"/>
    <x v="6"/>
    <n v="3"/>
    <x v="36"/>
    <x v="96"/>
    <n v="1"/>
    <n v="0"/>
    <n v="0"/>
    <x v="1020"/>
    <n v="648.75094625283884"/>
    <x v="4"/>
  </r>
  <r>
    <s v="5_19863"/>
    <x v="4"/>
    <x v="2"/>
    <n v="3"/>
    <x v="36"/>
    <x v="96"/>
    <n v="1"/>
    <n v="0"/>
    <n v="0"/>
    <x v="1242"/>
    <n v="6081.7562452687362"/>
    <x v="0"/>
  </r>
  <r>
    <s v="1_19863"/>
    <x v="0"/>
    <x v="6"/>
    <n v="3"/>
    <x v="36"/>
    <x v="96"/>
    <n v="1"/>
    <n v="0"/>
    <n v="0"/>
    <x v="1243"/>
    <n v="6392.8841786525363"/>
    <x v="4"/>
  </r>
  <r>
    <s v="1_19863"/>
    <x v="0"/>
    <x v="6"/>
    <n v="3"/>
    <x v="36"/>
    <x v="96"/>
    <n v="1"/>
    <n v="0"/>
    <n v="0"/>
    <x v="753"/>
    <n v="634.3679031037093"/>
    <x v="4"/>
  </r>
  <r>
    <s v="3_19863"/>
    <x v="2"/>
    <x v="3"/>
    <n v="3"/>
    <x v="36"/>
    <x v="96"/>
    <n v="1"/>
    <n v="0"/>
    <n v="0"/>
    <x v="1238"/>
    <n v="651.77895533686603"/>
    <x v="1"/>
  </r>
  <r>
    <s v="3_19863"/>
    <x v="2"/>
    <x v="4"/>
    <n v="3"/>
    <x v="36"/>
    <x v="96"/>
    <n v="1"/>
    <n v="0"/>
    <n v="0"/>
    <x v="1244"/>
    <n v="560.93868281604853"/>
    <x v="2"/>
  </r>
  <r>
    <s v="3_19863"/>
    <x v="2"/>
    <x v="6"/>
    <n v="3"/>
    <x v="36"/>
    <x v="96"/>
    <n v="1"/>
    <n v="0"/>
    <n v="0"/>
    <x v="1245"/>
    <n v="65987.887963663889"/>
    <x v="4"/>
  </r>
  <r>
    <s v="2_19863"/>
    <x v="1"/>
    <x v="6"/>
    <n v="3"/>
    <x v="36"/>
    <x v="96"/>
    <n v="1"/>
    <n v="0"/>
    <n v="0"/>
    <x v="1246"/>
    <n v="6577.5927327781983"/>
    <x v="4"/>
  </r>
  <r>
    <s v="3_19863"/>
    <x v="2"/>
    <x v="6"/>
    <n v="3"/>
    <x v="36"/>
    <x v="96"/>
    <n v="1"/>
    <n v="0"/>
    <n v="0"/>
    <x v="1247"/>
    <n v="635.12490537471615"/>
    <x v="4"/>
  </r>
  <r>
    <s v="2_19863"/>
    <x v="1"/>
    <x v="2"/>
    <n v="3"/>
    <x v="36"/>
    <x v="96"/>
    <n v="1"/>
    <n v="0"/>
    <n v="0"/>
    <x v="1248"/>
    <n v="56339.894019682062"/>
    <x v="0"/>
  </r>
  <r>
    <s v="1_19863"/>
    <x v="0"/>
    <x v="3"/>
    <n v="3"/>
    <x v="36"/>
    <x v="96"/>
    <n v="1"/>
    <n v="0"/>
    <n v="0"/>
    <x v="2"/>
    <n v="0"/>
    <x v="1"/>
  </r>
  <r>
    <s v="1_19863"/>
    <x v="0"/>
    <x v="2"/>
    <n v="3"/>
    <x v="36"/>
    <x v="96"/>
    <n v="1"/>
    <n v="0"/>
    <n v="0"/>
    <x v="1249"/>
    <n v="62393.641180923543"/>
    <x v="0"/>
  </r>
  <r>
    <s v="3_19863"/>
    <x v="2"/>
    <x v="2"/>
    <n v="3"/>
    <x v="36"/>
    <x v="96"/>
    <n v="1"/>
    <n v="0"/>
    <n v="0"/>
    <x v="1250"/>
    <n v="5757.7592732778203"/>
    <x v="0"/>
  </r>
  <r>
    <s v="4_19823"/>
    <x v="3"/>
    <x v="16"/>
    <n v="3"/>
    <x v="18"/>
    <x v="125"/>
    <n v="1"/>
    <n v="0"/>
    <n v="0"/>
    <x v="1251"/>
    <n v="557.91067373202122"/>
    <x v="4"/>
  </r>
  <r>
    <s v="4_19823"/>
    <x v="3"/>
    <x v="6"/>
    <n v="3"/>
    <x v="18"/>
    <x v="125"/>
    <n v="1"/>
    <n v="0"/>
    <n v="0"/>
    <x v="1252"/>
    <n v="6361.09008327025"/>
    <x v="4"/>
  </r>
  <r>
    <s v="5_19863"/>
    <x v="4"/>
    <x v="2"/>
    <n v="3"/>
    <x v="36"/>
    <x v="96"/>
    <n v="1"/>
    <n v="0"/>
    <n v="0"/>
    <x v="1253"/>
    <n v="60869.795609386834"/>
    <x v="0"/>
  </r>
  <r>
    <s v="2_19863"/>
    <x v="1"/>
    <x v="7"/>
    <n v="3"/>
    <x v="36"/>
    <x v="96"/>
    <n v="1"/>
    <n v="0"/>
    <n v="0"/>
    <x v="1254"/>
    <n v="51.476154428463289"/>
    <x v="5"/>
  </r>
  <r>
    <s v="5_19863"/>
    <x v="4"/>
    <x v="1"/>
    <n v="3"/>
    <x v="36"/>
    <x v="96"/>
    <n v="1"/>
    <n v="0"/>
    <n v="0"/>
    <x v="1255"/>
    <n v="605.60181680545043"/>
    <x v="0"/>
  </r>
  <r>
    <s v="3_19863"/>
    <x v="2"/>
    <x v="4"/>
    <n v="3"/>
    <x v="36"/>
    <x v="96"/>
    <n v="2"/>
    <n v="0"/>
    <n v="0"/>
    <x v="1256"/>
    <n v="56159.727479182438"/>
    <x v="2"/>
  </r>
  <r>
    <s v="1_19803"/>
    <x v="0"/>
    <x v="26"/>
    <n v="3"/>
    <x v="15"/>
    <x v="109"/>
    <n v="1"/>
    <n v="0"/>
    <n v="12"/>
    <x v="1257"/>
    <n v="21537.47161241484"/>
    <x v="4"/>
  </r>
  <r>
    <s v="4_19803"/>
    <x v="3"/>
    <x v="16"/>
    <n v="3"/>
    <x v="15"/>
    <x v="109"/>
    <n v="1"/>
    <n v="0"/>
    <n v="0"/>
    <x v="1258"/>
    <n v="60299.772899318697"/>
    <x v="4"/>
  </r>
  <r>
    <s v="2_19864"/>
    <x v="1"/>
    <x v="4"/>
    <n v="4"/>
    <x v="36"/>
    <x v="97"/>
    <n v="1"/>
    <n v="0"/>
    <n v="0"/>
    <x v="1259"/>
    <n v="61709.31112793339"/>
    <x v="2"/>
  </r>
  <r>
    <s v="2_19864"/>
    <x v="1"/>
    <x v="4"/>
    <n v="4"/>
    <x v="36"/>
    <x v="97"/>
    <n v="1"/>
    <n v="0"/>
    <n v="0"/>
    <x v="1260"/>
    <n v="61967.44890234671"/>
    <x v="2"/>
  </r>
  <r>
    <s v="3_19864"/>
    <x v="2"/>
    <x v="2"/>
    <n v="4"/>
    <x v="36"/>
    <x v="97"/>
    <n v="1"/>
    <n v="0"/>
    <n v="0"/>
    <x v="1261"/>
    <n v="5577.5927327781983"/>
    <x v="0"/>
  </r>
  <r>
    <s v="3_19864"/>
    <x v="2"/>
    <x v="4"/>
    <n v="4"/>
    <x v="36"/>
    <x v="97"/>
    <n v="1"/>
    <n v="0"/>
    <n v="0"/>
    <x v="1262"/>
    <n v="5477.6684330052994"/>
    <x v="2"/>
  </r>
  <r>
    <s v="1_19864"/>
    <x v="0"/>
    <x v="0"/>
    <n v="4"/>
    <x v="36"/>
    <x v="97"/>
    <n v="1"/>
    <n v="0"/>
    <n v="0"/>
    <x v="848"/>
    <n v="623.01286903860716"/>
    <x v="0"/>
  </r>
  <r>
    <s v="1_19871"/>
    <x v="0"/>
    <x v="0"/>
    <n v="1"/>
    <x v="22"/>
    <x v="98"/>
    <n v="1"/>
    <n v="0"/>
    <n v="0"/>
    <x v="1263"/>
    <n v="935.65480696442091"/>
    <x v="0"/>
  </r>
  <r>
    <s v="6_19871"/>
    <x v="5"/>
    <x v="0"/>
    <n v="1"/>
    <x v="22"/>
    <x v="98"/>
    <n v="1"/>
    <n v="0"/>
    <n v="0"/>
    <x v="1264"/>
    <n v="3456.4723694171084"/>
    <x v="0"/>
  </r>
  <r>
    <s v="1_19871"/>
    <x v="0"/>
    <x v="0"/>
    <n v="1"/>
    <x v="22"/>
    <x v="98"/>
    <n v="1"/>
    <n v="0"/>
    <n v="0"/>
    <x v="1265"/>
    <n v="3230.8856926570779"/>
    <x v="0"/>
  </r>
  <r>
    <s v="1_19871"/>
    <x v="0"/>
    <x v="6"/>
    <n v="1"/>
    <x v="22"/>
    <x v="98"/>
    <n v="1"/>
    <n v="0"/>
    <n v="0"/>
    <x v="1266"/>
    <n v="8500.378501135503"/>
    <x v="4"/>
  </r>
  <r>
    <s v="2_19871"/>
    <x v="1"/>
    <x v="4"/>
    <n v="1"/>
    <x v="22"/>
    <x v="98"/>
    <n v="1"/>
    <n v="0"/>
    <n v="0"/>
    <x v="1267"/>
    <n v="6333.8380015140046"/>
    <x v="2"/>
  </r>
  <r>
    <s v="2_19871"/>
    <x v="1"/>
    <x v="4"/>
    <n v="1"/>
    <x v="22"/>
    <x v="98"/>
    <n v="1"/>
    <n v="0"/>
    <n v="0"/>
    <x v="1268"/>
    <n v="5963.6638909916728"/>
    <x v="2"/>
  </r>
  <r>
    <s v="3_19871"/>
    <x v="2"/>
    <x v="4"/>
    <n v="1"/>
    <x v="22"/>
    <x v="98"/>
    <n v="1"/>
    <n v="0"/>
    <n v="0"/>
    <x v="1269"/>
    <n v="6153.6714610143836"/>
    <x v="2"/>
  </r>
  <r>
    <s v="1_19851"/>
    <x v="0"/>
    <x v="0"/>
    <n v="1"/>
    <x v="21"/>
    <x v="92"/>
    <n v="1"/>
    <n v="0"/>
    <n v="0"/>
    <x v="1270"/>
    <n v="1352.763058289175"/>
    <x v="0"/>
  </r>
  <r>
    <s v="1_19851"/>
    <x v="0"/>
    <x v="0"/>
    <n v="1"/>
    <x v="21"/>
    <x v="92"/>
    <n v="1"/>
    <n v="0"/>
    <n v="0"/>
    <x v="744"/>
    <n v="303.55791067373201"/>
    <x v="0"/>
  </r>
  <r>
    <s v="1_19851"/>
    <x v="0"/>
    <x v="0"/>
    <n v="1"/>
    <x v="21"/>
    <x v="92"/>
    <n v="1"/>
    <n v="0"/>
    <n v="0"/>
    <x v="1271"/>
    <n v="3228.6146858440575"/>
    <x v="0"/>
  </r>
  <r>
    <s v="2_19871"/>
    <x v="1"/>
    <x v="6"/>
    <n v="1"/>
    <x v="22"/>
    <x v="98"/>
    <n v="1"/>
    <n v="0"/>
    <n v="0"/>
    <x v="1272"/>
    <n v="58937.925813777445"/>
    <x v="4"/>
  </r>
  <r>
    <s v="1_19871"/>
    <x v="0"/>
    <x v="0"/>
    <n v="1"/>
    <x v="22"/>
    <x v="98"/>
    <n v="1"/>
    <n v="0"/>
    <n v="0"/>
    <x v="1273"/>
    <n v="34272.520817562458"/>
    <x v="0"/>
  </r>
  <r>
    <s v="6_19862"/>
    <x v="5"/>
    <x v="12"/>
    <n v="2"/>
    <x v="36"/>
    <x v="95"/>
    <n v="30"/>
    <n v="0"/>
    <n v="0"/>
    <x v="1274"/>
    <n v="12817.562452687358"/>
    <x v="6"/>
  </r>
  <r>
    <s v="1_19862"/>
    <x v="0"/>
    <x v="12"/>
    <n v="2"/>
    <x v="36"/>
    <x v="95"/>
    <n v="30"/>
    <n v="0"/>
    <n v="0"/>
    <x v="1275"/>
    <n v="13423.921271763817"/>
    <x v="6"/>
  </r>
  <r>
    <s v="2_19862"/>
    <x v="1"/>
    <x v="12"/>
    <n v="2"/>
    <x v="36"/>
    <x v="95"/>
    <n v="30"/>
    <n v="0"/>
    <n v="0"/>
    <x v="1276"/>
    <n v="14105.223315669948"/>
    <x v="6"/>
  </r>
  <r>
    <s v="4_19862"/>
    <x v="3"/>
    <x v="12"/>
    <n v="2"/>
    <x v="36"/>
    <x v="95"/>
    <n v="30"/>
    <n v="0"/>
    <n v="0"/>
    <x v="1277"/>
    <n v="14146.101438304315"/>
    <x v="6"/>
  </r>
  <r>
    <s v="3_19862"/>
    <x v="2"/>
    <x v="12"/>
    <n v="2"/>
    <x v="36"/>
    <x v="95"/>
    <n v="30"/>
    <n v="0"/>
    <n v="0"/>
    <x v="1278"/>
    <n v="13040.121120363361"/>
    <x v="6"/>
  </r>
  <r>
    <s v="5_19862"/>
    <x v="4"/>
    <x v="12"/>
    <n v="2"/>
    <x v="36"/>
    <x v="95"/>
    <n v="30"/>
    <n v="0"/>
    <n v="0"/>
    <x v="1279"/>
    <n v="13499.621498864497"/>
    <x v="6"/>
  </r>
  <r>
    <s v="6_19863"/>
    <x v="5"/>
    <x v="12"/>
    <n v="3"/>
    <x v="36"/>
    <x v="96"/>
    <n v="31"/>
    <n v="0"/>
    <n v="0"/>
    <x v="1280"/>
    <n v="1225295.9878879637"/>
    <x v="6"/>
  </r>
  <r>
    <s v="1_19863"/>
    <x v="0"/>
    <x v="12"/>
    <n v="3"/>
    <x v="36"/>
    <x v="96"/>
    <n v="31"/>
    <n v="0"/>
    <n v="0"/>
    <x v="1281"/>
    <n v="1294165.0264950795"/>
    <x v="6"/>
  </r>
  <r>
    <s v="2_19863"/>
    <x v="1"/>
    <x v="12"/>
    <n v="3"/>
    <x v="36"/>
    <x v="96"/>
    <n v="31"/>
    <n v="0"/>
    <n v="0"/>
    <x v="1282"/>
    <n v="1403729.7501892506"/>
    <x v="6"/>
  </r>
  <r>
    <s v="4_19863"/>
    <x v="3"/>
    <x v="12"/>
    <n v="3"/>
    <x v="36"/>
    <x v="96"/>
    <n v="31"/>
    <n v="0"/>
    <n v="0"/>
    <x v="1283"/>
    <n v="1185644.2089326268"/>
    <x v="6"/>
  </r>
  <r>
    <s v="3_19863"/>
    <x v="2"/>
    <x v="12"/>
    <n v="3"/>
    <x v="36"/>
    <x v="96"/>
    <n v="31"/>
    <n v="0"/>
    <n v="0"/>
    <x v="1284"/>
    <n v="1427468.5844057533"/>
    <x v="6"/>
  </r>
  <r>
    <s v="5_19863"/>
    <x v="4"/>
    <x v="12"/>
    <n v="3"/>
    <x v="36"/>
    <x v="96"/>
    <n v="31"/>
    <n v="0"/>
    <n v="0"/>
    <x v="1285"/>
    <n v="1278773.6563209691"/>
    <x v="6"/>
  </r>
  <r>
    <s v="1_19872"/>
    <x v="0"/>
    <x v="0"/>
    <n v="2"/>
    <x v="22"/>
    <x v="99"/>
    <n v="1"/>
    <n v="0"/>
    <n v="0"/>
    <x v="1286"/>
    <n v="21423.164269492809"/>
    <x v="0"/>
  </r>
  <r>
    <s v="5_19872"/>
    <x v="4"/>
    <x v="3"/>
    <n v="2"/>
    <x v="22"/>
    <x v="99"/>
    <n v="1"/>
    <n v="0"/>
    <n v="0"/>
    <x v="1081"/>
    <n v="644.20893262679795"/>
    <x v="1"/>
  </r>
  <r>
    <s v="3_19872"/>
    <x v="2"/>
    <x v="3"/>
    <n v="2"/>
    <x v="22"/>
    <x v="99"/>
    <n v="1"/>
    <n v="0"/>
    <n v="0"/>
    <x v="1287"/>
    <n v="5791.0673732021196"/>
    <x v="1"/>
  </r>
  <r>
    <s v="2_19872"/>
    <x v="1"/>
    <x v="4"/>
    <n v="2"/>
    <x v="22"/>
    <x v="99"/>
    <n v="1"/>
    <n v="0"/>
    <n v="0"/>
    <x v="1288"/>
    <n v="63821.347464042396"/>
    <x v="2"/>
  </r>
  <r>
    <s v="3_19872"/>
    <x v="2"/>
    <x v="3"/>
    <n v="2"/>
    <x v="22"/>
    <x v="99"/>
    <n v="1"/>
    <n v="0"/>
    <n v="0"/>
    <x v="1289"/>
    <n v="567.75170325510976"/>
    <x v="1"/>
  </r>
  <r>
    <s v="1_19872"/>
    <x v="0"/>
    <x v="1"/>
    <n v="2"/>
    <x v="22"/>
    <x v="99"/>
    <n v="1"/>
    <n v="0"/>
    <n v="0"/>
    <x v="1290"/>
    <n v="5580.6207418622262"/>
    <x v="0"/>
  </r>
  <r>
    <s v="1_19872"/>
    <x v="0"/>
    <x v="3"/>
    <n v="2"/>
    <x v="22"/>
    <x v="99"/>
    <n v="1"/>
    <n v="0"/>
    <n v="0"/>
    <x v="1291"/>
    <n v="55763.815291445877"/>
    <x v="1"/>
  </r>
  <r>
    <s v="4_19872"/>
    <x v="3"/>
    <x v="3"/>
    <n v="2"/>
    <x v="22"/>
    <x v="99"/>
    <n v="1"/>
    <n v="0"/>
    <n v="0"/>
    <x v="1292"/>
    <n v="6009.8410295230888"/>
    <x v="1"/>
  </r>
  <r>
    <s v="1_19872"/>
    <x v="0"/>
    <x v="3"/>
    <n v="2"/>
    <x v="22"/>
    <x v="99"/>
    <n v="1"/>
    <n v="0"/>
    <n v="0"/>
    <x v="1293"/>
    <n v="54755.488266464803"/>
    <x v="1"/>
  </r>
  <r>
    <s v="1_19872"/>
    <x v="0"/>
    <x v="1"/>
    <n v="2"/>
    <x v="22"/>
    <x v="99"/>
    <n v="1"/>
    <n v="0"/>
    <n v="0"/>
    <x v="1166"/>
    <n v="5501.892505677517"/>
    <x v="0"/>
  </r>
  <r>
    <s v="1_19872"/>
    <x v="0"/>
    <x v="1"/>
    <n v="2"/>
    <x v="22"/>
    <x v="99"/>
    <n v="1"/>
    <n v="0"/>
    <n v="0"/>
    <x v="984"/>
    <n v="5862.982588947767"/>
    <x v="0"/>
  </r>
  <r>
    <s v="3_19872"/>
    <x v="2"/>
    <x v="2"/>
    <n v="2"/>
    <x v="22"/>
    <x v="99"/>
    <n v="1"/>
    <n v="0"/>
    <n v="11"/>
    <x v="1294"/>
    <n v="5597.2747918243758"/>
    <x v="0"/>
  </r>
  <r>
    <s v="1_19872"/>
    <x v="0"/>
    <x v="1"/>
    <n v="2"/>
    <x v="22"/>
    <x v="99"/>
    <n v="1"/>
    <n v="0"/>
    <n v="0"/>
    <x v="1295"/>
    <n v="5629.8258894776691"/>
    <x v="0"/>
  </r>
  <r>
    <s v="4_19872"/>
    <x v="3"/>
    <x v="3"/>
    <n v="2"/>
    <x v="22"/>
    <x v="99"/>
    <n v="1"/>
    <n v="0"/>
    <n v="0"/>
    <x v="1296"/>
    <n v="604.84481453444369"/>
    <x v="1"/>
  </r>
  <r>
    <s v="4_19872"/>
    <x v="3"/>
    <x v="3"/>
    <n v="2"/>
    <x v="22"/>
    <x v="99"/>
    <n v="1"/>
    <n v="0"/>
    <n v="0"/>
    <x v="1148"/>
    <n v="576.0787282361847"/>
    <x v="1"/>
  </r>
  <r>
    <s v="3_19872"/>
    <x v="2"/>
    <x v="2"/>
    <n v="2"/>
    <x v="22"/>
    <x v="99"/>
    <n v="1"/>
    <n v="0"/>
    <n v="0"/>
    <x v="1297"/>
    <n v="6191.5215745647238"/>
    <x v="0"/>
  </r>
  <r>
    <s v="2_19872"/>
    <x v="1"/>
    <x v="2"/>
    <n v="2"/>
    <x v="22"/>
    <x v="99"/>
    <n v="1"/>
    <n v="0"/>
    <n v="0"/>
    <x v="1298"/>
    <n v="64475.397426192285"/>
    <x v="0"/>
  </r>
  <r>
    <s v="2_19872"/>
    <x v="1"/>
    <x v="2"/>
    <n v="2"/>
    <x v="22"/>
    <x v="99"/>
    <n v="1"/>
    <n v="0"/>
    <n v="0"/>
    <x v="1299"/>
    <n v="56375.473126419383"/>
    <x v="0"/>
  </r>
  <r>
    <s v="2_19872"/>
    <x v="1"/>
    <x v="8"/>
    <n v="2"/>
    <x v="22"/>
    <x v="99"/>
    <n v="1"/>
    <n v="0"/>
    <n v="0"/>
    <x v="1300"/>
    <n v="5966.6919000757007"/>
    <x v="0"/>
  </r>
  <r>
    <s v="1_19872"/>
    <x v="0"/>
    <x v="3"/>
    <n v="2"/>
    <x v="22"/>
    <x v="99"/>
    <n v="1"/>
    <n v="0"/>
    <n v="0"/>
    <x v="1301"/>
    <n v="58547.312641937926"/>
    <x v="1"/>
  </r>
  <r>
    <s v="1_19872"/>
    <x v="0"/>
    <x v="1"/>
    <n v="2"/>
    <x v="22"/>
    <x v="99"/>
    <n v="1"/>
    <n v="0"/>
    <n v="0"/>
    <x v="1302"/>
    <n v="62987.887963663896"/>
    <x v="0"/>
  </r>
  <r>
    <s v="1_19872"/>
    <x v="0"/>
    <x v="1"/>
    <n v="2"/>
    <x v="22"/>
    <x v="99"/>
    <n v="1"/>
    <n v="0"/>
    <n v="0"/>
    <x v="1303"/>
    <n v="588.94776684330054"/>
    <x v="0"/>
  </r>
  <r>
    <s v="1_19872"/>
    <x v="0"/>
    <x v="1"/>
    <n v="2"/>
    <x v="22"/>
    <x v="99"/>
    <n v="1"/>
    <n v="0"/>
    <n v="0"/>
    <x v="1304"/>
    <n v="6423.9212717638156"/>
    <x v="0"/>
  </r>
  <r>
    <s v="1_19872"/>
    <x v="0"/>
    <x v="3"/>
    <n v="2"/>
    <x v="22"/>
    <x v="99"/>
    <n v="1"/>
    <n v="0"/>
    <n v="0"/>
    <x v="1305"/>
    <n v="6090.083270249811"/>
    <x v="1"/>
  </r>
  <r>
    <s v="3_19872"/>
    <x v="2"/>
    <x v="1"/>
    <n v="2"/>
    <x v="22"/>
    <x v="99"/>
    <n v="1"/>
    <n v="0"/>
    <n v="0"/>
    <x v="1306"/>
    <n v="58061.317183951556"/>
    <x v="0"/>
  </r>
  <r>
    <s v="1_19801"/>
    <x v="0"/>
    <x v="0"/>
    <n v="1"/>
    <x v="15"/>
    <x v="107"/>
    <n v="1"/>
    <n v="0"/>
    <n v="0"/>
    <x v="1307"/>
    <n v="10810.749432248298"/>
    <x v="0"/>
  </r>
  <r>
    <s v="2_19802"/>
    <x v="1"/>
    <x v="10"/>
    <n v="2"/>
    <x v="15"/>
    <x v="35"/>
    <n v="1"/>
    <n v="0"/>
    <n v="0"/>
    <x v="1308"/>
    <n v="56441.332323996976"/>
    <x v="0"/>
  </r>
  <r>
    <s v="3_19873"/>
    <x v="2"/>
    <x v="1"/>
    <n v="3"/>
    <x v="22"/>
    <x v="45"/>
    <n v="1"/>
    <n v="0"/>
    <n v="0"/>
    <x v="1309"/>
    <n v="5651.0219530658596"/>
    <x v="0"/>
  </r>
  <r>
    <s v="2_19873"/>
    <x v="1"/>
    <x v="2"/>
    <n v="3"/>
    <x v="22"/>
    <x v="45"/>
    <n v="1"/>
    <n v="0"/>
    <n v="0"/>
    <x v="1310"/>
    <n v="5905.374716124149"/>
    <x v="0"/>
  </r>
  <r>
    <s v="2_19873"/>
    <x v="1"/>
    <x v="2"/>
    <n v="3"/>
    <x v="22"/>
    <x v="45"/>
    <n v="1"/>
    <n v="0"/>
    <n v="0"/>
    <x v="1311"/>
    <n v="5439.0613171839514"/>
    <x v="0"/>
  </r>
  <r>
    <s v="1_19873"/>
    <x v="0"/>
    <x v="1"/>
    <n v="3"/>
    <x v="22"/>
    <x v="45"/>
    <n v="1"/>
    <n v="0"/>
    <n v="0"/>
    <x v="1303"/>
    <n v="588.94776684330054"/>
    <x v="0"/>
  </r>
  <r>
    <s v="5_19873"/>
    <x v="4"/>
    <x v="2"/>
    <n v="3"/>
    <x v="22"/>
    <x v="45"/>
    <n v="1"/>
    <n v="0"/>
    <n v="0"/>
    <x v="1312"/>
    <n v="611.65783497350492"/>
    <x v="0"/>
  </r>
  <r>
    <s v="5_19873"/>
    <x v="4"/>
    <x v="2"/>
    <n v="3"/>
    <x v="22"/>
    <x v="45"/>
    <n v="1"/>
    <n v="0"/>
    <n v="0"/>
    <x v="1313"/>
    <n v="61733.535200605605"/>
    <x v="0"/>
  </r>
  <r>
    <s v="4_19873"/>
    <x v="3"/>
    <x v="3"/>
    <n v="3"/>
    <x v="22"/>
    <x v="45"/>
    <n v="1"/>
    <n v="0"/>
    <n v="0"/>
    <x v="1314"/>
    <n v="5474.6404239212716"/>
    <x v="1"/>
  </r>
  <r>
    <s v="4_19873"/>
    <x v="3"/>
    <x v="2"/>
    <n v="3"/>
    <x v="22"/>
    <x v="45"/>
    <n v="1"/>
    <n v="0"/>
    <n v="12"/>
    <x v="2"/>
    <n v="0"/>
    <x v="0"/>
  </r>
  <r>
    <s v="4_19873"/>
    <x v="3"/>
    <x v="1"/>
    <n v="3"/>
    <x v="22"/>
    <x v="45"/>
    <n v="1"/>
    <n v="0"/>
    <n v="0"/>
    <x v="1315"/>
    <n v="64553.368660105982"/>
    <x v="0"/>
  </r>
  <r>
    <s v="2_19873"/>
    <x v="1"/>
    <x v="2"/>
    <n v="3"/>
    <x v="22"/>
    <x v="45"/>
    <n v="1"/>
    <n v="0"/>
    <n v="0"/>
    <x v="1316"/>
    <n v="62765.329295987889"/>
    <x v="0"/>
  </r>
  <r>
    <s v="2_19873"/>
    <x v="1"/>
    <x v="1"/>
    <n v="3"/>
    <x v="22"/>
    <x v="45"/>
    <n v="1"/>
    <n v="0"/>
    <n v="0"/>
    <x v="1317"/>
    <n v="57935.654806964427"/>
    <x v="0"/>
  </r>
  <r>
    <s v="2_19873"/>
    <x v="1"/>
    <x v="1"/>
    <n v="3"/>
    <x v="22"/>
    <x v="45"/>
    <n v="1"/>
    <n v="0"/>
    <n v="0"/>
    <x v="1318"/>
    <n v="6017.4110522331566"/>
    <x v="0"/>
  </r>
  <r>
    <s v="2_19873"/>
    <x v="1"/>
    <x v="1"/>
    <n v="3"/>
    <x v="22"/>
    <x v="45"/>
    <n v="1"/>
    <n v="0"/>
    <n v="0"/>
    <x v="1319"/>
    <n v="64859.954579863741"/>
    <x v="0"/>
  </r>
  <r>
    <s v="5_19873"/>
    <x v="4"/>
    <x v="1"/>
    <n v="3"/>
    <x v="22"/>
    <x v="45"/>
    <n v="1"/>
    <n v="0"/>
    <n v="0"/>
    <x v="1320"/>
    <n v="6339.1370174110525"/>
    <x v="0"/>
  </r>
  <r>
    <s v="3_19873"/>
    <x v="2"/>
    <x v="2"/>
    <n v="3"/>
    <x v="22"/>
    <x v="45"/>
    <n v="1"/>
    <n v="0"/>
    <n v="0"/>
    <x v="1321"/>
    <n v="6593.4897804693419"/>
    <x v="0"/>
  </r>
  <r>
    <s v="3_19873"/>
    <x v="2"/>
    <x v="1"/>
    <n v="3"/>
    <x v="22"/>
    <x v="45"/>
    <n v="1"/>
    <n v="0"/>
    <n v="0"/>
    <x v="1322"/>
    <n v="6426.1922785768356"/>
    <x v="0"/>
  </r>
  <r>
    <s v="3_19873"/>
    <x v="2"/>
    <x v="3"/>
    <n v="3"/>
    <x v="22"/>
    <x v="45"/>
    <n v="1"/>
    <n v="0"/>
    <n v="0"/>
    <x v="1323"/>
    <n v="6220.2876608629831"/>
    <x v="1"/>
  </r>
  <r>
    <s v="3_19873"/>
    <x v="2"/>
    <x v="1"/>
    <n v="3"/>
    <x v="22"/>
    <x v="45"/>
    <n v="1"/>
    <n v="0"/>
    <n v="0"/>
    <x v="1324"/>
    <n v="5627.5548826646482"/>
    <x v="0"/>
  </r>
  <r>
    <s v="1_19873"/>
    <x v="0"/>
    <x v="1"/>
    <n v="3"/>
    <x v="22"/>
    <x v="45"/>
    <n v="1"/>
    <n v="0"/>
    <n v="0"/>
    <x v="1325"/>
    <n v="654.80696442089334"/>
    <x v="0"/>
  </r>
  <r>
    <s v="6_19873"/>
    <x v="5"/>
    <x v="1"/>
    <n v="3"/>
    <x v="22"/>
    <x v="45"/>
    <n v="1"/>
    <n v="0"/>
    <n v="0"/>
    <x v="1326"/>
    <n v="55721.423164269494"/>
    <x v="0"/>
  </r>
  <r>
    <s v="4_19873"/>
    <x v="3"/>
    <x v="1"/>
    <n v="3"/>
    <x v="22"/>
    <x v="45"/>
    <n v="1"/>
    <n v="0"/>
    <n v="0"/>
    <x v="2"/>
    <n v="0"/>
    <x v="0"/>
  </r>
  <r>
    <s v="2_19873"/>
    <x v="1"/>
    <x v="1"/>
    <n v="3"/>
    <x v="22"/>
    <x v="45"/>
    <n v="1"/>
    <n v="0"/>
    <n v="0"/>
    <x v="1327"/>
    <n v="6107.4943224829676"/>
    <x v="0"/>
  </r>
  <r>
    <s v="4_19873"/>
    <x v="3"/>
    <x v="3"/>
    <n v="3"/>
    <x v="22"/>
    <x v="45"/>
    <n v="1"/>
    <n v="0"/>
    <n v="0"/>
    <x v="1328"/>
    <n v="643.45193035579109"/>
    <x v="1"/>
  </r>
  <r>
    <s v="5_19873"/>
    <x v="4"/>
    <x v="1"/>
    <n v="3"/>
    <x v="22"/>
    <x v="45"/>
    <n v="1"/>
    <n v="0"/>
    <n v="0"/>
    <x v="1329"/>
    <n v="5832.7024981074946"/>
    <x v="0"/>
  </r>
  <r>
    <s v="3_19873"/>
    <x v="2"/>
    <x v="3"/>
    <n v="3"/>
    <x v="22"/>
    <x v="45"/>
    <n v="1"/>
    <n v="0"/>
    <n v="0"/>
    <x v="1330"/>
    <n v="598.03179409538234"/>
    <x v="1"/>
  </r>
  <r>
    <s v="4_19873"/>
    <x v="3"/>
    <x v="3"/>
    <n v="3"/>
    <x v="22"/>
    <x v="45"/>
    <n v="1"/>
    <n v="0"/>
    <n v="0"/>
    <x v="1331"/>
    <n v="5801.6654049962153"/>
    <x v="1"/>
  </r>
  <r>
    <s v="2_19874"/>
    <x v="1"/>
    <x v="7"/>
    <n v="4"/>
    <x v="22"/>
    <x v="155"/>
    <n v="2"/>
    <n v="0"/>
    <n v="0"/>
    <x v="1332"/>
    <n v="58.289174867524608"/>
    <x v="5"/>
  </r>
  <r>
    <s v="6_19874"/>
    <x v="5"/>
    <x v="0"/>
    <n v="4"/>
    <x v="22"/>
    <x v="155"/>
    <n v="31"/>
    <n v="0"/>
    <n v="0"/>
    <x v="2"/>
    <n v="0"/>
    <x v="0"/>
  </r>
  <r>
    <s v="1_19874"/>
    <x v="0"/>
    <x v="0"/>
    <n v="4"/>
    <x v="22"/>
    <x v="155"/>
    <n v="31"/>
    <n v="0"/>
    <n v="0"/>
    <x v="2"/>
    <n v="0"/>
    <x v="0"/>
  </r>
  <r>
    <s v="2_19874"/>
    <x v="1"/>
    <x v="0"/>
    <n v="4"/>
    <x v="22"/>
    <x v="155"/>
    <n v="31"/>
    <n v="0"/>
    <n v="0"/>
    <x v="2"/>
    <n v="0"/>
    <x v="0"/>
  </r>
  <r>
    <s v="4_19874"/>
    <x v="3"/>
    <x v="0"/>
    <n v="4"/>
    <x v="22"/>
    <x v="155"/>
    <n v="31"/>
    <n v="0"/>
    <n v="0"/>
    <x v="2"/>
    <n v="0"/>
    <x v="0"/>
  </r>
  <r>
    <s v="3_19874"/>
    <x v="2"/>
    <x v="0"/>
    <n v="4"/>
    <x v="22"/>
    <x v="155"/>
    <n v="31"/>
    <n v="0"/>
    <n v="0"/>
    <x v="2"/>
    <n v="0"/>
    <x v="0"/>
  </r>
  <r>
    <s v="5_19874"/>
    <x v="4"/>
    <x v="0"/>
    <n v="4"/>
    <x v="22"/>
    <x v="155"/>
    <n v="31"/>
    <n v="0"/>
    <n v="0"/>
    <x v="2"/>
    <n v="0"/>
    <x v="0"/>
  </r>
  <r>
    <s v="6_19874"/>
    <x v="5"/>
    <x v="3"/>
    <n v="4"/>
    <x v="22"/>
    <x v="155"/>
    <n v="1"/>
    <n v="0"/>
    <n v="0"/>
    <x v="1333"/>
    <n v="6127.9333838001521"/>
    <x v="1"/>
  </r>
  <r>
    <s v="4_19812"/>
    <x v="3"/>
    <x v="13"/>
    <n v="2"/>
    <x v="35"/>
    <x v="124"/>
    <n v="1"/>
    <n v="0"/>
    <n v="0"/>
    <x v="1334"/>
    <n v="831.18849356548071"/>
    <x v="1"/>
  </r>
  <r>
    <s v="4_19812"/>
    <x v="3"/>
    <x v="16"/>
    <n v="2"/>
    <x v="35"/>
    <x v="124"/>
    <n v="1"/>
    <n v="0"/>
    <n v="0"/>
    <x v="1335"/>
    <n v="5649.5079485238457"/>
    <x v="4"/>
  </r>
  <r>
    <s v="3_19812"/>
    <x v="2"/>
    <x v="16"/>
    <n v="2"/>
    <x v="35"/>
    <x v="124"/>
    <n v="1"/>
    <n v="0"/>
    <n v="0"/>
    <x v="1336"/>
    <n v="5976.5329295987895"/>
    <x v="4"/>
  </r>
  <r>
    <s v="2_19812"/>
    <x v="1"/>
    <x v="8"/>
    <n v="2"/>
    <x v="35"/>
    <x v="124"/>
    <n v="1"/>
    <n v="0"/>
    <n v="0"/>
    <x v="1337"/>
    <n v="5747.9182437547315"/>
    <x v="0"/>
  </r>
  <r>
    <s v="1_19812"/>
    <x v="0"/>
    <x v="8"/>
    <n v="2"/>
    <x v="35"/>
    <x v="124"/>
    <n v="1"/>
    <n v="0"/>
    <n v="0"/>
    <x v="1338"/>
    <n v="3234.6707040121123"/>
    <x v="0"/>
  </r>
  <r>
    <s v="4_19812"/>
    <x v="3"/>
    <x v="2"/>
    <n v="2"/>
    <x v="35"/>
    <x v="124"/>
    <n v="1"/>
    <n v="0"/>
    <n v="0"/>
    <x v="1339"/>
    <n v="6232.3996971990919"/>
    <x v="0"/>
  </r>
  <r>
    <s v="2_19802"/>
    <x v="1"/>
    <x v="6"/>
    <n v="2"/>
    <x v="15"/>
    <x v="35"/>
    <n v="1"/>
    <n v="0"/>
    <n v="0"/>
    <x v="1340"/>
    <n v="58691.900075700229"/>
    <x v="4"/>
  </r>
  <r>
    <s v="1_19851"/>
    <x v="0"/>
    <x v="14"/>
    <n v="1"/>
    <x v="21"/>
    <x v="92"/>
    <n v="1"/>
    <n v="0"/>
    <n v="0"/>
    <x v="1341"/>
    <n v="6142.3164269492809"/>
    <x v="0"/>
  </r>
  <r>
    <s v="1_19851"/>
    <x v="0"/>
    <x v="0"/>
    <n v="1"/>
    <x v="21"/>
    <x v="92"/>
    <n v="1"/>
    <n v="0"/>
    <n v="0"/>
    <x v="1342"/>
    <n v="10919.000757002272"/>
    <x v="0"/>
  </r>
  <r>
    <s v="2_19851"/>
    <x v="1"/>
    <x v="3"/>
    <n v="1"/>
    <x v="21"/>
    <x v="92"/>
    <n v="1"/>
    <n v="0"/>
    <n v="0"/>
    <x v="1343"/>
    <n v="553.36866010598033"/>
    <x v="1"/>
  </r>
  <r>
    <s v="3_19813"/>
    <x v="2"/>
    <x v="4"/>
    <n v="3"/>
    <x v="35"/>
    <x v="87"/>
    <n v="1"/>
    <n v="0"/>
    <n v="0"/>
    <x v="1344"/>
    <n v="19181.680545041636"/>
    <x v="2"/>
  </r>
  <r>
    <s v="5_19813"/>
    <x v="4"/>
    <x v="4"/>
    <n v="3"/>
    <x v="35"/>
    <x v="87"/>
    <n v="1"/>
    <n v="0"/>
    <n v="0"/>
    <x v="1345"/>
    <n v="19529.901589704768"/>
    <x v="2"/>
  </r>
  <r>
    <s v="3_19813"/>
    <x v="2"/>
    <x v="11"/>
    <n v="3"/>
    <x v="35"/>
    <x v="87"/>
    <n v="1"/>
    <n v="0"/>
    <n v="0"/>
    <x v="1346"/>
    <n v="31392.884178652537"/>
    <x v="0"/>
  </r>
  <r>
    <s v="4_19813"/>
    <x v="3"/>
    <x v="16"/>
    <n v="3"/>
    <x v="35"/>
    <x v="87"/>
    <n v="1"/>
    <n v="0"/>
    <n v="0"/>
    <x v="1347"/>
    <n v="63989.401968205908"/>
    <x v="4"/>
  </r>
  <r>
    <s v="4_19823"/>
    <x v="3"/>
    <x v="2"/>
    <n v="3"/>
    <x v="18"/>
    <x v="125"/>
    <n v="1"/>
    <n v="0"/>
    <n v="23"/>
    <x v="1348"/>
    <n v="5796.3663890991675"/>
    <x v="0"/>
  </r>
  <r>
    <s v="4_19823"/>
    <x v="3"/>
    <x v="2"/>
    <n v="3"/>
    <x v="18"/>
    <x v="125"/>
    <n v="1"/>
    <n v="0"/>
    <n v="0"/>
    <x v="1349"/>
    <n v="64415.594246782741"/>
    <x v="0"/>
  </r>
  <r>
    <s v="2_19813"/>
    <x v="1"/>
    <x v="8"/>
    <n v="3"/>
    <x v="35"/>
    <x v="87"/>
    <n v="1"/>
    <n v="0"/>
    <n v="0"/>
    <x v="1350"/>
    <n v="55775.927327781988"/>
    <x v="0"/>
  </r>
  <r>
    <s v="1_19814"/>
    <x v="0"/>
    <x v="0"/>
    <n v="4"/>
    <x v="35"/>
    <x v="88"/>
    <n v="1"/>
    <n v="0"/>
    <n v="0"/>
    <x v="1351"/>
    <n v="9616.1998485995464"/>
    <x v="0"/>
  </r>
  <r>
    <s v="2_19881"/>
    <x v="1"/>
    <x v="0"/>
    <n v="1"/>
    <x v="37"/>
    <x v="100"/>
    <n v="1"/>
    <n v="0"/>
    <n v="0"/>
    <x v="1352"/>
    <n v="2019.6820590461773"/>
    <x v="0"/>
  </r>
  <r>
    <s v="4_19881"/>
    <x v="3"/>
    <x v="0"/>
    <n v="1"/>
    <x v="37"/>
    <x v="100"/>
    <n v="1"/>
    <n v="0"/>
    <n v="0"/>
    <x v="1353"/>
    <n v="2320.211960635882"/>
    <x v="0"/>
  </r>
  <r>
    <s v="3_19881"/>
    <x v="2"/>
    <x v="0"/>
    <n v="1"/>
    <x v="37"/>
    <x v="100"/>
    <n v="1"/>
    <n v="0"/>
    <n v="0"/>
    <x v="1354"/>
    <n v="2338.3800151400455"/>
    <x v="0"/>
  </r>
  <r>
    <s v="5_19881"/>
    <x v="4"/>
    <x v="0"/>
    <n v="1"/>
    <x v="37"/>
    <x v="100"/>
    <n v="1"/>
    <n v="0"/>
    <n v="0"/>
    <x v="1355"/>
    <n v="1971.2339137017411"/>
    <x v="0"/>
  </r>
  <r>
    <s v="5_19823"/>
    <x v="4"/>
    <x v="26"/>
    <n v="3"/>
    <x v="18"/>
    <x v="125"/>
    <n v="1"/>
    <n v="0"/>
    <n v="0"/>
    <x v="1356"/>
    <n v="5766.0862982588951"/>
    <x v="4"/>
  </r>
  <r>
    <s v="6_19881"/>
    <x v="5"/>
    <x v="6"/>
    <n v="1"/>
    <x v="37"/>
    <x v="100"/>
    <n v="1"/>
    <n v="0"/>
    <n v="0"/>
    <x v="488"/>
    <n v="119.60635881907646"/>
    <x v="4"/>
  </r>
  <r>
    <s v="1_19881"/>
    <x v="0"/>
    <x v="6"/>
    <n v="1"/>
    <x v="37"/>
    <x v="100"/>
    <n v="1"/>
    <n v="0"/>
    <n v="0"/>
    <x v="490"/>
    <n v="136.26040878122635"/>
    <x v="4"/>
  </r>
  <r>
    <s v="2_19881"/>
    <x v="1"/>
    <x v="6"/>
    <n v="1"/>
    <x v="37"/>
    <x v="100"/>
    <n v="1"/>
    <n v="0"/>
    <n v="0"/>
    <x v="370"/>
    <n v="118.84935654806965"/>
    <x v="4"/>
  </r>
  <r>
    <s v="4_19881"/>
    <x v="3"/>
    <x v="6"/>
    <n v="1"/>
    <x v="37"/>
    <x v="100"/>
    <n v="1"/>
    <n v="0"/>
    <n v="0"/>
    <x v="491"/>
    <n v="114.30734292202877"/>
    <x v="4"/>
  </r>
  <r>
    <s v="3_19881"/>
    <x v="2"/>
    <x v="6"/>
    <n v="1"/>
    <x v="37"/>
    <x v="100"/>
    <n v="1"/>
    <n v="0"/>
    <n v="0"/>
    <x v="367"/>
    <n v="122.63436790310371"/>
    <x v="4"/>
  </r>
  <r>
    <s v="5_19881"/>
    <x v="4"/>
    <x v="6"/>
    <n v="1"/>
    <x v="37"/>
    <x v="100"/>
    <n v="1"/>
    <n v="0"/>
    <n v="0"/>
    <x v="369"/>
    <n v="120.36336109008327"/>
    <x v="4"/>
  </r>
  <r>
    <s v="1_19824"/>
    <x v="0"/>
    <x v="0"/>
    <n v="4"/>
    <x v="18"/>
    <x v="113"/>
    <n v="1"/>
    <n v="0"/>
    <n v="0"/>
    <x v="1357"/>
    <n v="931.11279333838002"/>
    <x v="0"/>
  </r>
  <r>
    <s v="6_19881"/>
    <x v="5"/>
    <x v="0"/>
    <n v="1"/>
    <x v="37"/>
    <x v="100"/>
    <n v="4"/>
    <n v="0"/>
    <n v="0"/>
    <x v="374"/>
    <n v="1333.8380015140046"/>
    <x v="0"/>
  </r>
  <r>
    <s v="1_19881"/>
    <x v="0"/>
    <x v="0"/>
    <n v="1"/>
    <x v="37"/>
    <x v="100"/>
    <n v="4"/>
    <n v="0"/>
    <n v="0"/>
    <x v="828"/>
    <n v="1208.1756245268737"/>
    <x v="0"/>
  </r>
  <r>
    <s v="2_19881"/>
    <x v="1"/>
    <x v="0"/>
    <n v="1"/>
    <x v="37"/>
    <x v="100"/>
    <n v="4"/>
    <n v="0"/>
    <n v="0"/>
    <x v="767"/>
    <n v="1249.0537471612415"/>
    <x v="0"/>
  </r>
  <r>
    <s v="4_19881"/>
    <x v="3"/>
    <x v="0"/>
    <n v="1"/>
    <x v="37"/>
    <x v="100"/>
    <n v="4"/>
    <n v="0"/>
    <n v="0"/>
    <x v="448"/>
    <n v="1348.9780469341408"/>
    <x v="0"/>
  </r>
  <r>
    <s v="3_19881"/>
    <x v="2"/>
    <x v="0"/>
    <n v="1"/>
    <x v="37"/>
    <x v="100"/>
    <n v="4"/>
    <n v="0"/>
    <n v="0"/>
    <x v="1358"/>
    <n v="1370.9311127933383"/>
    <x v="0"/>
  </r>
  <r>
    <s v="5_19881"/>
    <x v="4"/>
    <x v="0"/>
    <n v="1"/>
    <x v="37"/>
    <x v="100"/>
    <n v="4"/>
    <n v="0"/>
    <n v="0"/>
    <x v="1359"/>
    <n v="1370.1741105223316"/>
    <x v="0"/>
  </r>
  <r>
    <s v="3_19882"/>
    <x v="2"/>
    <x v="3"/>
    <n v="2"/>
    <x v="37"/>
    <x v="101"/>
    <n v="1"/>
    <n v="0"/>
    <n v="0"/>
    <x v="1360"/>
    <n v="5752.4602573807724"/>
    <x v="1"/>
  </r>
  <r>
    <s v="6_19882"/>
    <x v="5"/>
    <x v="3"/>
    <n v="2"/>
    <x v="37"/>
    <x v="101"/>
    <n v="1"/>
    <n v="0"/>
    <n v="0"/>
    <x v="1361"/>
    <n v="19.682059046177141"/>
    <x v="1"/>
  </r>
  <r>
    <s v="4_19882"/>
    <x v="3"/>
    <x v="3"/>
    <n v="2"/>
    <x v="37"/>
    <x v="101"/>
    <n v="1"/>
    <n v="0"/>
    <n v="0"/>
    <x v="954"/>
    <n v="18.168054504163514"/>
    <x v="1"/>
  </r>
  <r>
    <s v="3_19882"/>
    <x v="2"/>
    <x v="3"/>
    <n v="2"/>
    <x v="37"/>
    <x v="101"/>
    <n v="1"/>
    <n v="0"/>
    <n v="0"/>
    <x v="954"/>
    <n v="18.168054504163514"/>
    <x v="1"/>
  </r>
  <r>
    <s v="5_19882"/>
    <x v="4"/>
    <x v="3"/>
    <n v="2"/>
    <x v="37"/>
    <x v="101"/>
    <n v="1"/>
    <n v="0"/>
    <n v="0"/>
    <x v="1362"/>
    <n v="17.411052233156699"/>
    <x v="1"/>
  </r>
  <r>
    <s v="6_19882"/>
    <x v="5"/>
    <x v="3"/>
    <n v="2"/>
    <x v="37"/>
    <x v="101"/>
    <n v="1"/>
    <n v="0"/>
    <n v="0"/>
    <x v="1363"/>
    <n v="34.822104466313398"/>
    <x v="1"/>
  </r>
  <r>
    <s v="4_19882"/>
    <x v="3"/>
    <x v="3"/>
    <n v="2"/>
    <x v="37"/>
    <x v="101"/>
    <n v="1"/>
    <n v="0"/>
    <n v="0"/>
    <x v="1364"/>
    <n v="32.551097653292963"/>
    <x v="1"/>
  </r>
  <r>
    <s v="3_19882"/>
    <x v="2"/>
    <x v="3"/>
    <n v="2"/>
    <x v="37"/>
    <x v="101"/>
    <n v="1"/>
    <n v="0"/>
    <n v="0"/>
    <x v="1365"/>
    <n v="38.607115821347463"/>
    <x v="1"/>
  </r>
  <r>
    <s v="2_19882"/>
    <x v="1"/>
    <x v="1"/>
    <n v="2"/>
    <x v="37"/>
    <x v="101"/>
    <n v="1"/>
    <n v="0"/>
    <n v="0"/>
    <x v="1366"/>
    <n v="6102.1953065859198"/>
    <x v="0"/>
  </r>
  <r>
    <s v="6_19882"/>
    <x v="5"/>
    <x v="0"/>
    <n v="2"/>
    <x v="37"/>
    <x v="101"/>
    <n v="1"/>
    <n v="0"/>
    <n v="0"/>
    <x v="2"/>
    <n v="0"/>
    <x v="0"/>
  </r>
  <r>
    <s v="1_19882"/>
    <x v="0"/>
    <x v="0"/>
    <n v="2"/>
    <x v="37"/>
    <x v="101"/>
    <n v="1"/>
    <n v="0"/>
    <n v="0"/>
    <x v="2"/>
    <n v="0"/>
    <x v="0"/>
  </r>
  <r>
    <s v="3_19882"/>
    <x v="2"/>
    <x v="2"/>
    <n v="2"/>
    <x v="37"/>
    <x v="101"/>
    <n v="1"/>
    <n v="0"/>
    <n v="0"/>
    <x v="1367"/>
    <n v="64421.650264950797"/>
    <x v="0"/>
  </r>
  <r>
    <s v="2_19882"/>
    <x v="1"/>
    <x v="2"/>
    <n v="2"/>
    <x v="37"/>
    <x v="101"/>
    <n v="1"/>
    <n v="0"/>
    <n v="0"/>
    <x v="1368"/>
    <n v="5540.4996214988651"/>
    <x v="0"/>
  </r>
  <r>
    <s v="2_19854"/>
    <x v="1"/>
    <x v="4"/>
    <n v="4"/>
    <x v="21"/>
    <x v="44"/>
    <n v="1"/>
    <n v="0"/>
    <n v="0"/>
    <x v="1369"/>
    <n v="56231.642694928087"/>
    <x v="2"/>
  </r>
  <r>
    <s v="3_19882"/>
    <x v="2"/>
    <x v="3"/>
    <n v="2"/>
    <x v="37"/>
    <x v="101"/>
    <n v="1"/>
    <n v="0"/>
    <n v="0"/>
    <x v="1370"/>
    <n v="601.81680545041638"/>
    <x v="1"/>
  </r>
  <r>
    <s v="1_19882"/>
    <x v="0"/>
    <x v="3"/>
    <n v="2"/>
    <x v="37"/>
    <x v="101"/>
    <n v="1"/>
    <n v="0"/>
    <n v="0"/>
    <x v="1371"/>
    <n v="568.50870552611661"/>
    <x v="1"/>
  </r>
  <r>
    <s v="2_19882"/>
    <x v="1"/>
    <x v="2"/>
    <n v="2"/>
    <x v="37"/>
    <x v="101"/>
    <n v="1"/>
    <n v="0"/>
    <n v="0"/>
    <x v="1372"/>
    <n v="618.47085541256627"/>
    <x v="0"/>
  </r>
  <r>
    <s v="3_19882"/>
    <x v="2"/>
    <x v="3"/>
    <n v="2"/>
    <x v="37"/>
    <x v="101"/>
    <n v="1"/>
    <n v="0"/>
    <n v="0"/>
    <x v="1373"/>
    <n v="593.48978046934144"/>
    <x v="1"/>
  </r>
  <r>
    <s v="4_19882"/>
    <x v="3"/>
    <x v="1"/>
    <n v="2"/>
    <x v="37"/>
    <x v="101"/>
    <n v="1"/>
    <n v="0"/>
    <n v="0"/>
    <x v="1374"/>
    <n v="6591.218773656321"/>
    <x v="0"/>
  </r>
  <r>
    <s v="4_19882"/>
    <x v="3"/>
    <x v="3"/>
    <n v="2"/>
    <x v="37"/>
    <x v="101"/>
    <n v="1"/>
    <n v="0"/>
    <n v="0"/>
    <x v="1375"/>
    <n v="6004.5420136260409"/>
    <x v="1"/>
  </r>
  <r>
    <s v="3_19882"/>
    <x v="2"/>
    <x v="2"/>
    <n v="2"/>
    <x v="37"/>
    <x v="101"/>
    <n v="1"/>
    <n v="0"/>
    <n v="0"/>
    <x v="1376"/>
    <n v="62375.473126419383"/>
    <x v="0"/>
  </r>
  <r>
    <s v="2_19882"/>
    <x v="1"/>
    <x v="2"/>
    <n v="2"/>
    <x v="37"/>
    <x v="101"/>
    <n v="1"/>
    <n v="0"/>
    <n v="0"/>
    <x v="465"/>
    <n v="63557.910673732025"/>
    <x v="0"/>
  </r>
  <r>
    <s v="2_19882"/>
    <x v="1"/>
    <x v="2"/>
    <n v="2"/>
    <x v="37"/>
    <x v="101"/>
    <n v="1"/>
    <n v="0"/>
    <n v="0"/>
    <x v="1377"/>
    <n v="5461.7713853141559"/>
    <x v="0"/>
  </r>
  <r>
    <s v="5_19882"/>
    <x v="4"/>
    <x v="1"/>
    <n v="2"/>
    <x v="37"/>
    <x v="101"/>
    <n v="1"/>
    <n v="0"/>
    <n v="0"/>
    <x v="1378"/>
    <n v="612.41483724451177"/>
    <x v="0"/>
  </r>
  <r>
    <s v="3_19882"/>
    <x v="2"/>
    <x v="3"/>
    <n v="2"/>
    <x v="37"/>
    <x v="101"/>
    <n v="1"/>
    <n v="0"/>
    <n v="0"/>
    <x v="1379"/>
    <n v="554.88266464799392"/>
    <x v="1"/>
  </r>
  <r>
    <s v="3_19882"/>
    <x v="2"/>
    <x v="3"/>
    <n v="2"/>
    <x v="37"/>
    <x v="101"/>
    <n v="1"/>
    <n v="0"/>
    <n v="0"/>
    <x v="1379"/>
    <n v="554.88266464799392"/>
    <x v="1"/>
  </r>
  <r>
    <s v="3_19882"/>
    <x v="2"/>
    <x v="1"/>
    <n v="2"/>
    <x v="37"/>
    <x v="101"/>
    <n v="1"/>
    <n v="0"/>
    <n v="0"/>
    <x v="1380"/>
    <n v="654.04996214988648"/>
    <x v="0"/>
  </r>
  <r>
    <s v="4_19882"/>
    <x v="3"/>
    <x v="1"/>
    <n v="2"/>
    <x v="37"/>
    <x v="101"/>
    <n v="1"/>
    <n v="0"/>
    <n v="0"/>
    <x v="1381"/>
    <n v="6206.6616199848604"/>
    <x v="0"/>
  </r>
  <r>
    <s v="4_19882"/>
    <x v="3"/>
    <x v="1"/>
    <n v="2"/>
    <x v="37"/>
    <x v="101"/>
    <n v="1"/>
    <n v="0"/>
    <n v="0"/>
    <x v="1382"/>
    <n v="6098.4102952308858"/>
    <x v="0"/>
  </r>
  <r>
    <s v="1_19882"/>
    <x v="0"/>
    <x v="2"/>
    <n v="2"/>
    <x v="37"/>
    <x v="101"/>
    <n v="1"/>
    <n v="0"/>
    <n v="0"/>
    <x v="1312"/>
    <n v="611.65783497350492"/>
    <x v="0"/>
  </r>
  <r>
    <s v="5_19882"/>
    <x v="4"/>
    <x v="1"/>
    <n v="2"/>
    <x v="37"/>
    <x v="101"/>
    <n v="1"/>
    <n v="0"/>
    <n v="0"/>
    <x v="1020"/>
    <n v="648.75094625283884"/>
    <x v="0"/>
  </r>
  <r>
    <s v="1_19882"/>
    <x v="0"/>
    <x v="2"/>
    <n v="2"/>
    <x v="37"/>
    <x v="101"/>
    <n v="1"/>
    <n v="0"/>
    <n v="0"/>
    <x v="1383"/>
    <n v="580.6207418622256"/>
    <x v="0"/>
  </r>
  <r>
    <s v="3_19882"/>
    <x v="2"/>
    <x v="1"/>
    <n v="2"/>
    <x v="37"/>
    <x v="101"/>
    <n v="1"/>
    <n v="0"/>
    <n v="0"/>
    <x v="1384"/>
    <n v="6567.7517032551104"/>
    <x v="0"/>
  </r>
  <r>
    <s v="3_19882"/>
    <x v="2"/>
    <x v="3"/>
    <n v="2"/>
    <x v="37"/>
    <x v="101"/>
    <n v="1"/>
    <n v="0"/>
    <n v="0"/>
    <x v="1385"/>
    <n v="657.07797123391379"/>
    <x v="1"/>
  </r>
  <r>
    <s v="4_19882"/>
    <x v="3"/>
    <x v="1"/>
    <n v="2"/>
    <x v="37"/>
    <x v="101"/>
    <n v="1"/>
    <n v="0"/>
    <n v="0"/>
    <x v="1386"/>
    <n v="58619.98485995458"/>
    <x v="0"/>
  </r>
  <r>
    <s v="4_19882"/>
    <x v="3"/>
    <x v="1"/>
    <n v="2"/>
    <x v="37"/>
    <x v="101"/>
    <n v="1"/>
    <n v="0"/>
    <n v="0"/>
    <x v="1387"/>
    <n v="59339.894019682062"/>
    <x v="0"/>
  </r>
  <r>
    <s v="2_19882"/>
    <x v="1"/>
    <x v="2"/>
    <n v="2"/>
    <x v="37"/>
    <x v="101"/>
    <n v="1"/>
    <n v="0"/>
    <n v="0"/>
    <x v="1388"/>
    <n v="61757.759273277821"/>
    <x v="0"/>
  </r>
  <r>
    <s v="5_19883"/>
    <x v="4"/>
    <x v="1"/>
    <n v="3"/>
    <x v="37"/>
    <x v="102"/>
    <n v="1"/>
    <n v="0"/>
    <n v="0"/>
    <x v="1389"/>
    <n v="5828.1604844814538"/>
    <x v="0"/>
  </r>
  <r>
    <s v="3_19883"/>
    <x v="2"/>
    <x v="2"/>
    <n v="3"/>
    <x v="37"/>
    <x v="102"/>
    <n v="1"/>
    <n v="0"/>
    <n v="13"/>
    <x v="2"/>
    <n v="0"/>
    <x v="0"/>
  </r>
  <r>
    <s v="1_19883"/>
    <x v="0"/>
    <x v="1"/>
    <n v="3"/>
    <x v="37"/>
    <x v="102"/>
    <n v="1"/>
    <n v="0"/>
    <n v="0"/>
    <x v="1390"/>
    <n v="652.53595760787289"/>
    <x v="0"/>
  </r>
  <r>
    <s v="2_19883"/>
    <x v="1"/>
    <x v="2"/>
    <n v="3"/>
    <x v="37"/>
    <x v="102"/>
    <n v="1"/>
    <n v="0"/>
    <n v="13"/>
    <x v="2"/>
    <n v="0"/>
    <x v="0"/>
  </r>
  <r>
    <s v="2_19883"/>
    <x v="1"/>
    <x v="4"/>
    <n v="3"/>
    <x v="37"/>
    <x v="102"/>
    <n v="1"/>
    <n v="0"/>
    <n v="0"/>
    <x v="1391"/>
    <n v="579.86373959121875"/>
    <x v="2"/>
  </r>
  <r>
    <s v="2_19883"/>
    <x v="1"/>
    <x v="4"/>
    <n v="3"/>
    <x v="37"/>
    <x v="102"/>
    <n v="1"/>
    <n v="0"/>
    <n v="0"/>
    <x v="1392"/>
    <n v="58739.591218773661"/>
    <x v="2"/>
  </r>
  <r>
    <s v="2_19884"/>
    <x v="1"/>
    <x v="1"/>
    <n v="4"/>
    <x v="37"/>
    <x v="156"/>
    <n v="1"/>
    <n v="0"/>
    <n v="0"/>
    <x v="1393"/>
    <n v="564.72369417108257"/>
    <x v="0"/>
  </r>
  <r>
    <s v="2_19884"/>
    <x v="1"/>
    <x v="1"/>
    <n v="4"/>
    <x v="37"/>
    <x v="156"/>
    <n v="1"/>
    <n v="0"/>
    <n v="0"/>
    <x v="1394"/>
    <n v="6347.4640423921273"/>
    <x v="0"/>
  </r>
  <r>
    <s v="6_19884"/>
    <x v="5"/>
    <x v="6"/>
    <n v="4"/>
    <x v="37"/>
    <x v="156"/>
    <n v="1"/>
    <n v="0"/>
    <n v="0"/>
    <x v="1395"/>
    <n v="1800.9084027252084"/>
    <x v="4"/>
  </r>
  <r>
    <s v="1_19884"/>
    <x v="0"/>
    <x v="6"/>
    <n v="4"/>
    <x v="37"/>
    <x v="156"/>
    <n v="1"/>
    <n v="0"/>
    <n v="0"/>
    <x v="1396"/>
    <n v="1873.5806207418623"/>
    <x v="4"/>
  </r>
  <r>
    <s v="2_19884"/>
    <x v="1"/>
    <x v="6"/>
    <n v="4"/>
    <x v="37"/>
    <x v="156"/>
    <n v="1"/>
    <n v="0"/>
    <n v="0"/>
    <x v="1397"/>
    <n v="1834.2165026495081"/>
    <x v="4"/>
  </r>
  <r>
    <s v="5_19884"/>
    <x v="4"/>
    <x v="6"/>
    <n v="4"/>
    <x v="37"/>
    <x v="156"/>
    <n v="1"/>
    <n v="0"/>
    <n v="0"/>
    <x v="1398"/>
    <n v="1846.3285389856171"/>
    <x v="4"/>
  </r>
  <r>
    <s v="1_19884"/>
    <x v="0"/>
    <x v="6"/>
    <n v="4"/>
    <x v="37"/>
    <x v="156"/>
    <n v="1"/>
    <n v="0"/>
    <n v="0"/>
    <x v="899"/>
    <n v="558.66767600302808"/>
    <x v="4"/>
  </r>
  <r>
    <s v="1_19852"/>
    <x v="0"/>
    <x v="6"/>
    <n v="2"/>
    <x v="21"/>
    <x v="43"/>
    <n v="1"/>
    <n v="0"/>
    <n v="0"/>
    <x v="1399"/>
    <n v="55013.626040878124"/>
    <x v="4"/>
  </r>
  <r>
    <s v="1_19852"/>
    <x v="0"/>
    <x v="48"/>
    <n v="2"/>
    <x v="21"/>
    <x v="43"/>
    <n v="1"/>
    <n v="0"/>
    <n v="0"/>
    <x v="1400"/>
    <n v="58271.763815291451"/>
    <x v="2"/>
  </r>
  <r>
    <s v="5_19853"/>
    <x v="4"/>
    <x v="2"/>
    <n v="3"/>
    <x v="21"/>
    <x v="93"/>
    <n v="1"/>
    <n v="0"/>
    <n v="0"/>
    <x v="1401"/>
    <n v="65993.943981831952"/>
    <x v="0"/>
  </r>
  <r>
    <s v="4_19853"/>
    <x v="3"/>
    <x v="3"/>
    <n v="3"/>
    <x v="21"/>
    <x v="93"/>
    <n v="1"/>
    <n v="0"/>
    <n v="0"/>
    <x v="1402"/>
    <n v="596.51778955336874"/>
    <x v="1"/>
  </r>
  <r>
    <s v="1_19853"/>
    <x v="0"/>
    <x v="6"/>
    <n v="3"/>
    <x v="21"/>
    <x v="93"/>
    <n v="1"/>
    <n v="0"/>
    <n v="0"/>
    <x v="1403"/>
    <n v="55139.288417865253"/>
    <x v="4"/>
  </r>
  <r>
    <s v="3_19853"/>
    <x v="2"/>
    <x v="6"/>
    <n v="3"/>
    <x v="21"/>
    <x v="93"/>
    <n v="1"/>
    <n v="0"/>
    <n v="0"/>
    <x v="2"/>
    <n v="0"/>
    <x v="4"/>
  </r>
  <r>
    <s v="5_19853"/>
    <x v="4"/>
    <x v="4"/>
    <n v="3"/>
    <x v="21"/>
    <x v="93"/>
    <n v="1"/>
    <n v="0"/>
    <n v="0"/>
    <x v="1404"/>
    <n v="5642.6949280847848"/>
    <x v="2"/>
  </r>
  <r>
    <s v="4_19873"/>
    <x v="3"/>
    <x v="1"/>
    <n v="3"/>
    <x v="22"/>
    <x v="45"/>
    <n v="1"/>
    <n v="0"/>
    <n v="73"/>
    <x v="1405"/>
    <n v="61469.341408024229"/>
    <x v="0"/>
  </r>
  <r>
    <s v="2_19852"/>
    <x v="1"/>
    <x v="17"/>
    <n v="2"/>
    <x v="21"/>
    <x v="43"/>
    <n v="1"/>
    <n v="0"/>
    <n v="0"/>
    <x v="1406"/>
    <n v="649979.56093868287"/>
    <x v="4"/>
  </r>
  <r>
    <s v="4_19852"/>
    <x v="3"/>
    <x v="3"/>
    <n v="2"/>
    <x v="21"/>
    <x v="43"/>
    <n v="1"/>
    <n v="0"/>
    <n v="0"/>
    <x v="1407"/>
    <n v="3149.1294473883422"/>
    <x v="1"/>
  </r>
  <r>
    <s v="3_19852"/>
    <x v="2"/>
    <x v="3"/>
    <n v="2"/>
    <x v="21"/>
    <x v="43"/>
    <n v="1"/>
    <n v="0"/>
    <n v="0"/>
    <x v="1408"/>
    <n v="2847.8425435276308"/>
    <x v="1"/>
  </r>
  <r>
    <s v="5_19852"/>
    <x v="4"/>
    <x v="3"/>
    <n v="2"/>
    <x v="21"/>
    <x v="43"/>
    <n v="1"/>
    <n v="0"/>
    <n v="0"/>
    <x v="1409"/>
    <n v="2985.6169568508708"/>
    <x v="1"/>
  </r>
  <r>
    <s v="5_19852"/>
    <x v="4"/>
    <x v="18"/>
    <n v="2"/>
    <x v="21"/>
    <x v="43"/>
    <n v="1"/>
    <n v="0"/>
    <n v="0"/>
    <x v="1410"/>
    <n v="8199.8485995457995"/>
    <x v="1"/>
  </r>
  <r>
    <s v="4_19852"/>
    <x v="3"/>
    <x v="1"/>
    <n v="2"/>
    <x v="21"/>
    <x v="43"/>
    <n v="1"/>
    <n v="0"/>
    <n v="0"/>
    <x v="1411"/>
    <n v="62195.30658591976"/>
    <x v="0"/>
  </r>
  <r>
    <s v="4_19853"/>
    <x v="3"/>
    <x v="6"/>
    <n v="3"/>
    <x v="21"/>
    <x v="93"/>
    <n v="1"/>
    <n v="0"/>
    <n v="0"/>
    <x v="743"/>
    <n v="552.61165783497358"/>
    <x v="4"/>
  </r>
  <r>
    <s v="3_19853"/>
    <x v="2"/>
    <x v="2"/>
    <n v="3"/>
    <x v="21"/>
    <x v="93"/>
    <n v="1"/>
    <n v="0"/>
    <n v="0"/>
    <x v="1412"/>
    <n v="54959.878879636643"/>
    <x v="0"/>
  </r>
  <r>
    <s v="1_19901"/>
    <x v="0"/>
    <x v="1"/>
    <n v="1"/>
    <x v="39"/>
    <x v="119"/>
    <n v="1"/>
    <n v="0"/>
    <n v="0"/>
    <x v="1413"/>
    <n v="64637.395912187741"/>
    <x v="0"/>
  </r>
  <r>
    <s v="1_19901"/>
    <x v="0"/>
    <x v="1"/>
    <n v="1"/>
    <x v="39"/>
    <x v="119"/>
    <n v="1"/>
    <n v="0"/>
    <n v="0"/>
    <x v="1414"/>
    <n v="6537.4716124148372"/>
    <x v="0"/>
  </r>
  <r>
    <s v="3_19901"/>
    <x v="2"/>
    <x v="6"/>
    <n v="1"/>
    <x v="39"/>
    <x v="119"/>
    <n v="1"/>
    <n v="0"/>
    <n v="0"/>
    <x v="1415"/>
    <n v="3003.0280090840274"/>
    <x v="4"/>
  </r>
  <r>
    <s v="1_19902"/>
    <x v="0"/>
    <x v="1"/>
    <n v="2"/>
    <x v="39"/>
    <x v="120"/>
    <n v="1"/>
    <n v="0"/>
    <n v="0"/>
    <x v="1324"/>
    <n v="5627.5548826646482"/>
    <x v="0"/>
  </r>
  <r>
    <s v="2_19853"/>
    <x v="1"/>
    <x v="2"/>
    <n v="3"/>
    <x v="21"/>
    <x v="93"/>
    <n v="1"/>
    <n v="0"/>
    <n v="0"/>
    <x v="1416"/>
    <n v="56501.892505677519"/>
    <x v="0"/>
  </r>
  <r>
    <s v="5_19853"/>
    <x v="4"/>
    <x v="2"/>
    <n v="3"/>
    <x v="21"/>
    <x v="93"/>
    <n v="1"/>
    <n v="0"/>
    <n v="0"/>
    <x v="1209"/>
    <n v="56603.330809992432"/>
    <x v="0"/>
  </r>
  <r>
    <s v="1_19883"/>
    <x v="0"/>
    <x v="1"/>
    <n v="3"/>
    <x v="37"/>
    <x v="102"/>
    <n v="1"/>
    <n v="0"/>
    <n v="0"/>
    <x v="1417"/>
    <n v="5732.0211960635888"/>
    <x v="0"/>
  </r>
  <r>
    <s v="6_19931"/>
    <x v="5"/>
    <x v="4"/>
    <n v="1"/>
    <x v="4"/>
    <x v="129"/>
    <n v="31"/>
    <n v="0"/>
    <n v="0"/>
    <x v="1418"/>
    <n v="131706.28311884936"/>
    <x v="2"/>
  </r>
  <r>
    <s v="1_19931"/>
    <x v="0"/>
    <x v="4"/>
    <n v="1"/>
    <x v="4"/>
    <x v="129"/>
    <n v="31"/>
    <n v="0"/>
    <n v="0"/>
    <x v="1419"/>
    <n v="141058.28917486753"/>
    <x v="2"/>
  </r>
  <r>
    <s v="2_19931"/>
    <x v="1"/>
    <x v="4"/>
    <n v="1"/>
    <x v="4"/>
    <x v="129"/>
    <n v="31"/>
    <n v="0"/>
    <n v="0"/>
    <x v="1420"/>
    <n v="134210.4466313399"/>
    <x v="2"/>
  </r>
  <r>
    <s v="4_19931"/>
    <x v="3"/>
    <x v="4"/>
    <n v="1"/>
    <x v="4"/>
    <x v="129"/>
    <n v="31"/>
    <n v="0"/>
    <n v="0"/>
    <x v="1421"/>
    <n v="133519.30355791067"/>
    <x v="2"/>
  </r>
  <r>
    <s v="3_19931"/>
    <x v="2"/>
    <x v="4"/>
    <n v="1"/>
    <x v="4"/>
    <x v="129"/>
    <n v="31"/>
    <n v="0"/>
    <n v="0"/>
    <x v="1422"/>
    <n v="128406.51021953067"/>
    <x v="2"/>
  </r>
  <r>
    <s v="5_19931"/>
    <x v="4"/>
    <x v="4"/>
    <n v="1"/>
    <x v="4"/>
    <x v="129"/>
    <n v="31"/>
    <n v="0"/>
    <n v="0"/>
    <x v="1423"/>
    <n v="137588.94776684331"/>
    <x v="2"/>
  </r>
  <r>
    <s v="4_19931"/>
    <x v="3"/>
    <x v="10"/>
    <n v="1"/>
    <x v="4"/>
    <x v="129"/>
    <n v="1"/>
    <n v="0"/>
    <n v="0"/>
    <x v="1424"/>
    <n v="5834.9735049205146"/>
    <x v="0"/>
  </r>
  <r>
    <s v="2_19902"/>
    <x v="1"/>
    <x v="1"/>
    <n v="2"/>
    <x v="39"/>
    <x v="120"/>
    <n v="1"/>
    <n v="0"/>
    <n v="0"/>
    <x v="1425"/>
    <n v="57389.856169568513"/>
    <x v="0"/>
  </r>
  <r>
    <s v="4_19902"/>
    <x v="3"/>
    <x v="2"/>
    <n v="2"/>
    <x v="39"/>
    <x v="120"/>
    <n v="1"/>
    <n v="0"/>
    <n v="0"/>
    <x v="1426"/>
    <n v="341819.8334595004"/>
    <x v="0"/>
  </r>
  <r>
    <s v="2_19931"/>
    <x v="1"/>
    <x v="4"/>
    <n v="1"/>
    <x v="4"/>
    <x v="129"/>
    <n v="2"/>
    <n v="0"/>
    <n v="0"/>
    <x v="1427"/>
    <n v="64343.679031037092"/>
    <x v="2"/>
  </r>
  <r>
    <s v="1_19931"/>
    <x v="0"/>
    <x v="10"/>
    <n v="1"/>
    <x v="4"/>
    <x v="129"/>
    <n v="1"/>
    <n v="0"/>
    <n v="0"/>
    <x v="1428"/>
    <n v="576.83573050719156"/>
    <x v="0"/>
  </r>
  <r>
    <s v="1_19931"/>
    <x v="0"/>
    <x v="0"/>
    <n v="1"/>
    <x v="4"/>
    <x v="129"/>
    <n v="2"/>
    <n v="0"/>
    <n v="0"/>
    <x v="1429"/>
    <n v="6805.4504163512493"/>
    <x v="0"/>
  </r>
  <r>
    <s v="2_19902"/>
    <x v="1"/>
    <x v="5"/>
    <n v="2"/>
    <x v="39"/>
    <x v="120"/>
    <n v="1"/>
    <n v="0"/>
    <n v="5"/>
    <x v="2"/>
    <n v="0"/>
    <x v="3"/>
  </r>
  <r>
    <s v="5_19902"/>
    <x v="4"/>
    <x v="5"/>
    <n v="2"/>
    <x v="39"/>
    <x v="120"/>
    <n v="1"/>
    <n v="0"/>
    <n v="5"/>
    <x v="2"/>
    <n v="0"/>
    <x v="3"/>
  </r>
  <r>
    <s v="4_19902"/>
    <x v="3"/>
    <x v="1"/>
    <n v="2"/>
    <x v="39"/>
    <x v="120"/>
    <n v="1"/>
    <n v="0"/>
    <n v="22"/>
    <x v="1430"/>
    <n v="5551.0976532929599"/>
    <x v="0"/>
  </r>
  <r>
    <s v="4_19902"/>
    <x v="3"/>
    <x v="2"/>
    <n v="2"/>
    <x v="39"/>
    <x v="120"/>
    <n v="1"/>
    <n v="0"/>
    <n v="0"/>
    <x v="1431"/>
    <n v="5617.7138531415594"/>
    <x v="0"/>
  </r>
  <r>
    <s v="6_19901"/>
    <x v="5"/>
    <x v="1"/>
    <n v="1"/>
    <x v="39"/>
    <x v="119"/>
    <n v="1"/>
    <n v="0"/>
    <n v="0"/>
    <x v="1432"/>
    <n v="3100297.5018925057"/>
    <x v="0"/>
  </r>
  <r>
    <s v="1_19903"/>
    <x v="0"/>
    <x v="10"/>
    <n v="3"/>
    <x v="39"/>
    <x v="121"/>
    <n v="1"/>
    <n v="0"/>
    <n v="0"/>
    <x v="1433"/>
    <n v="5604.0878122634367"/>
    <x v="0"/>
  </r>
  <r>
    <s v="1_19903"/>
    <x v="0"/>
    <x v="2"/>
    <n v="3"/>
    <x v="39"/>
    <x v="121"/>
    <n v="1"/>
    <n v="0"/>
    <n v="13"/>
    <x v="1434"/>
    <n v="6579.1067373202122"/>
    <x v="0"/>
  </r>
  <r>
    <s v="1_19921"/>
    <x v="0"/>
    <x v="1"/>
    <n v="1"/>
    <x v="3"/>
    <x v="10"/>
    <n v="1"/>
    <n v="0"/>
    <n v="0"/>
    <x v="1435"/>
    <n v="6071.9152157456474"/>
    <x v="0"/>
  </r>
  <r>
    <s v="5_19921"/>
    <x v="4"/>
    <x v="1"/>
    <n v="1"/>
    <x v="3"/>
    <x v="10"/>
    <n v="1"/>
    <n v="0"/>
    <n v="12"/>
    <x v="1436"/>
    <n v="64073.42922028766"/>
    <x v="0"/>
  </r>
  <r>
    <s v="1_19903"/>
    <x v="0"/>
    <x v="1"/>
    <n v="3"/>
    <x v="39"/>
    <x v="121"/>
    <n v="1"/>
    <n v="0"/>
    <n v="0"/>
    <x v="1437"/>
    <n v="6564.7236941710826"/>
    <x v="0"/>
  </r>
  <r>
    <s v="2_19903"/>
    <x v="1"/>
    <x v="1"/>
    <n v="3"/>
    <x v="39"/>
    <x v="121"/>
    <n v="1"/>
    <n v="0"/>
    <n v="0"/>
    <x v="1209"/>
    <n v="56603.330809992432"/>
    <x v="0"/>
  </r>
  <r>
    <s v="2_19903"/>
    <x v="1"/>
    <x v="2"/>
    <n v="3"/>
    <x v="39"/>
    <x v="121"/>
    <n v="1"/>
    <n v="0"/>
    <n v="0"/>
    <x v="1438"/>
    <n v="109235.42770628312"/>
    <x v="0"/>
  </r>
  <r>
    <s v="5_19903"/>
    <x v="4"/>
    <x v="13"/>
    <n v="3"/>
    <x v="39"/>
    <x v="121"/>
    <n v="1"/>
    <n v="0"/>
    <n v="0"/>
    <x v="1439"/>
    <n v="60635.881907645722"/>
    <x v="1"/>
  </r>
  <r>
    <s v="1_19903"/>
    <x v="0"/>
    <x v="10"/>
    <n v="3"/>
    <x v="39"/>
    <x v="121"/>
    <n v="1"/>
    <n v="0"/>
    <n v="0"/>
    <x v="1440"/>
    <n v="59933.383800151401"/>
    <x v="0"/>
  </r>
  <r>
    <s v="6_19922"/>
    <x v="5"/>
    <x v="0"/>
    <n v="2"/>
    <x v="3"/>
    <x v="11"/>
    <n v="1"/>
    <n v="0"/>
    <n v="0"/>
    <x v="2"/>
    <n v="0"/>
    <x v="0"/>
  </r>
  <r>
    <s v="1_19904"/>
    <x v="0"/>
    <x v="0"/>
    <n v="4"/>
    <x v="39"/>
    <x v="118"/>
    <n v="2"/>
    <n v="0"/>
    <n v="0"/>
    <x v="1441"/>
    <n v="714.61014383043153"/>
    <x v="0"/>
  </r>
  <r>
    <s v="4_19922"/>
    <x v="3"/>
    <x v="2"/>
    <n v="2"/>
    <x v="3"/>
    <x v="11"/>
    <n v="1"/>
    <n v="12"/>
    <n v="0"/>
    <x v="2"/>
    <n v="0"/>
    <x v="0"/>
  </r>
  <r>
    <s v="1_19941"/>
    <x v="0"/>
    <x v="1"/>
    <n v="1"/>
    <x v="5"/>
    <x v="15"/>
    <n v="1"/>
    <n v="0"/>
    <n v="0"/>
    <x v="1164"/>
    <n v="63377.744133232402"/>
    <x v="0"/>
  </r>
  <r>
    <s v="3_19911"/>
    <x v="2"/>
    <x v="1"/>
    <n v="1"/>
    <x v="38"/>
    <x v="103"/>
    <n v="1"/>
    <n v="0"/>
    <n v="0"/>
    <x v="1442"/>
    <n v="56453.44436033308"/>
    <x v="0"/>
  </r>
  <r>
    <s v="2_19911"/>
    <x v="1"/>
    <x v="6"/>
    <n v="1"/>
    <x v="38"/>
    <x v="103"/>
    <n v="1"/>
    <n v="0"/>
    <n v="0"/>
    <x v="1443"/>
    <n v="5687.3580620741868"/>
    <x v="4"/>
  </r>
  <r>
    <s v="1_19941"/>
    <x v="0"/>
    <x v="16"/>
    <n v="1"/>
    <x v="5"/>
    <x v="15"/>
    <n v="1"/>
    <n v="0"/>
    <n v="0"/>
    <x v="1444"/>
    <n v="5983.3459500378503"/>
    <x v="4"/>
  </r>
  <r>
    <s v="2_19941"/>
    <x v="1"/>
    <x v="3"/>
    <n v="1"/>
    <x v="5"/>
    <x v="15"/>
    <n v="1"/>
    <n v="0"/>
    <n v="0"/>
    <x v="1445"/>
    <n v="5430.7342922028765"/>
    <x v="1"/>
  </r>
  <r>
    <s v="6_19922"/>
    <x v="5"/>
    <x v="0"/>
    <n v="2"/>
    <x v="3"/>
    <x v="11"/>
    <n v="1"/>
    <n v="0"/>
    <n v="0"/>
    <x v="2"/>
    <n v="0"/>
    <x v="0"/>
  </r>
  <r>
    <s v="2_19931"/>
    <x v="1"/>
    <x v="6"/>
    <n v="1"/>
    <x v="4"/>
    <x v="129"/>
    <n v="1"/>
    <n v="0"/>
    <n v="0"/>
    <x v="1446"/>
    <n v="56315.669947009847"/>
    <x v="4"/>
  </r>
  <r>
    <s v="1_19931"/>
    <x v="0"/>
    <x v="6"/>
    <n v="1"/>
    <x v="4"/>
    <x v="129"/>
    <n v="1"/>
    <n v="0"/>
    <n v="0"/>
    <x v="1447"/>
    <n v="679645.72293716879"/>
    <x v="4"/>
  </r>
  <r>
    <s v="6_19931"/>
    <x v="5"/>
    <x v="0"/>
    <n v="1"/>
    <x v="4"/>
    <x v="129"/>
    <n v="1"/>
    <n v="0"/>
    <n v="0"/>
    <x v="1448"/>
    <n v="409837.24451173353"/>
    <x v="0"/>
  </r>
  <r>
    <s v="1_19931"/>
    <x v="0"/>
    <x v="0"/>
    <n v="1"/>
    <x v="4"/>
    <x v="129"/>
    <n v="1"/>
    <n v="0"/>
    <n v="0"/>
    <x v="1449"/>
    <n v="444808.47842543531"/>
    <x v="0"/>
  </r>
  <r>
    <s v="5_19931"/>
    <x v="4"/>
    <x v="22"/>
    <n v="1"/>
    <x v="4"/>
    <x v="129"/>
    <n v="1"/>
    <n v="0"/>
    <n v="0"/>
    <x v="1450"/>
    <n v="562439.81831945502"/>
    <x v="4"/>
  </r>
  <r>
    <s v="4_19931"/>
    <x v="3"/>
    <x v="22"/>
    <n v="1"/>
    <x v="4"/>
    <x v="129"/>
    <n v="1"/>
    <n v="0"/>
    <n v="0"/>
    <x v="1451"/>
    <n v="810144.58743376238"/>
    <x v="4"/>
  </r>
  <r>
    <s v="3_19931"/>
    <x v="2"/>
    <x v="22"/>
    <n v="1"/>
    <x v="4"/>
    <x v="129"/>
    <n v="1"/>
    <n v="0"/>
    <n v="0"/>
    <x v="1452"/>
    <n v="771819.83345950046"/>
    <x v="4"/>
  </r>
  <r>
    <s v="2_19931"/>
    <x v="1"/>
    <x v="22"/>
    <n v="1"/>
    <x v="4"/>
    <x v="129"/>
    <n v="1"/>
    <n v="0"/>
    <n v="3"/>
    <x v="1453"/>
    <n v="98485199.848599553"/>
    <x v="4"/>
  </r>
  <r>
    <s v="1_19931"/>
    <x v="0"/>
    <x v="2"/>
    <n v="1"/>
    <x v="4"/>
    <x v="129"/>
    <n v="1"/>
    <n v="0"/>
    <n v="0"/>
    <x v="1454"/>
    <n v="6576.8357305071922"/>
    <x v="0"/>
  </r>
  <r>
    <s v="6_19931"/>
    <x v="5"/>
    <x v="6"/>
    <n v="1"/>
    <x v="4"/>
    <x v="129"/>
    <n v="1"/>
    <n v="0"/>
    <n v="0"/>
    <x v="1455"/>
    <n v="4269.492808478426"/>
    <x v="4"/>
  </r>
  <r>
    <s v="4_19931"/>
    <x v="3"/>
    <x v="6"/>
    <n v="1"/>
    <x v="4"/>
    <x v="129"/>
    <n v="1"/>
    <n v="0"/>
    <n v="0"/>
    <x v="1456"/>
    <n v="4112.7933383800155"/>
    <x v="4"/>
  </r>
  <r>
    <s v="3_19931"/>
    <x v="2"/>
    <x v="6"/>
    <n v="1"/>
    <x v="4"/>
    <x v="129"/>
    <n v="1"/>
    <n v="0"/>
    <n v="0"/>
    <x v="1457"/>
    <n v="3766.8433005299016"/>
    <x v="4"/>
  </r>
  <r>
    <s v="1_19931"/>
    <x v="0"/>
    <x v="8"/>
    <n v="1"/>
    <x v="4"/>
    <x v="129"/>
    <n v="1"/>
    <n v="0"/>
    <n v="0"/>
    <x v="16"/>
    <n v="57215.745647236945"/>
    <x v="0"/>
  </r>
  <r>
    <s v="1_19912"/>
    <x v="0"/>
    <x v="1"/>
    <n v="2"/>
    <x v="38"/>
    <x v="104"/>
    <n v="1"/>
    <n v="0"/>
    <n v="0"/>
    <x v="1458"/>
    <n v="546.55563966691898"/>
    <x v="0"/>
  </r>
  <r>
    <s v="6_19912"/>
    <x v="5"/>
    <x v="2"/>
    <n v="2"/>
    <x v="38"/>
    <x v="104"/>
    <n v="1"/>
    <n v="0"/>
    <n v="0"/>
    <x v="1459"/>
    <n v="336473.88342165027"/>
    <x v="0"/>
  </r>
  <r>
    <s v="1_19941"/>
    <x v="0"/>
    <x v="16"/>
    <n v="1"/>
    <x v="5"/>
    <x v="15"/>
    <n v="1"/>
    <n v="0"/>
    <n v="0"/>
    <x v="1460"/>
    <n v="3059.0461771385317"/>
    <x v="4"/>
  </r>
  <r>
    <s v="3_19912"/>
    <x v="2"/>
    <x v="4"/>
    <n v="2"/>
    <x v="38"/>
    <x v="104"/>
    <n v="1"/>
    <n v="0"/>
    <n v="0"/>
    <x v="1461"/>
    <n v="4470479.9394398183"/>
    <x v="2"/>
  </r>
  <r>
    <s v="1_19912"/>
    <x v="0"/>
    <x v="25"/>
    <n v="2"/>
    <x v="38"/>
    <x v="104"/>
    <n v="1"/>
    <n v="0"/>
    <n v="0"/>
    <x v="1462"/>
    <n v="57329.295987887963"/>
    <x v="0"/>
  </r>
  <r>
    <s v="3_19912"/>
    <x v="2"/>
    <x v="2"/>
    <n v="2"/>
    <x v="38"/>
    <x v="104"/>
    <n v="1"/>
    <n v="0"/>
    <n v="0"/>
    <x v="1463"/>
    <n v="53525.359576078728"/>
    <x v="0"/>
  </r>
  <r>
    <s v="1_19912"/>
    <x v="0"/>
    <x v="4"/>
    <n v="2"/>
    <x v="38"/>
    <x v="104"/>
    <n v="1"/>
    <n v="0"/>
    <n v="0"/>
    <x v="22"/>
    <n v="65213.474640423927"/>
    <x v="2"/>
  </r>
  <r>
    <s v="1_19912"/>
    <x v="0"/>
    <x v="45"/>
    <n v="2"/>
    <x v="38"/>
    <x v="104"/>
    <n v="1"/>
    <n v="0"/>
    <n v="0"/>
    <x v="1464"/>
    <n v="60545.798637395914"/>
    <x v="2"/>
  </r>
  <r>
    <s v="3_19944"/>
    <x v="2"/>
    <x v="4"/>
    <n v="4"/>
    <x v="5"/>
    <x v="18"/>
    <n v="1"/>
    <n v="0"/>
    <n v="0"/>
    <x v="1465"/>
    <n v="12588.947766843301"/>
    <x v="2"/>
  </r>
  <r>
    <s v="4_19913"/>
    <x v="3"/>
    <x v="2"/>
    <n v="3"/>
    <x v="38"/>
    <x v="105"/>
    <n v="1"/>
    <n v="0"/>
    <n v="0"/>
    <x v="1466"/>
    <n v="23639.66691900076"/>
    <x v="0"/>
  </r>
  <r>
    <s v="5_19913"/>
    <x v="4"/>
    <x v="2"/>
    <n v="3"/>
    <x v="38"/>
    <x v="105"/>
    <n v="1"/>
    <n v="0"/>
    <n v="0"/>
    <x v="1467"/>
    <n v="222220.28766086299"/>
    <x v="0"/>
  </r>
  <r>
    <s v="5_19932"/>
    <x v="4"/>
    <x v="16"/>
    <n v="2"/>
    <x v="4"/>
    <x v="13"/>
    <n v="1"/>
    <n v="0"/>
    <n v="0"/>
    <x v="1468"/>
    <n v="6061.3171839515526"/>
    <x v="4"/>
  </r>
  <r>
    <s v="1_19932"/>
    <x v="0"/>
    <x v="8"/>
    <n v="2"/>
    <x v="4"/>
    <x v="13"/>
    <n v="1"/>
    <n v="0"/>
    <n v="0"/>
    <x v="1469"/>
    <n v="57803.936411809234"/>
    <x v="0"/>
  </r>
  <r>
    <s v="4_19912"/>
    <x v="3"/>
    <x v="8"/>
    <n v="2"/>
    <x v="38"/>
    <x v="104"/>
    <n v="1"/>
    <n v="0"/>
    <n v="0"/>
    <x v="1470"/>
    <n v="58337.623012869044"/>
    <x v="0"/>
  </r>
  <r>
    <s v="1_19912"/>
    <x v="0"/>
    <x v="25"/>
    <n v="2"/>
    <x v="38"/>
    <x v="104"/>
    <n v="1"/>
    <n v="0"/>
    <n v="0"/>
    <x v="1471"/>
    <n v="60065.859197577593"/>
    <x v="0"/>
  </r>
  <r>
    <s v="1_19912"/>
    <x v="0"/>
    <x v="4"/>
    <n v="2"/>
    <x v="38"/>
    <x v="104"/>
    <n v="1"/>
    <n v="0"/>
    <n v="0"/>
    <x v="1472"/>
    <n v="5508.7055261165788"/>
    <x v="2"/>
  </r>
  <r>
    <s v="1_19933"/>
    <x v="0"/>
    <x v="10"/>
    <n v="3"/>
    <x v="4"/>
    <x v="14"/>
    <n v="1"/>
    <n v="0"/>
    <n v="0"/>
    <x v="1227"/>
    <n v="607.11582134746402"/>
    <x v="0"/>
  </r>
  <r>
    <s v="1_19933"/>
    <x v="0"/>
    <x v="25"/>
    <n v="3"/>
    <x v="4"/>
    <x v="14"/>
    <n v="1"/>
    <n v="0"/>
    <n v="0"/>
    <x v="1473"/>
    <n v="60455.715367146106"/>
    <x v="0"/>
  </r>
  <r>
    <s v="1_19933"/>
    <x v="0"/>
    <x v="25"/>
    <n v="3"/>
    <x v="4"/>
    <x v="14"/>
    <n v="1"/>
    <n v="0"/>
    <n v="0"/>
    <x v="1474"/>
    <n v="561.69568508705527"/>
    <x v="0"/>
  </r>
  <r>
    <s v="1_19933"/>
    <x v="0"/>
    <x v="25"/>
    <n v="3"/>
    <x v="4"/>
    <x v="14"/>
    <n v="1"/>
    <n v="0"/>
    <n v="11"/>
    <x v="1475"/>
    <n v="5894.0196820590463"/>
    <x v="0"/>
  </r>
  <r>
    <s v="2_19913"/>
    <x v="1"/>
    <x v="2"/>
    <n v="3"/>
    <x v="38"/>
    <x v="105"/>
    <n v="1"/>
    <n v="0"/>
    <n v="0"/>
    <x v="1476"/>
    <n v="246023.46707040121"/>
    <x v="0"/>
  </r>
  <r>
    <s v="2_19913"/>
    <x v="1"/>
    <x v="4"/>
    <n v="3"/>
    <x v="38"/>
    <x v="105"/>
    <n v="1"/>
    <n v="0"/>
    <n v="0"/>
    <x v="1477"/>
    <n v="57323.99697199092"/>
    <x v="2"/>
  </r>
  <r>
    <s v="1_19942"/>
    <x v="0"/>
    <x v="2"/>
    <n v="2"/>
    <x v="5"/>
    <x v="16"/>
    <n v="1"/>
    <n v="10"/>
    <n v="0"/>
    <x v="2"/>
    <n v="0"/>
    <x v="0"/>
  </r>
  <r>
    <s v="5_19913"/>
    <x v="4"/>
    <x v="2"/>
    <n v="3"/>
    <x v="38"/>
    <x v="105"/>
    <n v="1"/>
    <n v="0"/>
    <n v="0"/>
    <x v="1478"/>
    <n v="13115.821347464043"/>
    <x v="0"/>
  </r>
  <r>
    <s v="1_19923"/>
    <x v="0"/>
    <x v="8"/>
    <n v="3"/>
    <x v="3"/>
    <x v="12"/>
    <n v="1"/>
    <n v="0"/>
    <n v="0"/>
    <x v="1391"/>
    <n v="579.86373959121875"/>
    <x v="0"/>
  </r>
  <r>
    <s v="2_19923"/>
    <x v="1"/>
    <x v="13"/>
    <n v="3"/>
    <x v="3"/>
    <x v="12"/>
    <n v="1"/>
    <n v="0"/>
    <n v="0"/>
    <x v="1479"/>
    <n v="57089.326267978809"/>
    <x v="1"/>
  </r>
  <r>
    <s v="2_19932"/>
    <x v="1"/>
    <x v="4"/>
    <n v="2"/>
    <x v="4"/>
    <x v="13"/>
    <n v="1"/>
    <n v="0"/>
    <n v="0"/>
    <x v="1480"/>
    <n v="2143793.3383800155"/>
    <x v="2"/>
  </r>
  <r>
    <s v="6_19904"/>
    <x v="5"/>
    <x v="4"/>
    <n v="4"/>
    <x v="39"/>
    <x v="118"/>
    <n v="1"/>
    <n v="0"/>
    <n v="0"/>
    <x v="1481"/>
    <n v="637079.4852384557"/>
    <x v="2"/>
  </r>
  <r>
    <s v="4_19904"/>
    <x v="3"/>
    <x v="8"/>
    <n v="4"/>
    <x v="39"/>
    <x v="118"/>
    <n v="1"/>
    <n v="0"/>
    <n v="0"/>
    <x v="1482"/>
    <n v="559799.39439818321"/>
    <x v="0"/>
  </r>
  <r>
    <s v="6_19904"/>
    <x v="5"/>
    <x v="4"/>
    <n v="4"/>
    <x v="39"/>
    <x v="118"/>
    <n v="21"/>
    <n v="0"/>
    <n v="0"/>
    <x v="1483"/>
    <n v="3285075.7002271009"/>
    <x v="2"/>
  </r>
  <r>
    <s v="4_19904"/>
    <x v="3"/>
    <x v="4"/>
    <n v="4"/>
    <x v="39"/>
    <x v="118"/>
    <n v="21"/>
    <n v="0"/>
    <n v="0"/>
    <x v="1484"/>
    <n v="3542283.8758516279"/>
    <x v="2"/>
  </r>
  <r>
    <s v="5_19904"/>
    <x v="4"/>
    <x v="4"/>
    <n v="4"/>
    <x v="39"/>
    <x v="118"/>
    <n v="21"/>
    <n v="0"/>
    <n v="0"/>
    <x v="1485"/>
    <n v="3259484.4814534443"/>
    <x v="2"/>
  </r>
  <r>
    <s v="1_19923"/>
    <x v="0"/>
    <x v="8"/>
    <n v="3"/>
    <x v="3"/>
    <x v="12"/>
    <n v="1"/>
    <n v="0"/>
    <n v="0"/>
    <x v="1486"/>
    <n v="6330.8099924299777"/>
    <x v="0"/>
  </r>
  <r>
    <s v="1_19923"/>
    <x v="0"/>
    <x v="8"/>
    <n v="3"/>
    <x v="3"/>
    <x v="12"/>
    <n v="1"/>
    <n v="0"/>
    <n v="0"/>
    <x v="1487"/>
    <n v="55439.818319454964"/>
    <x v="0"/>
  </r>
  <r>
    <s v="1_19923"/>
    <x v="0"/>
    <x v="8"/>
    <n v="3"/>
    <x v="3"/>
    <x v="12"/>
    <n v="1"/>
    <n v="0"/>
    <n v="0"/>
    <x v="1488"/>
    <n v="63797.880393641186"/>
    <x v="0"/>
  </r>
  <r>
    <s v="2_19933"/>
    <x v="1"/>
    <x v="2"/>
    <n v="3"/>
    <x v="4"/>
    <x v="14"/>
    <n v="1"/>
    <n v="0"/>
    <n v="0"/>
    <x v="1489"/>
    <n v="5694.9280847842547"/>
    <x v="0"/>
  </r>
  <r>
    <s v="3_19942"/>
    <x v="2"/>
    <x v="1"/>
    <n v="2"/>
    <x v="5"/>
    <x v="16"/>
    <n v="1"/>
    <n v="0"/>
    <n v="0"/>
    <x v="1490"/>
    <n v="2991.6729750189252"/>
    <x v="0"/>
  </r>
  <r>
    <s v="6_19933"/>
    <x v="5"/>
    <x v="9"/>
    <n v="3"/>
    <x v="4"/>
    <x v="14"/>
    <n v="31"/>
    <n v="0"/>
    <n v="0"/>
    <x v="2"/>
    <n v="0"/>
    <x v="3"/>
  </r>
  <r>
    <s v="1_19933"/>
    <x v="0"/>
    <x v="9"/>
    <n v="3"/>
    <x v="4"/>
    <x v="14"/>
    <n v="31"/>
    <n v="0"/>
    <n v="0"/>
    <x v="2"/>
    <n v="0"/>
    <x v="3"/>
  </r>
  <r>
    <s v="2_19933"/>
    <x v="1"/>
    <x v="9"/>
    <n v="3"/>
    <x v="4"/>
    <x v="14"/>
    <n v="31"/>
    <n v="0"/>
    <n v="0"/>
    <x v="2"/>
    <n v="0"/>
    <x v="3"/>
  </r>
  <r>
    <s v="4_19933"/>
    <x v="3"/>
    <x v="9"/>
    <n v="3"/>
    <x v="4"/>
    <x v="14"/>
    <n v="31"/>
    <n v="0"/>
    <n v="0"/>
    <x v="2"/>
    <n v="0"/>
    <x v="3"/>
  </r>
  <r>
    <s v="3_19933"/>
    <x v="2"/>
    <x v="9"/>
    <n v="3"/>
    <x v="4"/>
    <x v="14"/>
    <n v="31"/>
    <n v="0"/>
    <n v="0"/>
    <x v="2"/>
    <n v="0"/>
    <x v="3"/>
  </r>
  <r>
    <s v="5_19933"/>
    <x v="4"/>
    <x v="9"/>
    <n v="3"/>
    <x v="4"/>
    <x v="14"/>
    <n v="31"/>
    <n v="0"/>
    <n v="0"/>
    <x v="2"/>
    <n v="0"/>
    <x v="3"/>
  </r>
  <r>
    <s v="1_19942"/>
    <x v="0"/>
    <x v="8"/>
    <n v="2"/>
    <x v="5"/>
    <x v="16"/>
    <n v="1"/>
    <n v="0"/>
    <n v="0"/>
    <x v="1491"/>
    <n v="57605.601816805451"/>
    <x v="0"/>
  </r>
  <r>
    <s v="2_19942"/>
    <x v="1"/>
    <x v="8"/>
    <n v="2"/>
    <x v="5"/>
    <x v="16"/>
    <n v="1"/>
    <n v="0"/>
    <n v="0"/>
    <x v="1492"/>
    <n v="59681.302043906137"/>
    <x v="0"/>
  </r>
  <r>
    <s v="1_19942"/>
    <x v="0"/>
    <x v="8"/>
    <n v="2"/>
    <x v="5"/>
    <x v="16"/>
    <n v="1"/>
    <n v="0"/>
    <n v="0"/>
    <x v="1493"/>
    <n v="55151.400454201364"/>
    <x v="0"/>
  </r>
  <r>
    <s v="1_19942"/>
    <x v="0"/>
    <x v="8"/>
    <n v="2"/>
    <x v="5"/>
    <x v="16"/>
    <n v="1"/>
    <n v="0"/>
    <n v="0"/>
    <x v="1494"/>
    <n v="5490.5374716124152"/>
    <x v="0"/>
  </r>
  <r>
    <s v="1_19943"/>
    <x v="0"/>
    <x v="2"/>
    <n v="3"/>
    <x v="5"/>
    <x v="17"/>
    <n v="1"/>
    <n v="0"/>
    <n v="11"/>
    <x v="2"/>
    <n v="0"/>
    <x v="0"/>
  </r>
  <r>
    <s v="4_19943"/>
    <x v="3"/>
    <x v="2"/>
    <n v="3"/>
    <x v="5"/>
    <x v="17"/>
    <n v="1"/>
    <n v="0"/>
    <n v="0"/>
    <x v="1495"/>
    <n v="56765.329295987889"/>
    <x v="0"/>
  </r>
  <r>
    <s v="4_19943"/>
    <x v="3"/>
    <x v="16"/>
    <n v="3"/>
    <x v="5"/>
    <x v="17"/>
    <n v="1"/>
    <n v="0"/>
    <n v="0"/>
    <x v="1496"/>
    <n v="632759.27327781986"/>
    <x v="4"/>
  </r>
  <r>
    <s v="5_19943"/>
    <x v="4"/>
    <x v="8"/>
    <n v="3"/>
    <x v="5"/>
    <x v="17"/>
    <n v="1"/>
    <n v="0"/>
    <n v="0"/>
    <x v="1497"/>
    <n v="613619.98485995457"/>
    <x v="0"/>
  </r>
  <r>
    <s v="2_19943"/>
    <x v="1"/>
    <x v="8"/>
    <n v="3"/>
    <x v="5"/>
    <x v="17"/>
    <n v="1"/>
    <n v="0"/>
    <n v="0"/>
    <x v="1498"/>
    <n v="902609.3868281605"/>
    <x v="0"/>
  </r>
  <r>
    <s v="4_19943"/>
    <x v="3"/>
    <x v="8"/>
    <n v="3"/>
    <x v="5"/>
    <x v="17"/>
    <n v="1"/>
    <n v="0"/>
    <n v="0"/>
    <x v="1499"/>
    <n v="63443.603330809994"/>
    <x v="0"/>
  </r>
  <r>
    <s v="1_19943"/>
    <x v="0"/>
    <x v="10"/>
    <n v="3"/>
    <x v="5"/>
    <x v="17"/>
    <n v="1"/>
    <n v="0"/>
    <n v="0"/>
    <x v="1500"/>
    <n v="64691.900075700229"/>
    <x v="0"/>
  </r>
  <r>
    <s v="1_19943"/>
    <x v="0"/>
    <x v="18"/>
    <n v="3"/>
    <x v="5"/>
    <x v="17"/>
    <n v="1"/>
    <n v="0"/>
    <n v="0"/>
    <x v="1501"/>
    <n v="6066.6161998485995"/>
    <x v="1"/>
  </r>
  <r>
    <s v="5_19951"/>
    <x v="4"/>
    <x v="8"/>
    <n v="1"/>
    <x v="6"/>
    <x v="19"/>
    <n v="1"/>
    <n v="0"/>
    <n v="0"/>
    <x v="1502"/>
    <n v="1203359.5760787283"/>
    <x v="0"/>
  </r>
  <r>
    <s v="2_19951"/>
    <x v="1"/>
    <x v="8"/>
    <n v="1"/>
    <x v="6"/>
    <x v="19"/>
    <n v="1"/>
    <n v="0"/>
    <n v="0"/>
    <x v="1503"/>
    <n v="63425.435276305834"/>
    <x v="0"/>
  </r>
  <r>
    <s v="1_19951"/>
    <x v="0"/>
    <x v="8"/>
    <n v="1"/>
    <x v="6"/>
    <x v="19"/>
    <n v="1"/>
    <n v="0"/>
    <n v="0"/>
    <x v="1504"/>
    <n v="25655.563966691901"/>
    <x v="0"/>
  </r>
  <r>
    <s v="1_19951"/>
    <x v="0"/>
    <x v="8"/>
    <n v="1"/>
    <x v="6"/>
    <x v="19"/>
    <n v="1"/>
    <n v="0"/>
    <n v="0"/>
    <x v="1505"/>
    <n v="12123.391370174111"/>
    <x v="0"/>
  </r>
  <r>
    <s v="1_19953"/>
    <x v="0"/>
    <x v="5"/>
    <n v="3"/>
    <x v="6"/>
    <x v="21"/>
    <n v="1"/>
    <n v="12"/>
    <n v="0"/>
    <x v="2"/>
    <n v="0"/>
    <x v="3"/>
  </r>
  <r>
    <s v="1_19953"/>
    <x v="0"/>
    <x v="4"/>
    <n v="3"/>
    <x v="6"/>
    <x v="21"/>
    <n v="1"/>
    <n v="0"/>
    <n v="0"/>
    <x v="1506"/>
    <n v="25243199.848599546"/>
    <x v="2"/>
  </r>
  <r>
    <s v="1_19952"/>
    <x v="0"/>
    <x v="8"/>
    <n v="2"/>
    <x v="6"/>
    <x v="20"/>
    <n v="1"/>
    <n v="0"/>
    <n v="0"/>
    <x v="1507"/>
    <n v="574019.68205904623"/>
    <x v="0"/>
  </r>
  <r>
    <s v="2_19952"/>
    <x v="1"/>
    <x v="8"/>
    <n v="2"/>
    <x v="6"/>
    <x v="20"/>
    <n v="1"/>
    <n v="0"/>
    <n v="0"/>
    <x v="1508"/>
    <n v="58205.904617713859"/>
    <x v="0"/>
  </r>
  <r>
    <s v="2_19952"/>
    <x v="1"/>
    <x v="2"/>
    <n v="2"/>
    <x v="6"/>
    <x v="20"/>
    <n v="1"/>
    <n v="0"/>
    <n v="10"/>
    <x v="2"/>
    <n v="0"/>
    <x v="0"/>
  </r>
  <r>
    <s v="1_19961"/>
    <x v="0"/>
    <x v="1"/>
    <n v="1"/>
    <x v="2"/>
    <x v="7"/>
    <n v="1"/>
    <n v="12"/>
    <n v="36"/>
    <x v="1509"/>
    <n v="1225199.8485995459"/>
    <x v="0"/>
  </r>
  <r>
    <s v="1_19961"/>
    <x v="0"/>
    <x v="1"/>
    <n v="1"/>
    <x v="2"/>
    <x v="7"/>
    <n v="1"/>
    <n v="0"/>
    <n v="0"/>
    <x v="1510"/>
    <n v="644879.63663890993"/>
    <x v="0"/>
  </r>
  <r>
    <s v="2_19963"/>
    <x v="1"/>
    <x v="7"/>
    <n v="3"/>
    <x v="2"/>
    <x v="9"/>
    <n v="1"/>
    <n v="0"/>
    <n v="0"/>
    <x v="1511"/>
    <n v="9361919.7577592731"/>
    <x v="5"/>
  </r>
  <r>
    <s v="4_19943"/>
    <x v="3"/>
    <x v="16"/>
    <n v="3"/>
    <x v="5"/>
    <x v="17"/>
    <n v="1"/>
    <n v="0"/>
    <n v="0"/>
    <x v="1376"/>
    <n v="62375.473126419383"/>
    <x v="4"/>
  </r>
  <r>
    <s v="1_19943"/>
    <x v="0"/>
    <x v="10"/>
    <n v="3"/>
    <x v="5"/>
    <x v="17"/>
    <n v="1"/>
    <n v="0"/>
    <n v="0"/>
    <x v="1512"/>
    <n v="65561.695685087063"/>
    <x v="0"/>
  </r>
  <r>
    <s v="3_19943"/>
    <x v="2"/>
    <x v="8"/>
    <n v="3"/>
    <x v="5"/>
    <x v="17"/>
    <n v="1"/>
    <n v="0"/>
    <n v="0"/>
    <x v="1513"/>
    <n v="56201.362604087815"/>
    <x v="0"/>
  </r>
  <r>
    <s v="2_20102"/>
    <x v="1"/>
    <x v="2"/>
    <n v="2"/>
    <x v="40"/>
    <x v="157"/>
    <n v="1"/>
    <n v="0"/>
    <n v="0"/>
    <x v="1514"/>
    <n v="164141.55942467827"/>
    <x v="0"/>
  </r>
  <r>
    <s v="4_20103"/>
    <x v="3"/>
    <x v="1"/>
    <n v="3"/>
    <x v="40"/>
    <x v="158"/>
    <n v="1"/>
    <n v="0"/>
    <n v="0"/>
    <x v="1515"/>
    <n v="46089.326267978809"/>
    <x v="0"/>
  </r>
  <r>
    <s v="6_20132"/>
    <x v="5"/>
    <x v="49"/>
    <n v="2"/>
    <x v="41"/>
    <x v="159"/>
    <n v="1"/>
    <n v="0"/>
    <n v="0"/>
    <x v="1516"/>
    <n v="52756.245268735809"/>
    <x v="0"/>
  </r>
  <r>
    <s v="3_20132"/>
    <x v="2"/>
    <x v="4"/>
    <n v="2"/>
    <x v="41"/>
    <x v="159"/>
    <n v="1"/>
    <n v="0"/>
    <n v="0"/>
    <x v="1517"/>
    <n v="12185.46555639667"/>
    <x v="2"/>
  </r>
  <r>
    <s v="3_20133"/>
    <x v="2"/>
    <x v="4"/>
    <n v="3"/>
    <x v="41"/>
    <x v="160"/>
    <n v="1"/>
    <n v="0"/>
    <n v="0"/>
    <x v="1518"/>
    <n v="22132.475397426195"/>
    <x v="2"/>
  </r>
  <r>
    <s v="2_20134"/>
    <x v="1"/>
    <x v="49"/>
    <n v="4"/>
    <x v="41"/>
    <x v="161"/>
    <n v="1"/>
    <n v="0"/>
    <n v="0"/>
    <x v="1519"/>
    <n v="77817.562452687358"/>
    <x v="0"/>
  </r>
  <r>
    <s v="2_20134"/>
    <x v="1"/>
    <x v="49"/>
    <n v="4"/>
    <x v="41"/>
    <x v="161"/>
    <n v="1"/>
    <n v="0"/>
    <n v="0"/>
    <x v="1520"/>
    <n v="12549.583648750946"/>
    <x v="0"/>
  </r>
  <r>
    <s v="2_20131"/>
    <x v="1"/>
    <x v="6"/>
    <n v="1"/>
    <x v="41"/>
    <x v="162"/>
    <n v="1"/>
    <n v="0"/>
    <n v="0"/>
    <x v="1521"/>
    <n v="12810.749432248298"/>
    <x v="4"/>
  </r>
  <r>
    <s v="2_20131"/>
    <x v="1"/>
    <x v="20"/>
    <n v="1"/>
    <x v="41"/>
    <x v="162"/>
    <n v="1"/>
    <n v="0"/>
    <n v="0"/>
    <x v="1522"/>
    <n v="134553599.54579863"/>
    <x v="7"/>
  </r>
  <r>
    <s v="3_20132"/>
    <x v="2"/>
    <x v="4"/>
    <n v="2"/>
    <x v="41"/>
    <x v="159"/>
    <n v="3"/>
    <n v="0"/>
    <n v="0"/>
    <x v="1523"/>
    <n v="33847.085541256623"/>
    <x v="2"/>
  </r>
  <r>
    <s v="4_20132"/>
    <x v="3"/>
    <x v="4"/>
    <n v="2"/>
    <x v="41"/>
    <x v="159"/>
    <n v="1"/>
    <n v="0"/>
    <n v="0"/>
    <x v="1524"/>
    <n v="11196.820590461772"/>
    <x v="2"/>
  </r>
  <r>
    <s v="4_20132"/>
    <x v="3"/>
    <x v="4"/>
    <n v="2"/>
    <x v="41"/>
    <x v="159"/>
    <n v="1"/>
    <n v="0"/>
    <n v="0"/>
    <x v="1525"/>
    <n v="25376.987130961395"/>
    <x v="2"/>
  </r>
  <r>
    <s v="3_20132"/>
    <x v="2"/>
    <x v="49"/>
    <n v="2"/>
    <x v="41"/>
    <x v="159"/>
    <n v="1"/>
    <n v="0"/>
    <n v="0"/>
    <x v="1159"/>
    <n v="5866.7676003028009"/>
    <x v="0"/>
  </r>
  <r>
    <s v="5_20132"/>
    <x v="4"/>
    <x v="49"/>
    <n v="2"/>
    <x v="41"/>
    <x v="159"/>
    <n v="1"/>
    <n v="0"/>
    <n v="0"/>
    <x v="1526"/>
    <n v="43554.882664647994"/>
    <x v="0"/>
  </r>
  <r>
    <s v="4_20132"/>
    <x v="3"/>
    <x v="49"/>
    <n v="2"/>
    <x v="41"/>
    <x v="159"/>
    <n v="1"/>
    <n v="0"/>
    <n v="0"/>
    <x v="1527"/>
    <n v="22532.929598788796"/>
    <x v="0"/>
  </r>
  <r>
    <s v="5_20132"/>
    <x v="4"/>
    <x v="49"/>
    <n v="2"/>
    <x v="41"/>
    <x v="159"/>
    <n v="1"/>
    <n v="0"/>
    <n v="0"/>
    <x v="1528"/>
    <n v="74872.066616199852"/>
    <x v="0"/>
  </r>
  <r>
    <s v="6_20132"/>
    <x v="5"/>
    <x v="49"/>
    <n v="2"/>
    <x v="41"/>
    <x v="159"/>
    <n v="1"/>
    <n v="0"/>
    <n v="0"/>
    <x v="1529"/>
    <n v="39416.351249053747"/>
    <x v="0"/>
  </r>
  <r>
    <s v="4_20133"/>
    <x v="3"/>
    <x v="4"/>
    <n v="3"/>
    <x v="41"/>
    <x v="160"/>
    <n v="1"/>
    <n v="0"/>
    <n v="0"/>
    <x v="1530"/>
    <n v="105080.99924299773"/>
    <x v="2"/>
  </r>
  <r>
    <s v="4_20132"/>
    <x v="3"/>
    <x v="16"/>
    <n v="2"/>
    <x v="41"/>
    <x v="159"/>
    <n v="1"/>
    <n v="0"/>
    <n v="0"/>
    <x v="1531"/>
    <n v="3695663.8909916733"/>
    <x v="4"/>
  </r>
  <r>
    <s v="3_20133"/>
    <x v="2"/>
    <x v="8"/>
    <n v="3"/>
    <x v="41"/>
    <x v="160"/>
    <n v="1"/>
    <n v="0"/>
    <n v="0"/>
    <x v="1532"/>
    <n v="25468.584405753219"/>
    <x v="0"/>
  </r>
  <r>
    <s v="3_20133"/>
    <x v="2"/>
    <x v="49"/>
    <n v="3"/>
    <x v="41"/>
    <x v="160"/>
    <n v="1"/>
    <n v="0"/>
    <n v="0"/>
    <x v="1533"/>
    <n v="10132247.539742619"/>
    <x v="0"/>
  </r>
  <r>
    <s v="2_20132"/>
    <x v="1"/>
    <x v="16"/>
    <n v="2"/>
    <x v="41"/>
    <x v="159"/>
    <n v="1"/>
    <n v="0"/>
    <n v="0"/>
    <x v="1534"/>
    <n v="170153.6714610144"/>
    <x v="4"/>
  </r>
  <r>
    <s v="2_20132"/>
    <x v="1"/>
    <x v="16"/>
    <n v="2"/>
    <x v="41"/>
    <x v="159"/>
    <n v="1"/>
    <n v="0"/>
    <n v="0"/>
    <x v="1535"/>
    <n v="440495.83648750948"/>
    <x v="4"/>
  </r>
  <r>
    <s v="1_20132"/>
    <x v="0"/>
    <x v="4"/>
    <n v="2"/>
    <x v="41"/>
    <x v="159"/>
    <n v="1"/>
    <n v="0"/>
    <n v="0"/>
    <x v="1536"/>
    <n v="324899.3186979561"/>
    <x v="2"/>
  </r>
  <r>
    <s v="2_20133"/>
    <x v="1"/>
    <x v="49"/>
    <n v="3"/>
    <x v="41"/>
    <x v="160"/>
    <n v="1"/>
    <n v="0"/>
    <n v="0"/>
    <x v="1537"/>
    <n v="21981.07494322483"/>
    <x v="0"/>
  </r>
  <r>
    <s v="2_20133"/>
    <x v="1"/>
    <x v="49"/>
    <n v="3"/>
    <x v="41"/>
    <x v="160"/>
    <n v="1"/>
    <n v="0"/>
    <n v="0"/>
    <x v="1538"/>
    <n v="10955.336866010599"/>
    <x v="0"/>
  </r>
  <r>
    <s v="2_20133"/>
    <x v="1"/>
    <x v="49"/>
    <n v="3"/>
    <x v="41"/>
    <x v="160"/>
    <n v="1"/>
    <n v="0"/>
    <n v="0"/>
    <x v="1539"/>
    <n v="27763.058289174867"/>
    <x v="0"/>
  </r>
  <r>
    <s v="2_20133"/>
    <x v="1"/>
    <x v="35"/>
    <n v="3"/>
    <x v="41"/>
    <x v="160"/>
    <n v="1"/>
    <n v="12"/>
    <n v="0"/>
    <x v="2"/>
    <n v="0"/>
    <x v="5"/>
  </r>
  <r>
    <s v="2_20133"/>
    <x v="1"/>
    <x v="35"/>
    <n v="3"/>
    <x v="41"/>
    <x v="160"/>
    <n v="1"/>
    <n v="22"/>
    <n v="0"/>
    <x v="2"/>
    <n v="0"/>
    <x v="5"/>
  </r>
  <r>
    <s v="1_19961"/>
    <x v="0"/>
    <x v="0"/>
    <n v="1"/>
    <x v="2"/>
    <x v="7"/>
    <n v="1"/>
    <n v="0"/>
    <n v="0"/>
    <x v="1540"/>
    <n v="93069.64420893263"/>
    <x v="0"/>
  </r>
  <r>
    <s v="1_19961"/>
    <x v="0"/>
    <x v="0"/>
    <n v="1"/>
    <x v="2"/>
    <x v="7"/>
    <n v="1"/>
    <n v="0"/>
    <n v="0"/>
    <x v="1541"/>
    <n v="80753.217259651778"/>
    <x v="0"/>
  </r>
  <r>
    <s v="1_19961"/>
    <x v="0"/>
    <x v="6"/>
    <n v="1"/>
    <x v="2"/>
    <x v="7"/>
    <n v="1"/>
    <n v="0"/>
    <n v="0"/>
    <x v="1542"/>
    <n v="19775.927327781985"/>
    <x v="4"/>
  </r>
  <r>
    <s v="1_19932"/>
    <x v="0"/>
    <x v="3"/>
    <n v="2"/>
    <x v="4"/>
    <x v="13"/>
    <n v="1"/>
    <n v="0"/>
    <n v="0"/>
    <x v="1389"/>
    <n v="5828.1604844814538"/>
    <x v="1"/>
  </r>
  <r>
    <s v="1_19943"/>
    <x v="0"/>
    <x v="2"/>
    <n v="3"/>
    <x v="5"/>
    <x v="17"/>
    <n v="1"/>
    <n v="0"/>
    <n v="11"/>
    <x v="2"/>
    <n v="0"/>
    <x v="0"/>
  </r>
  <r>
    <s v="3_19943"/>
    <x v="2"/>
    <x v="2"/>
    <n v="3"/>
    <x v="5"/>
    <x v="17"/>
    <n v="1"/>
    <n v="0"/>
    <n v="0"/>
    <x v="1543"/>
    <n v="56801.665404996216"/>
    <x v="0"/>
  </r>
  <r>
    <s v="1_19943"/>
    <x v="0"/>
    <x v="44"/>
    <n v="3"/>
    <x v="5"/>
    <x v="17"/>
    <n v="1"/>
    <n v="0"/>
    <n v="12"/>
    <x v="2"/>
    <n v="0"/>
    <x v="1"/>
  </r>
  <r>
    <s v="5_19943"/>
    <x v="4"/>
    <x v="4"/>
    <n v="3"/>
    <x v="5"/>
    <x v="17"/>
    <n v="1"/>
    <n v="0"/>
    <n v="0"/>
    <x v="1544"/>
    <n v="54731.264193792587"/>
    <x v="2"/>
  </r>
  <r>
    <s v="1_19943"/>
    <x v="0"/>
    <x v="4"/>
    <n v="3"/>
    <x v="5"/>
    <x v="17"/>
    <n v="1"/>
    <n v="0"/>
    <n v="0"/>
    <x v="1545"/>
    <n v="61409.538228614685"/>
    <x v="2"/>
  </r>
  <r>
    <s v="1_19941"/>
    <x v="0"/>
    <x v="0"/>
    <n v="1"/>
    <x v="5"/>
    <x v="15"/>
    <n v="1"/>
    <n v="0"/>
    <n v="0"/>
    <x v="1546"/>
    <n v="310514.00454201363"/>
    <x v="0"/>
  </r>
  <r>
    <s v="2_19854"/>
    <x v="1"/>
    <x v="7"/>
    <n v="4"/>
    <x v="21"/>
    <x v="44"/>
    <n v="1"/>
    <n v="0"/>
    <n v="0"/>
    <x v="1547"/>
    <n v="54575.321725965179"/>
    <x v="5"/>
  </r>
  <r>
    <s v="6_19854"/>
    <x v="5"/>
    <x v="0"/>
    <n v="4"/>
    <x v="21"/>
    <x v="44"/>
    <n v="1"/>
    <n v="0"/>
    <n v="0"/>
    <x v="854"/>
    <n v="1226.3436790310373"/>
    <x v="0"/>
  </r>
  <r>
    <s v="1_19854"/>
    <x v="0"/>
    <x v="0"/>
    <n v="4"/>
    <x v="21"/>
    <x v="44"/>
    <n v="1"/>
    <n v="0"/>
    <n v="0"/>
    <x v="1051"/>
    <n v="1335.3520060560181"/>
    <x v="0"/>
  </r>
  <r>
    <s v="2_19854"/>
    <x v="1"/>
    <x v="0"/>
    <n v="4"/>
    <x v="21"/>
    <x v="44"/>
    <n v="1"/>
    <n v="0"/>
    <n v="0"/>
    <x v="1548"/>
    <n v="1367.1461014383044"/>
    <x v="0"/>
  </r>
  <r>
    <s v="4_19854"/>
    <x v="3"/>
    <x v="0"/>
    <n v="4"/>
    <x v="21"/>
    <x v="44"/>
    <n v="1"/>
    <n v="0"/>
    <n v="0"/>
    <x v="1549"/>
    <n v="1349.7350492051478"/>
    <x v="0"/>
  </r>
  <r>
    <s v="3_19854"/>
    <x v="2"/>
    <x v="0"/>
    <n v="4"/>
    <x v="21"/>
    <x v="44"/>
    <n v="1"/>
    <n v="0"/>
    <n v="0"/>
    <x v="1550"/>
    <n v="1414.8372445117336"/>
    <x v="0"/>
  </r>
  <r>
    <s v="5_19854"/>
    <x v="4"/>
    <x v="0"/>
    <n v="4"/>
    <x v="21"/>
    <x v="44"/>
    <n v="1"/>
    <n v="0"/>
    <n v="0"/>
    <x v="1551"/>
    <n v="1248.2967448902348"/>
    <x v="0"/>
  </r>
  <r>
    <s v="1_19961"/>
    <x v="0"/>
    <x v="0"/>
    <n v="1"/>
    <x v="2"/>
    <x v="7"/>
    <n v="1"/>
    <n v="0"/>
    <n v="0"/>
    <x v="2"/>
    <n v="0"/>
    <x v="0"/>
  </r>
  <r>
    <s v="1_19924"/>
    <x v="0"/>
    <x v="0"/>
    <n v="4"/>
    <x v="3"/>
    <x v="47"/>
    <n v="1"/>
    <n v="0"/>
    <n v="0"/>
    <x v="1552"/>
    <n v="74614.685844057531"/>
    <x v="0"/>
  </r>
  <r>
    <s v="6_19924"/>
    <x v="5"/>
    <x v="0"/>
    <n v="4"/>
    <x v="3"/>
    <x v="47"/>
    <n v="2"/>
    <n v="0"/>
    <n v="0"/>
    <x v="1553"/>
    <n v="211218.77365632099"/>
    <x v="0"/>
  </r>
  <r>
    <s v="1_19924"/>
    <x v="0"/>
    <x v="0"/>
    <n v="4"/>
    <x v="3"/>
    <x v="47"/>
    <n v="2"/>
    <n v="0"/>
    <n v="0"/>
    <x v="1554"/>
    <n v="205561.69568508706"/>
    <x v="0"/>
  </r>
  <r>
    <s v="5_19924"/>
    <x v="4"/>
    <x v="0"/>
    <n v="4"/>
    <x v="3"/>
    <x v="47"/>
    <n v="2"/>
    <n v="0"/>
    <n v="0"/>
    <x v="1555"/>
    <n v="228211.20363361092"/>
    <x v="0"/>
  </r>
  <r>
    <s v="2_19983"/>
    <x v="1"/>
    <x v="7"/>
    <n v="3"/>
    <x v="7"/>
    <x v="25"/>
    <n v="1"/>
    <n v="0"/>
    <n v="0"/>
    <x v="1556"/>
    <n v="41965679.788039364"/>
    <x v="5"/>
  </r>
  <r>
    <s v="6_19901"/>
    <x v="5"/>
    <x v="0"/>
    <n v="1"/>
    <x v="39"/>
    <x v="119"/>
    <n v="1"/>
    <n v="0"/>
    <n v="0"/>
    <x v="2"/>
    <n v="0"/>
    <x v="0"/>
  </r>
  <r>
    <s v="1_19901"/>
    <x v="0"/>
    <x v="0"/>
    <n v="1"/>
    <x v="39"/>
    <x v="119"/>
    <n v="1"/>
    <n v="0"/>
    <n v="0"/>
    <x v="2"/>
    <n v="0"/>
    <x v="0"/>
  </r>
  <r>
    <s v="2_19901"/>
    <x v="1"/>
    <x v="0"/>
    <n v="1"/>
    <x v="39"/>
    <x v="119"/>
    <n v="1"/>
    <n v="0"/>
    <n v="0"/>
    <x v="2"/>
    <n v="0"/>
    <x v="0"/>
  </r>
  <r>
    <s v="4_19901"/>
    <x v="3"/>
    <x v="0"/>
    <n v="1"/>
    <x v="39"/>
    <x v="119"/>
    <n v="1"/>
    <n v="0"/>
    <n v="0"/>
    <x v="2"/>
    <n v="0"/>
    <x v="0"/>
  </r>
  <r>
    <s v="3_19901"/>
    <x v="2"/>
    <x v="0"/>
    <n v="1"/>
    <x v="39"/>
    <x v="119"/>
    <n v="1"/>
    <n v="0"/>
    <n v="0"/>
    <x v="2"/>
    <n v="0"/>
    <x v="0"/>
  </r>
  <r>
    <s v="5_19901"/>
    <x v="4"/>
    <x v="0"/>
    <n v="1"/>
    <x v="39"/>
    <x v="119"/>
    <n v="1"/>
    <n v="0"/>
    <n v="0"/>
    <x v="2"/>
    <n v="0"/>
    <x v="0"/>
  </r>
  <r>
    <s v="1_19891"/>
    <x v="0"/>
    <x v="0"/>
    <n v="1"/>
    <x v="23"/>
    <x v="154"/>
    <n v="1"/>
    <n v="0"/>
    <n v="0"/>
    <x v="1557"/>
    <n v="784869.79560938687"/>
    <x v="0"/>
  </r>
  <r>
    <s v="6_19894"/>
    <x v="5"/>
    <x v="0"/>
    <n v="4"/>
    <x v="23"/>
    <x v="126"/>
    <n v="4"/>
    <n v="0"/>
    <n v="0"/>
    <x v="1558"/>
    <n v="182447.38834216504"/>
    <x v="0"/>
  </r>
  <r>
    <s v="1_19894"/>
    <x v="0"/>
    <x v="0"/>
    <n v="4"/>
    <x v="23"/>
    <x v="126"/>
    <n v="4"/>
    <n v="21"/>
    <n v="0"/>
    <x v="1559"/>
    <n v="150747.91824375474"/>
    <x v="0"/>
  </r>
  <r>
    <s v="4_19894"/>
    <x v="3"/>
    <x v="0"/>
    <n v="4"/>
    <x v="23"/>
    <x v="126"/>
    <n v="4"/>
    <n v="0"/>
    <n v="0"/>
    <x v="1560"/>
    <n v="172147.61544284635"/>
    <x v="0"/>
  </r>
  <r>
    <s v="3_19894"/>
    <x v="2"/>
    <x v="0"/>
    <n v="4"/>
    <x v="23"/>
    <x v="126"/>
    <n v="4"/>
    <n v="0"/>
    <n v="0"/>
    <x v="1561"/>
    <n v="152714.61014383045"/>
    <x v="0"/>
  </r>
  <r>
    <s v="5_19894"/>
    <x v="4"/>
    <x v="0"/>
    <n v="4"/>
    <x v="23"/>
    <x v="126"/>
    <n v="4"/>
    <n v="0"/>
    <n v="0"/>
    <x v="1562"/>
    <n v="161981.07494322484"/>
    <x v="0"/>
  </r>
  <r>
    <s v="2_19894"/>
    <x v="1"/>
    <x v="0"/>
    <n v="4"/>
    <x v="23"/>
    <x v="126"/>
    <n v="5"/>
    <n v="13"/>
    <n v="0"/>
    <x v="1563"/>
    <n v="6541799.3943981836"/>
    <x v="0"/>
  </r>
  <r>
    <s v="2_19952"/>
    <x v="1"/>
    <x v="1"/>
    <n v="2"/>
    <x v="6"/>
    <x v="20"/>
    <n v="1"/>
    <n v="0"/>
    <n v="0"/>
    <x v="1564"/>
    <n v="6484.4814534443603"/>
    <x v="0"/>
  </r>
  <r>
    <s v="2_19952"/>
    <x v="1"/>
    <x v="8"/>
    <n v="2"/>
    <x v="6"/>
    <x v="20"/>
    <n v="1"/>
    <n v="0"/>
    <n v="0"/>
    <x v="1565"/>
    <n v="64271.763815291451"/>
    <x v="0"/>
  </r>
  <r>
    <s v="2_19952"/>
    <x v="1"/>
    <x v="8"/>
    <n v="2"/>
    <x v="6"/>
    <x v="20"/>
    <n v="1"/>
    <n v="0"/>
    <n v="0"/>
    <x v="1566"/>
    <n v="54035.579106737321"/>
    <x v="0"/>
  </r>
  <r>
    <s v="4_19952"/>
    <x v="3"/>
    <x v="8"/>
    <n v="2"/>
    <x v="6"/>
    <x v="20"/>
    <n v="1"/>
    <n v="0"/>
    <n v="0"/>
    <x v="1567"/>
    <n v="232439.81831945496"/>
    <x v="0"/>
  </r>
  <r>
    <s v="3_19952"/>
    <x v="2"/>
    <x v="3"/>
    <n v="2"/>
    <x v="6"/>
    <x v="20"/>
    <n v="1"/>
    <n v="0"/>
    <n v="0"/>
    <x v="1568"/>
    <n v="111887.963663891"/>
    <x v="1"/>
  </r>
  <r>
    <s v="5_19952"/>
    <x v="4"/>
    <x v="8"/>
    <n v="2"/>
    <x v="6"/>
    <x v="20"/>
    <n v="1"/>
    <n v="0"/>
    <n v="0"/>
    <x v="1569"/>
    <n v="112811.50643451931"/>
    <x v="0"/>
  </r>
  <r>
    <s v="6_19953"/>
    <x v="5"/>
    <x v="7"/>
    <n v="3"/>
    <x v="6"/>
    <x v="21"/>
    <n v="6"/>
    <n v="0"/>
    <n v="0"/>
    <x v="1570"/>
    <n v="2639469.3414080245"/>
    <x v="5"/>
  </r>
  <r>
    <s v="1_19953"/>
    <x v="0"/>
    <x v="7"/>
    <n v="3"/>
    <x v="6"/>
    <x v="21"/>
    <n v="6"/>
    <n v="0"/>
    <n v="0"/>
    <x v="1571"/>
    <n v="2394514.0045420136"/>
    <x v="5"/>
  </r>
  <r>
    <s v="2_19953"/>
    <x v="1"/>
    <x v="7"/>
    <n v="3"/>
    <x v="6"/>
    <x v="21"/>
    <n v="6"/>
    <n v="0"/>
    <n v="0"/>
    <x v="1572"/>
    <n v="2591730.5071915216"/>
    <x v="5"/>
  </r>
  <r>
    <s v="4_19953"/>
    <x v="3"/>
    <x v="7"/>
    <n v="3"/>
    <x v="6"/>
    <x v="21"/>
    <n v="6"/>
    <n v="0"/>
    <n v="0"/>
    <x v="1573"/>
    <n v="2567991.6729750191"/>
    <x v="5"/>
  </r>
  <r>
    <s v="3_19953"/>
    <x v="2"/>
    <x v="7"/>
    <n v="3"/>
    <x v="6"/>
    <x v="21"/>
    <n v="6"/>
    <n v="0"/>
    <n v="0"/>
    <x v="1574"/>
    <n v="2854685.8440575325"/>
    <x v="5"/>
  </r>
  <r>
    <s v="5_19953"/>
    <x v="4"/>
    <x v="7"/>
    <n v="3"/>
    <x v="6"/>
    <x v="21"/>
    <n v="6"/>
    <n v="0"/>
    <n v="0"/>
    <x v="1575"/>
    <n v="2837468.5844057533"/>
    <x v="5"/>
  </r>
  <r>
    <s v="6_19861"/>
    <x v="5"/>
    <x v="0"/>
    <n v="1"/>
    <x v="36"/>
    <x v="94"/>
    <n v="2"/>
    <n v="0"/>
    <n v="0"/>
    <x v="1576"/>
    <n v="12333.838001514005"/>
    <x v="0"/>
  </r>
  <r>
    <s v="1_19861"/>
    <x v="0"/>
    <x v="0"/>
    <n v="1"/>
    <x v="36"/>
    <x v="94"/>
    <n v="2"/>
    <n v="0"/>
    <n v="0"/>
    <x v="1577"/>
    <n v="14166.5404996215"/>
    <x v="0"/>
  </r>
  <r>
    <s v="2_19861"/>
    <x v="1"/>
    <x v="0"/>
    <n v="1"/>
    <x v="36"/>
    <x v="94"/>
    <n v="2"/>
    <n v="0"/>
    <n v="0"/>
    <x v="1578"/>
    <n v="13749.432248296745"/>
    <x v="0"/>
  </r>
  <r>
    <s v="4_19861"/>
    <x v="3"/>
    <x v="0"/>
    <n v="1"/>
    <x v="36"/>
    <x v="94"/>
    <n v="2"/>
    <n v="0"/>
    <n v="0"/>
    <x v="1579"/>
    <n v="13548.82664647994"/>
    <x v="0"/>
  </r>
  <r>
    <s v="3_19861"/>
    <x v="2"/>
    <x v="0"/>
    <n v="1"/>
    <x v="36"/>
    <x v="94"/>
    <n v="2"/>
    <n v="0"/>
    <n v="0"/>
    <x v="1580"/>
    <n v="14188.493565480698"/>
    <x v="0"/>
  </r>
  <r>
    <s v="5_19861"/>
    <x v="4"/>
    <x v="0"/>
    <n v="1"/>
    <x v="36"/>
    <x v="94"/>
    <n v="2"/>
    <n v="0"/>
    <n v="0"/>
    <x v="1581"/>
    <n v="14101.438304314914"/>
    <x v="0"/>
  </r>
  <r>
    <s v="1_19861"/>
    <x v="0"/>
    <x v="0"/>
    <n v="1"/>
    <x v="36"/>
    <x v="94"/>
    <n v="1"/>
    <n v="0"/>
    <n v="0"/>
    <x v="1582"/>
    <n v="76.457229371688115"/>
    <x v="0"/>
  </r>
  <r>
    <s v="6_19861"/>
    <x v="5"/>
    <x v="0"/>
    <n v="1"/>
    <x v="36"/>
    <x v="94"/>
    <n v="2"/>
    <n v="0"/>
    <n v="0"/>
    <x v="2"/>
    <n v="0"/>
    <x v="0"/>
  </r>
  <r>
    <s v="1_19861"/>
    <x v="0"/>
    <x v="0"/>
    <n v="1"/>
    <x v="36"/>
    <x v="94"/>
    <n v="2"/>
    <n v="0"/>
    <n v="0"/>
    <x v="2"/>
    <n v="0"/>
    <x v="0"/>
  </r>
  <r>
    <s v="2_19861"/>
    <x v="1"/>
    <x v="0"/>
    <n v="1"/>
    <x v="36"/>
    <x v="94"/>
    <n v="2"/>
    <n v="0"/>
    <n v="0"/>
    <x v="2"/>
    <n v="0"/>
    <x v="0"/>
  </r>
  <r>
    <s v="4_19861"/>
    <x v="3"/>
    <x v="0"/>
    <n v="1"/>
    <x v="36"/>
    <x v="94"/>
    <n v="2"/>
    <n v="0"/>
    <n v="0"/>
    <x v="2"/>
    <n v="0"/>
    <x v="0"/>
  </r>
  <r>
    <s v="3_19861"/>
    <x v="2"/>
    <x v="0"/>
    <n v="1"/>
    <x v="36"/>
    <x v="94"/>
    <n v="2"/>
    <n v="0"/>
    <n v="0"/>
    <x v="2"/>
    <n v="0"/>
    <x v="0"/>
  </r>
  <r>
    <s v="5_19861"/>
    <x v="4"/>
    <x v="0"/>
    <n v="1"/>
    <x v="36"/>
    <x v="94"/>
    <n v="2"/>
    <n v="0"/>
    <n v="0"/>
    <x v="2"/>
    <n v="0"/>
    <x v="0"/>
  </r>
  <r>
    <s v="6_19862"/>
    <x v="5"/>
    <x v="0"/>
    <n v="2"/>
    <x v="36"/>
    <x v="95"/>
    <n v="2"/>
    <n v="0"/>
    <n v="0"/>
    <x v="2"/>
    <n v="0"/>
    <x v="0"/>
  </r>
  <r>
    <s v="1_19862"/>
    <x v="0"/>
    <x v="0"/>
    <n v="2"/>
    <x v="36"/>
    <x v="95"/>
    <n v="2"/>
    <n v="0"/>
    <n v="0"/>
    <x v="2"/>
    <n v="0"/>
    <x v="0"/>
  </r>
  <r>
    <s v="2_19862"/>
    <x v="1"/>
    <x v="0"/>
    <n v="2"/>
    <x v="36"/>
    <x v="95"/>
    <n v="2"/>
    <n v="0"/>
    <n v="0"/>
    <x v="2"/>
    <n v="0"/>
    <x v="0"/>
  </r>
  <r>
    <s v="4_19862"/>
    <x v="3"/>
    <x v="0"/>
    <n v="2"/>
    <x v="36"/>
    <x v="95"/>
    <n v="2"/>
    <n v="0"/>
    <n v="0"/>
    <x v="2"/>
    <n v="0"/>
    <x v="0"/>
  </r>
  <r>
    <s v="3_19862"/>
    <x v="2"/>
    <x v="0"/>
    <n v="2"/>
    <x v="36"/>
    <x v="95"/>
    <n v="2"/>
    <n v="0"/>
    <n v="0"/>
    <x v="2"/>
    <n v="0"/>
    <x v="0"/>
  </r>
  <r>
    <s v="5_19862"/>
    <x v="4"/>
    <x v="0"/>
    <n v="2"/>
    <x v="36"/>
    <x v="95"/>
    <n v="2"/>
    <n v="0"/>
    <n v="0"/>
    <x v="2"/>
    <n v="0"/>
    <x v="0"/>
  </r>
  <r>
    <s v="6_19862"/>
    <x v="5"/>
    <x v="12"/>
    <n v="2"/>
    <x v="36"/>
    <x v="95"/>
    <n v="31"/>
    <n v="0"/>
    <n v="0"/>
    <x v="2"/>
    <n v="0"/>
    <x v="6"/>
  </r>
  <r>
    <s v="1_19862"/>
    <x v="0"/>
    <x v="12"/>
    <n v="2"/>
    <x v="36"/>
    <x v="95"/>
    <n v="31"/>
    <n v="0"/>
    <n v="0"/>
    <x v="2"/>
    <n v="0"/>
    <x v="6"/>
  </r>
  <r>
    <s v="2_19862"/>
    <x v="1"/>
    <x v="12"/>
    <n v="2"/>
    <x v="36"/>
    <x v="95"/>
    <n v="31"/>
    <n v="0"/>
    <n v="0"/>
    <x v="2"/>
    <n v="0"/>
    <x v="6"/>
  </r>
  <r>
    <s v="4_19862"/>
    <x v="3"/>
    <x v="12"/>
    <n v="2"/>
    <x v="36"/>
    <x v="95"/>
    <n v="31"/>
    <n v="0"/>
    <n v="0"/>
    <x v="2"/>
    <n v="0"/>
    <x v="6"/>
  </r>
  <r>
    <s v="3_19862"/>
    <x v="2"/>
    <x v="12"/>
    <n v="2"/>
    <x v="36"/>
    <x v="95"/>
    <n v="31"/>
    <n v="0"/>
    <n v="0"/>
    <x v="2"/>
    <n v="0"/>
    <x v="6"/>
  </r>
  <r>
    <s v="5_19862"/>
    <x v="4"/>
    <x v="12"/>
    <n v="2"/>
    <x v="36"/>
    <x v="95"/>
    <n v="31"/>
    <n v="0"/>
    <n v="0"/>
    <x v="2"/>
    <n v="0"/>
    <x v="6"/>
  </r>
  <r>
    <s v="1_19871"/>
    <x v="0"/>
    <x v="0"/>
    <n v="1"/>
    <x v="22"/>
    <x v="98"/>
    <n v="1"/>
    <n v="0"/>
    <n v="0"/>
    <x v="1583"/>
    <n v="78464.799394398186"/>
    <x v="0"/>
  </r>
  <r>
    <s v="6_19871"/>
    <x v="5"/>
    <x v="0"/>
    <n v="1"/>
    <x v="22"/>
    <x v="98"/>
    <n v="1"/>
    <n v="0"/>
    <n v="0"/>
    <x v="1584"/>
    <n v="29377.744133232402"/>
    <x v="0"/>
  </r>
  <r>
    <s v="5_19871"/>
    <x v="4"/>
    <x v="0"/>
    <n v="1"/>
    <x v="22"/>
    <x v="98"/>
    <n v="1"/>
    <n v="0"/>
    <n v="0"/>
    <x v="1585"/>
    <n v="29045.420136260411"/>
    <x v="0"/>
  </r>
  <r>
    <s v="2_19871"/>
    <x v="1"/>
    <x v="4"/>
    <n v="1"/>
    <x v="22"/>
    <x v="98"/>
    <n v="1"/>
    <n v="0"/>
    <n v="0"/>
    <x v="1586"/>
    <n v="55374000"/>
    <x v="2"/>
  </r>
  <r>
    <s v="6_19872"/>
    <x v="5"/>
    <x v="0"/>
    <n v="2"/>
    <x v="22"/>
    <x v="99"/>
    <n v="1"/>
    <n v="0"/>
    <n v="0"/>
    <x v="2"/>
    <n v="0"/>
    <x v="0"/>
  </r>
  <r>
    <s v="1_19872"/>
    <x v="0"/>
    <x v="0"/>
    <n v="2"/>
    <x v="22"/>
    <x v="99"/>
    <n v="1"/>
    <n v="0"/>
    <n v="0"/>
    <x v="2"/>
    <n v="0"/>
    <x v="0"/>
  </r>
  <r>
    <s v="2_19872"/>
    <x v="1"/>
    <x v="0"/>
    <n v="2"/>
    <x v="22"/>
    <x v="99"/>
    <n v="1"/>
    <n v="0"/>
    <n v="0"/>
    <x v="2"/>
    <n v="0"/>
    <x v="0"/>
  </r>
  <r>
    <s v="4_19872"/>
    <x v="3"/>
    <x v="0"/>
    <n v="2"/>
    <x v="22"/>
    <x v="99"/>
    <n v="1"/>
    <n v="0"/>
    <n v="0"/>
    <x v="2"/>
    <n v="0"/>
    <x v="0"/>
  </r>
  <r>
    <s v="3_19872"/>
    <x v="2"/>
    <x v="0"/>
    <n v="2"/>
    <x v="22"/>
    <x v="99"/>
    <n v="1"/>
    <n v="0"/>
    <n v="0"/>
    <x v="2"/>
    <n v="0"/>
    <x v="0"/>
  </r>
  <r>
    <s v="5_19872"/>
    <x v="4"/>
    <x v="0"/>
    <n v="2"/>
    <x v="22"/>
    <x v="99"/>
    <n v="1"/>
    <n v="0"/>
    <n v="0"/>
    <x v="2"/>
    <n v="0"/>
    <x v="0"/>
  </r>
  <r>
    <s v="2_19881"/>
    <x v="1"/>
    <x v="0"/>
    <n v="1"/>
    <x v="37"/>
    <x v="100"/>
    <n v="1"/>
    <n v="0"/>
    <n v="0"/>
    <x v="1587"/>
    <n v="65933.383800151409"/>
    <x v="0"/>
  </r>
  <r>
    <s v="2_19873"/>
    <x v="1"/>
    <x v="7"/>
    <n v="3"/>
    <x v="22"/>
    <x v="45"/>
    <n v="4"/>
    <n v="0"/>
    <n v="0"/>
    <x v="2"/>
    <n v="0"/>
    <x v="5"/>
  </r>
  <r>
    <s v="4_19873"/>
    <x v="3"/>
    <x v="7"/>
    <n v="3"/>
    <x v="22"/>
    <x v="45"/>
    <n v="4"/>
    <n v="0"/>
    <n v="0"/>
    <x v="2"/>
    <n v="0"/>
    <x v="5"/>
  </r>
  <r>
    <s v="3_19873"/>
    <x v="2"/>
    <x v="7"/>
    <n v="3"/>
    <x v="22"/>
    <x v="45"/>
    <n v="4"/>
    <n v="0"/>
    <n v="0"/>
    <x v="2"/>
    <n v="0"/>
    <x v="5"/>
  </r>
  <r>
    <s v="5_19873"/>
    <x v="4"/>
    <x v="7"/>
    <n v="3"/>
    <x v="22"/>
    <x v="45"/>
    <n v="4"/>
    <n v="0"/>
    <n v="0"/>
    <x v="2"/>
    <n v="0"/>
    <x v="5"/>
  </r>
  <r>
    <s v="6_19891"/>
    <x v="5"/>
    <x v="6"/>
    <n v="1"/>
    <x v="23"/>
    <x v="154"/>
    <n v="1"/>
    <n v="0"/>
    <n v="0"/>
    <x v="1588"/>
    <n v="12028.766086298259"/>
    <x v="4"/>
  </r>
  <r>
    <s v="1_19891"/>
    <x v="0"/>
    <x v="6"/>
    <n v="1"/>
    <x v="23"/>
    <x v="154"/>
    <n v="1"/>
    <n v="0"/>
    <n v="0"/>
    <x v="1589"/>
    <n v="13550.340651021954"/>
    <x v="4"/>
  </r>
  <r>
    <s v="2_19891"/>
    <x v="1"/>
    <x v="6"/>
    <n v="1"/>
    <x v="23"/>
    <x v="154"/>
    <n v="1"/>
    <n v="0"/>
    <n v="0"/>
    <x v="1590"/>
    <n v="14155.185465556397"/>
    <x v="4"/>
  </r>
  <r>
    <s v="4_19891"/>
    <x v="3"/>
    <x v="6"/>
    <n v="1"/>
    <x v="23"/>
    <x v="154"/>
    <n v="1"/>
    <n v="0"/>
    <n v="0"/>
    <x v="1591"/>
    <n v="12816.048448145346"/>
    <x v="4"/>
  </r>
  <r>
    <s v="3_19891"/>
    <x v="2"/>
    <x v="6"/>
    <n v="1"/>
    <x v="23"/>
    <x v="154"/>
    <n v="1"/>
    <n v="0"/>
    <n v="0"/>
    <x v="1592"/>
    <n v="12305.071915215745"/>
    <x v="4"/>
  </r>
  <r>
    <s v="5_19891"/>
    <x v="4"/>
    <x v="6"/>
    <n v="1"/>
    <x v="23"/>
    <x v="154"/>
    <n v="1"/>
    <n v="0"/>
    <n v="0"/>
    <x v="1593"/>
    <n v="13601.059803179411"/>
    <x v="4"/>
  </r>
  <r>
    <s v="1_19891"/>
    <x v="0"/>
    <x v="0"/>
    <n v="1"/>
    <x v="23"/>
    <x v="154"/>
    <n v="3"/>
    <n v="0"/>
    <n v="0"/>
    <x v="1594"/>
    <n v="681895.53368660109"/>
    <x v="0"/>
  </r>
  <r>
    <s v="6_19891"/>
    <x v="5"/>
    <x v="0"/>
    <n v="1"/>
    <x v="23"/>
    <x v="154"/>
    <n v="1"/>
    <n v="0"/>
    <n v="0"/>
    <x v="1595"/>
    <n v="11858.440575321727"/>
    <x v="0"/>
  </r>
  <r>
    <s v="1_19891"/>
    <x v="0"/>
    <x v="0"/>
    <n v="1"/>
    <x v="23"/>
    <x v="154"/>
    <n v="1"/>
    <n v="0"/>
    <n v="0"/>
    <x v="1596"/>
    <n v="11927.327781983346"/>
    <x v="0"/>
  </r>
  <r>
    <s v="2_19891"/>
    <x v="1"/>
    <x v="0"/>
    <n v="1"/>
    <x v="23"/>
    <x v="154"/>
    <n v="1"/>
    <n v="0"/>
    <n v="0"/>
    <x v="1597"/>
    <n v="13030.280090840273"/>
    <x v="0"/>
  </r>
  <r>
    <s v="4_19891"/>
    <x v="3"/>
    <x v="0"/>
    <n v="1"/>
    <x v="23"/>
    <x v="154"/>
    <n v="1"/>
    <n v="0"/>
    <n v="0"/>
    <x v="1598"/>
    <n v="14092.354277062832"/>
    <x v="0"/>
  </r>
  <r>
    <s v="3_19891"/>
    <x v="2"/>
    <x v="0"/>
    <n v="1"/>
    <x v="23"/>
    <x v="154"/>
    <n v="1"/>
    <n v="0"/>
    <n v="0"/>
    <x v="1599"/>
    <n v="13006.813020439062"/>
    <x v="0"/>
  </r>
  <r>
    <s v="5_19891"/>
    <x v="4"/>
    <x v="0"/>
    <n v="1"/>
    <x v="23"/>
    <x v="154"/>
    <n v="1"/>
    <n v="0"/>
    <n v="0"/>
    <x v="1600"/>
    <n v="12190.764572293718"/>
    <x v="0"/>
  </r>
  <r>
    <s v="2_19883"/>
    <x v="1"/>
    <x v="7"/>
    <n v="3"/>
    <x v="37"/>
    <x v="102"/>
    <n v="1"/>
    <n v="0"/>
    <n v="0"/>
    <x v="1601"/>
    <n v="17624.52687358062"/>
    <x v="5"/>
  </r>
  <r>
    <s v="4_19883"/>
    <x v="3"/>
    <x v="7"/>
    <n v="3"/>
    <x v="37"/>
    <x v="102"/>
    <n v="1"/>
    <n v="0"/>
    <n v="0"/>
    <x v="1602"/>
    <n v="18207.418622255867"/>
    <x v="5"/>
  </r>
  <r>
    <s v="3_19883"/>
    <x v="2"/>
    <x v="7"/>
    <n v="3"/>
    <x v="37"/>
    <x v="102"/>
    <n v="1"/>
    <n v="0"/>
    <n v="0"/>
    <x v="1603"/>
    <n v="16760.787282361849"/>
    <x v="5"/>
  </r>
  <r>
    <s v="5_19883"/>
    <x v="4"/>
    <x v="7"/>
    <n v="3"/>
    <x v="37"/>
    <x v="102"/>
    <n v="1"/>
    <n v="0"/>
    <n v="0"/>
    <x v="1604"/>
    <n v="19425.43527630583"/>
    <x v="5"/>
  </r>
  <r>
    <s v="6_19883"/>
    <x v="5"/>
    <x v="12"/>
    <n v="3"/>
    <x v="37"/>
    <x v="102"/>
    <n v="31"/>
    <n v="0"/>
    <n v="0"/>
    <x v="705"/>
    <n v="9.0840272520817571"/>
    <x v="6"/>
  </r>
  <r>
    <s v="1_19883"/>
    <x v="0"/>
    <x v="12"/>
    <n v="3"/>
    <x v="37"/>
    <x v="102"/>
    <n v="31"/>
    <n v="0"/>
    <n v="0"/>
    <x v="705"/>
    <n v="9.0840272520817571"/>
    <x v="6"/>
  </r>
  <r>
    <s v="4_19883"/>
    <x v="3"/>
    <x v="12"/>
    <n v="3"/>
    <x v="37"/>
    <x v="102"/>
    <n v="31"/>
    <n v="0"/>
    <n v="0"/>
    <x v="704"/>
    <n v="8.3270249810749437"/>
    <x v="6"/>
  </r>
  <r>
    <s v="3_19883"/>
    <x v="2"/>
    <x v="12"/>
    <n v="3"/>
    <x v="37"/>
    <x v="102"/>
    <n v="31"/>
    <n v="0"/>
    <n v="0"/>
    <x v="705"/>
    <n v="9.0840272520817571"/>
    <x v="6"/>
  </r>
  <r>
    <s v="2_19891"/>
    <x v="1"/>
    <x v="0"/>
    <n v="1"/>
    <x v="23"/>
    <x v="154"/>
    <n v="1"/>
    <n v="0"/>
    <n v="0"/>
    <x v="2"/>
    <n v="0"/>
    <x v="0"/>
  </r>
  <r>
    <s v="2_19891"/>
    <x v="1"/>
    <x v="35"/>
    <n v="1"/>
    <x v="23"/>
    <x v="154"/>
    <n v="1"/>
    <n v="0"/>
    <n v="0"/>
    <x v="1605"/>
    <n v="65717.638152914456"/>
    <x v="5"/>
  </r>
  <r>
    <s v="2_19891"/>
    <x v="1"/>
    <x v="0"/>
    <n v="1"/>
    <x v="23"/>
    <x v="154"/>
    <n v="1"/>
    <n v="0"/>
    <n v="0"/>
    <x v="1606"/>
    <n v="583.6487509462529"/>
    <x v="0"/>
  </r>
  <r>
    <s v="2_20162"/>
    <x v="1"/>
    <x v="6"/>
    <n v="2"/>
    <x v="42"/>
    <x v="163"/>
    <n v="1"/>
    <n v="0"/>
    <n v="0"/>
    <x v="1607"/>
    <n v="36096.89629068887"/>
    <x v="4"/>
  </r>
  <r>
    <s v="1_19964"/>
    <x v="0"/>
    <x v="0"/>
    <n v="4"/>
    <x v="2"/>
    <x v="48"/>
    <n v="1"/>
    <n v="25"/>
    <n v="0"/>
    <x v="2"/>
    <n v="0"/>
    <x v="0"/>
  </r>
  <r>
    <s v="3_20133"/>
    <x v="2"/>
    <x v="4"/>
    <n v="3"/>
    <x v="41"/>
    <x v="160"/>
    <n v="1"/>
    <n v="0"/>
    <n v="0"/>
    <x v="1608"/>
    <n v="25969.719909159729"/>
    <x v="2"/>
  </r>
  <r>
    <s v="5_20133"/>
    <x v="4"/>
    <x v="1"/>
    <n v="3"/>
    <x v="41"/>
    <x v="160"/>
    <n v="1"/>
    <n v="0"/>
    <n v="0"/>
    <x v="1609"/>
    <n v="155663.89099167299"/>
    <x v="0"/>
  </r>
  <r>
    <s v="3_20133"/>
    <x v="2"/>
    <x v="1"/>
    <n v="3"/>
    <x v="41"/>
    <x v="160"/>
    <n v="1"/>
    <n v="0"/>
    <n v="0"/>
    <x v="1610"/>
    <n v="39459.500378501136"/>
    <x v="0"/>
  </r>
  <r>
    <s v="4_20133"/>
    <x v="3"/>
    <x v="1"/>
    <n v="3"/>
    <x v="41"/>
    <x v="160"/>
    <n v="1"/>
    <n v="0"/>
    <n v="0"/>
    <x v="1611"/>
    <n v="11068.130204390614"/>
    <x v="0"/>
  </r>
  <r>
    <s v="4_20133"/>
    <x v="3"/>
    <x v="1"/>
    <n v="3"/>
    <x v="41"/>
    <x v="160"/>
    <n v="1"/>
    <n v="0"/>
    <n v="0"/>
    <x v="1612"/>
    <n v="25144.587433762303"/>
    <x v="0"/>
  </r>
  <r>
    <s v="3_20133"/>
    <x v="2"/>
    <x v="1"/>
    <n v="3"/>
    <x v="41"/>
    <x v="160"/>
    <n v="1"/>
    <n v="0"/>
    <n v="0"/>
    <x v="1613"/>
    <n v="25559.424678274037"/>
    <x v="0"/>
  </r>
  <r>
    <s v="3_20133"/>
    <x v="2"/>
    <x v="1"/>
    <n v="3"/>
    <x v="41"/>
    <x v="160"/>
    <n v="1"/>
    <n v="0"/>
    <n v="0"/>
    <x v="1614"/>
    <n v="91756.245268735816"/>
    <x v="0"/>
  </r>
  <r>
    <s v="3_20133"/>
    <x v="2"/>
    <x v="4"/>
    <n v="3"/>
    <x v="41"/>
    <x v="160"/>
    <n v="1"/>
    <n v="0"/>
    <n v="0"/>
    <x v="1615"/>
    <n v="23872.066616199849"/>
    <x v="2"/>
  </r>
  <r>
    <s v="4_20133"/>
    <x v="3"/>
    <x v="4"/>
    <n v="3"/>
    <x v="41"/>
    <x v="160"/>
    <n v="1"/>
    <n v="0"/>
    <n v="0"/>
    <x v="1616"/>
    <n v="23389.856169568509"/>
    <x v="2"/>
  </r>
  <r>
    <s v="4_20133"/>
    <x v="3"/>
    <x v="4"/>
    <n v="3"/>
    <x v="41"/>
    <x v="160"/>
    <n v="1"/>
    <n v="0"/>
    <n v="0"/>
    <x v="1617"/>
    <n v="25797.123391370176"/>
    <x v="2"/>
  </r>
  <r>
    <s v="3_20133"/>
    <x v="2"/>
    <x v="4"/>
    <n v="3"/>
    <x v="41"/>
    <x v="160"/>
    <n v="1"/>
    <n v="0"/>
    <n v="0"/>
    <x v="1618"/>
    <n v="224812.26343679032"/>
    <x v="2"/>
  </r>
  <r>
    <s v="3_20133"/>
    <x v="2"/>
    <x v="4"/>
    <n v="3"/>
    <x v="41"/>
    <x v="160"/>
    <n v="1"/>
    <n v="0"/>
    <n v="0"/>
    <x v="1619"/>
    <n v="25420.136260408781"/>
    <x v="2"/>
  </r>
  <r>
    <s v="6_20133"/>
    <x v="5"/>
    <x v="1"/>
    <n v="3"/>
    <x v="41"/>
    <x v="160"/>
    <n v="1"/>
    <n v="0"/>
    <n v="0"/>
    <x v="1620"/>
    <n v="23325.510976532929"/>
    <x v="0"/>
  </r>
  <r>
    <s v="3_20133"/>
    <x v="2"/>
    <x v="4"/>
    <n v="3"/>
    <x v="41"/>
    <x v="160"/>
    <n v="1"/>
    <n v="0"/>
    <n v="0"/>
    <x v="1621"/>
    <n v="23543.527630582892"/>
    <x v="2"/>
  </r>
  <r>
    <s v="3_20133"/>
    <x v="2"/>
    <x v="4"/>
    <n v="3"/>
    <x v="41"/>
    <x v="160"/>
    <n v="1"/>
    <n v="0"/>
    <n v="0"/>
    <x v="1622"/>
    <n v="140010.5980317941"/>
    <x v="2"/>
  </r>
  <r>
    <s v="4_20133"/>
    <x v="3"/>
    <x v="1"/>
    <n v="3"/>
    <x v="41"/>
    <x v="160"/>
    <n v="1"/>
    <n v="0"/>
    <n v="0"/>
    <x v="1623"/>
    <n v="35164.269492808482"/>
    <x v="0"/>
  </r>
  <r>
    <s v="3_20133"/>
    <x v="2"/>
    <x v="1"/>
    <n v="3"/>
    <x v="41"/>
    <x v="160"/>
    <n v="1"/>
    <n v="0"/>
    <n v="0"/>
    <x v="1624"/>
    <n v="24345.193035579108"/>
    <x v="0"/>
  </r>
  <r>
    <s v="5_20133"/>
    <x v="4"/>
    <x v="1"/>
    <n v="3"/>
    <x v="41"/>
    <x v="160"/>
    <n v="1"/>
    <n v="0"/>
    <n v="0"/>
    <x v="1625"/>
    <n v="33925.813777441334"/>
    <x v="0"/>
  </r>
  <r>
    <s v="1_20132"/>
    <x v="0"/>
    <x v="16"/>
    <n v="2"/>
    <x v="41"/>
    <x v="159"/>
    <n v="1"/>
    <n v="0"/>
    <n v="0"/>
    <x v="1626"/>
    <n v="63449.65934897805"/>
    <x v="4"/>
  </r>
  <r>
    <s v="2_20132"/>
    <x v="1"/>
    <x v="7"/>
    <n v="2"/>
    <x v="41"/>
    <x v="159"/>
    <n v="1"/>
    <n v="11"/>
    <n v="0"/>
    <x v="2"/>
    <n v="0"/>
    <x v="5"/>
  </r>
  <r>
    <s v="2_20132"/>
    <x v="1"/>
    <x v="1"/>
    <n v="2"/>
    <x v="41"/>
    <x v="159"/>
    <n v="1"/>
    <n v="0"/>
    <n v="0"/>
    <x v="1627"/>
    <n v="10971.233913701742"/>
    <x v="0"/>
  </r>
  <r>
    <s v="6_20132"/>
    <x v="5"/>
    <x v="4"/>
    <n v="2"/>
    <x v="41"/>
    <x v="159"/>
    <n v="2"/>
    <n v="0"/>
    <n v="0"/>
    <x v="1628"/>
    <n v="149399.69719909161"/>
    <x v="2"/>
  </r>
  <r>
    <s v="6_20132"/>
    <x v="5"/>
    <x v="4"/>
    <n v="2"/>
    <x v="41"/>
    <x v="159"/>
    <n v="1"/>
    <n v="0"/>
    <n v="0"/>
    <x v="1629"/>
    <n v="51392.884178652537"/>
    <x v="2"/>
  </r>
  <r>
    <s v="2_20133"/>
    <x v="1"/>
    <x v="35"/>
    <n v="3"/>
    <x v="41"/>
    <x v="160"/>
    <n v="1"/>
    <n v="12"/>
    <n v="0"/>
    <x v="2"/>
    <n v="0"/>
    <x v="5"/>
  </r>
  <r>
    <s v="4_20132"/>
    <x v="3"/>
    <x v="3"/>
    <n v="2"/>
    <x v="41"/>
    <x v="159"/>
    <n v="1"/>
    <n v="0"/>
    <n v="0"/>
    <x v="1630"/>
    <n v="89106.737320211963"/>
    <x v="1"/>
  </r>
  <r>
    <s v="2_20132"/>
    <x v="1"/>
    <x v="1"/>
    <n v="2"/>
    <x v="41"/>
    <x v="159"/>
    <n v="1"/>
    <n v="0"/>
    <n v="0"/>
    <x v="1631"/>
    <n v="12431.491294473884"/>
    <x v="0"/>
  </r>
  <r>
    <s v="3_20132"/>
    <x v="2"/>
    <x v="1"/>
    <n v="2"/>
    <x v="41"/>
    <x v="159"/>
    <n v="1"/>
    <n v="0"/>
    <n v="0"/>
    <x v="1632"/>
    <n v="25358.062074186222"/>
    <x v="0"/>
  </r>
  <r>
    <s v="3_20132"/>
    <x v="2"/>
    <x v="1"/>
    <n v="2"/>
    <x v="41"/>
    <x v="159"/>
    <n v="1"/>
    <n v="0"/>
    <n v="0"/>
    <x v="1633"/>
    <n v="21839.515518546556"/>
    <x v="0"/>
  </r>
  <r>
    <s v="5_20132"/>
    <x v="4"/>
    <x v="1"/>
    <n v="2"/>
    <x v="41"/>
    <x v="159"/>
    <n v="1"/>
    <n v="0"/>
    <n v="0"/>
    <x v="1634"/>
    <n v="50418.622255866772"/>
    <x v="0"/>
  </r>
  <r>
    <s v="2_20132"/>
    <x v="1"/>
    <x v="1"/>
    <n v="2"/>
    <x v="41"/>
    <x v="159"/>
    <n v="1"/>
    <n v="0"/>
    <n v="0"/>
    <x v="1635"/>
    <n v="13177.138531415594"/>
    <x v="0"/>
  </r>
  <r>
    <s v="4_20133"/>
    <x v="3"/>
    <x v="1"/>
    <n v="3"/>
    <x v="41"/>
    <x v="160"/>
    <n v="1"/>
    <n v="0"/>
    <n v="0"/>
    <x v="1636"/>
    <n v="11098.410295230886"/>
    <x v="0"/>
  </r>
  <r>
    <s v="5_20133"/>
    <x v="4"/>
    <x v="1"/>
    <n v="3"/>
    <x v="41"/>
    <x v="160"/>
    <n v="1"/>
    <n v="0"/>
    <n v="0"/>
    <x v="1637"/>
    <n v="47672.975018925055"/>
    <x v="0"/>
  </r>
  <r>
    <s v="4_20133"/>
    <x v="3"/>
    <x v="1"/>
    <n v="3"/>
    <x v="41"/>
    <x v="160"/>
    <n v="1"/>
    <n v="0"/>
    <n v="0"/>
    <x v="1638"/>
    <n v="32611.657834973506"/>
    <x v="0"/>
  </r>
  <r>
    <s v="3_20133"/>
    <x v="2"/>
    <x v="4"/>
    <n v="3"/>
    <x v="41"/>
    <x v="160"/>
    <n v="1"/>
    <n v="0"/>
    <n v="0"/>
    <x v="1639"/>
    <n v="285954.57986373961"/>
    <x v="2"/>
  </r>
  <r>
    <s v="3_20131"/>
    <x v="2"/>
    <x v="1"/>
    <n v="1"/>
    <x v="41"/>
    <x v="162"/>
    <n v="1"/>
    <n v="0"/>
    <n v="0"/>
    <x v="1640"/>
    <n v="86773.656320968963"/>
    <x v="0"/>
  </r>
  <r>
    <s v="3_20131"/>
    <x v="2"/>
    <x v="1"/>
    <n v="1"/>
    <x v="41"/>
    <x v="162"/>
    <n v="1"/>
    <n v="0"/>
    <n v="0"/>
    <x v="1641"/>
    <n v="37417.865253595759"/>
    <x v="0"/>
  </r>
  <r>
    <s v="3_20131"/>
    <x v="2"/>
    <x v="1"/>
    <n v="1"/>
    <x v="41"/>
    <x v="162"/>
    <n v="1"/>
    <n v="0"/>
    <n v="0"/>
    <x v="1642"/>
    <n v="37831.945495836488"/>
    <x v="0"/>
  </r>
  <r>
    <s v="6_20131"/>
    <x v="5"/>
    <x v="1"/>
    <n v="1"/>
    <x v="41"/>
    <x v="162"/>
    <n v="1"/>
    <n v="0"/>
    <n v="0"/>
    <x v="1643"/>
    <n v="112835.73050719153"/>
    <x v="0"/>
  </r>
  <r>
    <s v="6_20131"/>
    <x v="5"/>
    <x v="1"/>
    <n v="1"/>
    <x v="41"/>
    <x v="162"/>
    <n v="1"/>
    <n v="0"/>
    <n v="0"/>
    <x v="1644"/>
    <n v="87839.515518546556"/>
    <x v="0"/>
  </r>
  <r>
    <s v="6_20131"/>
    <x v="5"/>
    <x v="1"/>
    <n v="1"/>
    <x v="41"/>
    <x v="162"/>
    <n v="1"/>
    <n v="0"/>
    <n v="0"/>
    <x v="1645"/>
    <n v="35254.35276305829"/>
    <x v="0"/>
  </r>
  <r>
    <s v="6_20131"/>
    <x v="5"/>
    <x v="1"/>
    <n v="1"/>
    <x v="41"/>
    <x v="162"/>
    <n v="1"/>
    <n v="0"/>
    <n v="0"/>
    <x v="1646"/>
    <n v="34498.107494322481"/>
    <x v="0"/>
  </r>
  <r>
    <s v="5_20131"/>
    <x v="4"/>
    <x v="1"/>
    <n v="1"/>
    <x v="41"/>
    <x v="162"/>
    <n v="1"/>
    <n v="0"/>
    <n v="0"/>
    <x v="1647"/>
    <n v="92207.418622255864"/>
    <x v="0"/>
  </r>
  <r>
    <s v="3_20131"/>
    <x v="2"/>
    <x v="1"/>
    <n v="1"/>
    <x v="41"/>
    <x v="162"/>
    <n v="1"/>
    <n v="0"/>
    <n v="0"/>
    <x v="1648"/>
    <n v="127487.5094625284"/>
    <x v="0"/>
  </r>
  <r>
    <s v="3_20131"/>
    <x v="2"/>
    <x v="1"/>
    <n v="1"/>
    <x v="41"/>
    <x v="162"/>
    <n v="1"/>
    <n v="0"/>
    <n v="0"/>
    <x v="1649"/>
    <n v="131675.24602573807"/>
    <x v="0"/>
  </r>
  <r>
    <s v="3_20131"/>
    <x v="2"/>
    <x v="1"/>
    <n v="1"/>
    <x v="41"/>
    <x v="162"/>
    <n v="1"/>
    <n v="0"/>
    <n v="0"/>
    <x v="1650"/>
    <n v="97641.180923542779"/>
    <x v="0"/>
  </r>
  <r>
    <s v="3_20131"/>
    <x v="2"/>
    <x v="1"/>
    <n v="1"/>
    <x v="41"/>
    <x v="162"/>
    <n v="1"/>
    <n v="0"/>
    <n v="0"/>
    <x v="1651"/>
    <n v="113939.43981831946"/>
    <x v="0"/>
  </r>
  <r>
    <s v="3_20131"/>
    <x v="2"/>
    <x v="1"/>
    <n v="1"/>
    <x v="41"/>
    <x v="162"/>
    <n v="1"/>
    <n v="0"/>
    <n v="0"/>
    <x v="1652"/>
    <n v="112595.76078728237"/>
    <x v="0"/>
  </r>
  <r>
    <s v="3_20131"/>
    <x v="2"/>
    <x v="1"/>
    <n v="1"/>
    <x v="41"/>
    <x v="162"/>
    <n v="1"/>
    <n v="0"/>
    <n v="0"/>
    <x v="1653"/>
    <n v="126911.43073429221"/>
    <x v="0"/>
  </r>
  <r>
    <s v="5_20131"/>
    <x v="4"/>
    <x v="1"/>
    <n v="1"/>
    <x v="41"/>
    <x v="162"/>
    <n v="1"/>
    <n v="0"/>
    <n v="0"/>
    <x v="1654"/>
    <n v="124247.53974261924"/>
    <x v="0"/>
  </r>
  <r>
    <s v="3_20132"/>
    <x v="2"/>
    <x v="4"/>
    <n v="2"/>
    <x v="41"/>
    <x v="159"/>
    <n v="7"/>
    <n v="0"/>
    <n v="0"/>
    <x v="1655"/>
    <n v="12632.09689629069"/>
    <x v="2"/>
  </r>
  <r>
    <s v="5_20131"/>
    <x v="4"/>
    <x v="1"/>
    <n v="1"/>
    <x v="41"/>
    <x v="162"/>
    <n v="1"/>
    <n v="0"/>
    <n v="0"/>
    <x v="1656"/>
    <n v="51119.606358819081"/>
    <x v="0"/>
  </r>
  <r>
    <s v="3_20132"/>
    <x v="2"/>
    <x v="4"/>
    <n v="2"/>
    <x v="41"/>
    <x v="159"/>
    <n v="1"/>
    <n v="0"/>
    <n v="0"/>
    <x v="1657"/>
    <n v="24841.786525359577"/>
    <x v="2"/>
  </r>
  <r>
    <s v="3_20132"/>
    <x v="2"/>
    <x v="1"/>
    <n v="2"/>
    <x v="41"/>
    <x v="159"/>
    <n v="1"/>
    <n v="0"/>
    <n v="0"/>
    <x v="1658"/>
    <n v="50783.497350492056"/>
    <x v="0"/>
  </r>
  <r>
    <s v="4_20132"/>
    <x v="3"/>
    <x v="1"/>
    <n v="2"/>
    <x v="41"/>
    <x v="159"/>
    <n v="1"/>
    <n v="0"/>
    <n v="0"/>
    <x v="1659"/>
    <n v="59285.389856169568"/>
    <x v="0"/>
  </r>
  <r>
    <s v="4_20132"/>
    <x v="3"/>
    <x v="1"/>
    <n v="2"/>
    <x v="41"/>
    <x v="159"/>
    <n v="1"/>
    <n v="0"/>
    <n v="0"/>
    <x v="1660"/>
    <n v="43732.778198334599"/>
    <x v="0"/>
  </r>
  <r>
    <s v="4_20132"/>
    <x v="3"/>
    <x v="1"/>
    <n v="2"/>
    <x v="41"/>
    <x v="159"/>
    <n v="1"/>
    <n v="0"/>
    <n v="0"/>
    <x v="1661"/>
    <n v="6290.6888720666166"/>
    <x v="0"/>
  </r>
  <r>
    <s v="4_20132"/>
    <x v="3"/>
    <x v="1"/>
    <n v="2"/>
    <x v="41"/>
    <x v="159"/>
    <n v="1"/>
    <n v="0"/>
    <n v="0"/>
    <x v="1662"/>
    <n v="87080.999242997728"/>
    <x v="0"/>
  </r>
  <r>
    <s v="4_20132"/>
    <x v="3"/>
    <x v="1"/>
    <n v="2"/>
    <x v="41"/>
    <x v="159"/>
    <n v="1"/>
    <n v="0"/>
    <n v="0"/>
    <x v="1663"/>
    <n v="46233.156699470099"/>
    <x v="0"/>
  </r>
  <r>
    <s v="5_20132"/>
    <x v="4"/>
    <x v="1"/>
    <n v="2"/>
    <x v="41"/>
    <x v="159"/>
    <n v="1"/>
    <n v="0"/>
    <n v="0"/>
    <x v="1664"/>
    <n v="70948.523845571544"/>
    <x v="0"/>
  </r>
  <r>
    <s v="4_20132"/>
    <x v="3"/>
    <x v="1"/>
    <n v="2"/>
    <x v="41"/>
    <x v="159"/>
    <n v="1"/>
    <n v="0"/>
    <n v="0"/>
    <x v="1665"/>
    <n v="38317.940953822865"/>
    <x v="0"/>
  </r>
  <r>
    <s v="1_20133"/>
    <x v="0"/>
    <x v="4"/>
    <n v="3"/>
    <x v="41"/>
    <x v="160"/>
    <n v="1"/>
    <n v="0"/>
    <n v="0"/>
    <x v="1666"/>
    <n v="6236399.6971990922"/>
    <x v="2"/>
  </r>
  <r>
    <s v="2_20133"/>
    <x v="1"/>
    <x v="2"/>
    <n v="3"/>
    <x v="41"/>
    <x v="160"/>
    <n v="1"/>
    <n v="0"/>
    <n v="0"/>
    <x v="1667"/>
    <n v="229463.28538985617"/>
    <x v="0"/>
  </r>
  <r>
    <s v="4_20133"/>
    <x v="3"/>
    <x v="1"/>
    <n v="3"/>
    <x v="41"/>
    <x v="160"/>
    <n v="1"/>
    <n v="0"/>
    <n v="0"/>
    <x v="1668"/>
    <n v="33958.36487509463"/>
    <x v="0"/>
  </r>
  <r>
    <s v="2_20131"/>
    <x v="1"/>
    <x v="1"/>
    <n v="1"/>
    <x v="41"/>
    <x v="162"/>
    <n v="1"/>
    <n v="0"/>
    <n v="0"/>
    <x v="1669"/>
    <n v="36334.595003785013"/>
    <x v="0"/>
  </r>
  <r>
    <s v="5_20132"/>
    <x v="4"/>
    <x v="1"/>
    <n v="2"/>
    <x v="41"/>
    <x v="159"/>
    <n v="1"/>
    <n v="0"/>
    <n v="0"/>
    <x v="1670"/>
    <n v="129347.46404239214"/>
    <x v="0"/>
  </r>
  <r>
    <s v="4_20132"/>
    <x v="3"/>
    <x v="1"/>
    <n v="2"/>
    <x v="41"/>
    <x v="159"/>
    <n v="1"/>
    <n v="0"/>
    <n v="0"/>
    <x v="1671"/>
    <n v="4905647.9939439818"/>
    <x v="0"/>
  </r>
  <r>
    <s v="3_20121"/>
    <x v="2"/>
    <x v="16"/>
    <n v="1"/>
    <x v="43"/>
    <x v="164"/>
    <n v="1"/>
    <n v="0"/>
    <n v="0"/>
    <x v="1672"/>
    <n v="379871.30961392884"/>
    <x v="4"/>
  </r>
  <r>
    <s v="6_20121"/>
    <x v="5"/>
    <x v="1"/>
    <n v="1"/>
    <x v="43"/>
    <x v="164"/>
    <n v="1"/>
    <n v="0"/>
    <n v="0"/>
    <x v="1673"/>
    <n v="22024.224072672219"/>
    <x v="0"/>
  </r>
  <r>
    <s v="3_20121"/>
    <x v="2"/>
    <x v="1"/>
    <n v="1"/>
    <x v="43"/>
    <x v="164"/>
    <n v="1"/>
    <n v="0"/>
    <n v="0"/>
    <x v="1674"/>
    <n v="151545.04163512492"/>
    <x v="0"/>
  </r>
  <r>
    <s v="3_20121"/>
    <x v="2"/>
    <x v="1"/>
    <n v="1"/>
    <x v="43"/>
    <x v="164"/>
    <n v="1"/>
    <n v="0"/>
    <n v="0"/>
    <x v="1675"/>
    <n v="52295.987887963667"/>
    <x v="0"/>
  </r>
  <r>
    <s v="3_20121"/>
    <x v="2"/>
    <x v="1"/>
    <n v="1"/>
    <x v="43"/>
    <x v="164"/>
    <n v="1"/>
    <n v="0"/>
    <n v="0"/>
    <x v="1676"/>
    <n v="25960.635881907649"/>
    <x v="0"/>
  </r>
  <r>
    <s v="3_20121"/>
    <x v="2"/>
    <x v="1"/>
    <n v="1"/>
    <x v="43"/>
    <x v="164"/>
    <n v="1"/>
    <n v="0"/>
    <n v="0"/>
    <x v="1677"/>
    <n v="38998.485995457988"/>
    <x v="0"/>
  </r>
  <r>
    <s v="4_20121"/>
    <x v="3"/>
    <x v="1"/>
    <n v="1"/>
    <x v="43"/>
    <x v="164"/>
    <n v="1"/>
    <n v="0"/>
    <n v="0"/>
    <x v="1678"/>
    <n v="46977.289931869796"/>
    <x v="0"/>
  </r>
  <r>
    <s v="5_20121"/>
    <x v="4"/>
    <x v="16"/>
    <n v="1"/>
    <x v="43"/>
    <x v="164"/>
    <n v="1"/>
    <n v="0"/>
    <n v="0"/>
    <x v="1679"/>
    <n v="115487.5094625284"/>
    <x v="4"/>
  </r>
  <r>
    <s v="4_20121"/>
    <x v="3"/>
    <x v="1"/>
    <n v="1"/>
    <x v="43"/>
    <x v="164"/>
    <n v="1"/>
    <n v="0"/>
    <n v="0"/>
    <x v="1680"/>
    <n v="33094.625283875852"/>
    <x v="0"/>
  </r>
  <r>
    <s v="2_20121"/>
    <x v="1"/>
    <x v="3"/>
    <n v="1"/>
    <x v="43"/>
    <x v="164"/>
    <n v="1"/>
    <n v="0"/>
    <n v="0"/>
    <x v="1681"/>
    <n v="3209.6896290688874"/>
    <x v="1"/>
  </r>
  <r>
    <s v="2_20122"/>
    <x v="1"/>
    <x v="3"/>
    <n v="2"/>
    <x v="43"/>
    <x v="165"/>
    <n v="1"/>
    <n v="0"/>
    <n v="0"/>
    <x v="1682"/>
    <n v="38221.044663133995"/>
    <x v="1"/>
  </r>
  <r>
    <s v="4_20123"/>
    <x v="3"/>
    <x v="1"/>
    <n v="3"/>
    <x v="43"/>
    <x v="166"/>
    <n v="1"/>
    <n v="0"/>
    <n v="0"/>
    <x v="1683"/>
    <n v="43718.39515518547"/>
    <x v="0"/>
  </r>
  <r>
    <s v="4_20122"/>
    <x v="3"/>
    <x v="3"/>
    <n v="2"/>
    <x v="43"/>
    <x v="165"/>
    <n v="1"/>
    <n v="0"/>
    <n v="0"/>
    <x v="1684"/>
    <n v="62633.610900832704"/>
    <x v="1"/>
  </r>
  <r>
    <s v="2_20122"/>
    <x v="1"/>
    <x v="3"/>
    <n v="2"/>
    <x v="43"/>
    <x v="165"/>
    <n v="1"/>
    <n v="0"/>
    <n v="0"/>
    <x v="281"/>
    <n v="12242.997728993187"/>
    <x v="1"/>
  </r>
  <r>
    <s v="4_20123"/>
    <x v="3"/>
    <x v="1"/>
    <n v="3"/>
    <x v="43"/>
    <x v="166"/>
    <n v="1"/>
    <n v="0"/>
    <n v="0"/>
    <x v="1685"/>
    <n v="34645.722937168815"/>
    <x v="0"/>
  </r>
  <r>
    <s v="4_20123"/>
    <x v="3"/>
    <x v="1"/>
    <n v="3"/>
    <x v="43"/>
    <x v="166"/>
    <n v="1"/>
    <n v="0"/>
    <n v="0"/>
    <x v="1686"/>
    <n v="38307.342922028765"/>
    <x v="0"/>
  </r>
  <r>
    <s v="2_20122"/>
    <x v="1"/>
    <x v="3"/>
    <n v="2"/>
    <x v="43"/>
    <x v="165"/>
    <n v="1"/>
    <n v="0"/>
    <n v="0"/>
    <x v="1687"/>
    <n v="13103.709311127934"/>
    <x v="1"/>
  </r>
  <r>
    <s v="3_20123"/>
    <x v="2"/>
    <x v="1"/>
    <n v="3"/>
    <x v="43"/>
    <x v="166"/>
    <n v="1"/>
    <n v="0"/>
    <n v="0"/>
    <x v="1688"/>
    <n v="35884.178652535957"/>
    <x v="0"/>
  </r>
  <r>
    <s v="6_20123"/>
    <x v="5"/>
    <x v="1"/>
    <n v="3"/>
    <x v="43"/>
    <x v="166"/>
    <n v="1"/>
    <n v="0"/>
    <n v="0"/>
    <x v="1689"/>
    <n v="25819.076457229374"/>
    <x v="0"/>
  </r>
  <r>
    <s v="6_20123"/>
    <x v="5"/>
    <x v="1"/>
    <n v="3"/>
    <x v="43"/>
    <x v="166"/>
    <n v="1"/>
    <n v="0"/>
    <n v="0"/>
    <x v="1690"/>
    <n v="96623.769871309618"/>
    <x v="0"/>
  </r>
  <r>
    <s v="3_20123"/>
    <x v="2"/>
    <x v="1"/>
    <n v="3"/>
    <x v="43"/>
    <x v="166"/>
    <n v="1"/>
    <n v="0"/>
    <n v="0"/>
    <x v="1691"/>
    <n v="24025.738077214231"/>
    <x v="0"/>
  </r>
  <r>
    <s v="5_20123"/>
    <x v="4"/>
    <x v="1"/>
    <n v="3"/>
    <x v="43"/>
    <x v="166"/>
    <n v="1"/>
    <n v="0"/>
    <n v="0"/>
    <x v="1692"/>
    <n v="37792.581377744136"/>
    <x v="0"/>
  </r>
  <r>
    <s v="3_20123"/>
    <x v="2"/>
    <x v="1"/>
    <n v="3"/>
    <x v="43"/>
    <x v="166"/>
    <n v="1"/>
    <n v="0"/>
    <n v="0"/>
    <x v="1693"/>
    <n v="24575.321725965179"/>
    <x v="0"/>
  </r>
  <r>
    <s v="4_20122"/>
    <x v="3"/>
    <x v="1"/>
    <n v="2"/>
    <x v="43"/>
    <x v="165"/>
    <n v="1"/>
    <n v="0"/>
    <n v="0"/>
    <x v="1694"/>
    <n v="242111.279333838"/>
    <x v="0"/>
  </r>
  <r>
    <s v="4_20122"/>
    <x v="3"/>
    <x v="16"/>
    <n v="2"/>
    <x v="43"/>
    <x v="165"/>
    <n v="1"/>
    <n v="0"/>
    <n v="0"/>
    <x v="1695"/>
    <n v="118487.5094625284"/>
    <x v="4"/>
  </r>
  <r>
    <s v="2_20122"/>
    <x v="1"/>
    <x v="3"/>
    <n v="2"/>
    <x v="43"/>
    <x v="165"/>
    <n v="1"/>
    <n v="0"/>
    <n v="0"/>
    <x v="1696"/>
    <n v="3022.7100681302045"/>
    <x v="1"/>
  </r>
  <r>
    <s v="2_20122"/>
    <x v="1"/>
    <x v="3"/>
    <n v="2"/>
    <x v="43"/>
    <x v="165"/>
    <n v="1"/>
    <n v="0"/>
    <n v="0"/>
    <x v="1697"/>
    <n v="5592.7327781983349"/>
    <x v="1"/>
  </r>
  <r>
    <s v="3_20122"/>
    <x v="2"/>
    <x v="1"/>
    <n v="2"/>
    <x v="43"/>
    <x v="165"/>
    <n v="1"/>
    <n v="0"/>
    <n v="0"/>
    <x v="1698"/>
    <n v="52688.872066616204"/>
    <x v="0"/>
  </r>
  <r>
    <s v="3_20122"/>
    <x v="2"/>
    <x v="1"/>
    <n v="2"/>
    <x v="43"/>
    <x v="165"/>
    <n v="1"/>
    <n v="0"/>
    <n v="0"/>
    <x v="1699"/>
    <n v="52175.62452687358"/>
    <x v="0"/>
  </r>
  <r>
    <s v="4_20123"/>
    <x v="3"/>
    <x v="1"/>
    <n v="3"/>
    <x v="43"/>
    <x v="166"/>
    <n v="1"/>
    <n v="0"/>
    <n v="0"/>
    <x v="1700"/>
    <n v="6133.2323996971991"/>
    <x v="0"/>
  </r>
  <r>
    <s v="4_20123"/>
    <x v="3"/>
    <x v="1"/>
    <n v="3"/>
    <x v="43"/>
    <x v="166"/>
    <n v="1"/>
    <n v="0"/>
    <n v="0"/>
    <x v="1701"/>
    <n v="24109.765329295988"/>
    <x v="0"/>
  </r>
  <r>
    <s v="5_20122"/>
    <x v="4"/>
    <x v="1"/>
    <n v="2"/>
    <x v="43"/>
    <x v="165"/>
    <n v="1"/>
    <n v="0"/>
    <n v="0"/>
    <x v="1702"/>
    <n v="69566.237698713099"/>
    <x v="0"/>
  </r>
  <r>
    <s v="3_20122"/>
    <x v="2"/>
    <x v="4"/>
    <n v="2"/>
    <x v="43"/>
    <x v="165"/>
    <n v="1"/>
    <n v="0"/>
    <n v="0"/>
    <x v="1703"/>
    <n v="11635.881907645724"/>
    <x v="2"/>
  </r>
  <r>
    <s v="6_20123"/>
    <x v="5"/>
    <x v="1"/>
    <n v="3"/>
    <x v="43"/>
    <x v="166"/>
    <n v="1"/>
    <n v="0"/>
    <n v="0"/>
    <x v="1704"/>
    <n v="48585.162755488265"/>
    <x v="0"/>
  </r>
  <r>
    <s v="3_20123"/>
    <x v="2"/>
    <x v="1"/>
    <n v="3"/>
    <x v="43"/>
    <x v="166"/>
    <n v="1"/>
    <n v="0"/>
    <n v="0"/>
    <x v="1705"/>
    <n v="70934.140802422407"/>
    <x v="0"/>
  </r>
  <r>
    <s v="5_20122"/>
    <x v="4"/>
    <x v="1"/>
    <n v="2"/>
    <x v="43"/>
    <x v="165"/>
    <n v="1"/>
    <n v="0"/>
    <n v="0"/>
    <x v="1706"/>
    <n v="44082.513247539748"/>
    <x v="0"/>
  </r>
  <r>
    <s v="3_20122"/>
    <x v="2"/>
    <x v="4"/>
    <n v="2"/>
    <x v="43"/>
    <x v="165"/>
    <n v="1"/>
    <n v="0"/>
    <n v="0"/>
    <x v="1707"/>
    <n v="113927.32778198335"/>
    <x v="2"/>
  </r>
  <r>
    <s v="3_20122"/>
    <x v="2"/>
    <x v="4"/>
    <n v="2"/>
    <x v="43"/>
    <x v="165"/>
    <n v="1"/>
    <n v="0"/>
    <n v="0"/>
    <x v="1708"/>
    <n v="110267.97880393642"/>
    <x v="2"/>
  </r>
  <r>
    <s v="3_20122"/>
    <x v="2"/>
    <x v="1"/>
    <n v="2"/>
    <x v="43"/>
    <x v="165"/>
    <n v="1"/>
    <n v="0"/>
    <n v="0"/>
    <x v="1709"/>
    <n v="90105.223315669951"/>
    <x v="0"/>
  </r>
  <r>
    <s v="3_20123"/>
    <x v="2"/>
    <x v="1"/>
    <n v="3"/>
    <x v="43"/>
    <x v="166"/>
    <n v="1"/>
    <n v="0"/>
    <n v="0"/>
    <x v="1710"/>
    <n v="21644.965934897806"/>
    <x v="0"/>
  </r>
  <r>
    <s v="3_20122"/>
    <x v="2"/>
    <x v="4"/>
    <n v="2"/>
    <x v="43"/>
    <x v="165"/>
    <n v="1"/>
    <n v="0"/>
    <n v="0"/>
    <x v="1711"/>
    <n v="21995.45798637396"/>
    <x v="2"/>
  </r>
  <r>
    <s v="3_20122"/>
    <x v="2"/>
    <x v="1"/>
    <n v="2"/>
    <x v="43"/>
    <x v="165"/>
    <n v="1"/>
    <n v="0"/>
    <n v="0"/>
    <x v="1712"/>
    <n v="10918.243754731264"/>
    <x v="0"/>
  </r>
  <r>
    <s v="5_20122"/>
    <x v="4"/>
    <x v="1"/>
    <n v="2"/>
    <x v="43"/>
    <x v="165"/>
    <n v="1"/>
    <n v="0"/>
    <n v="0"/>
    <x v="1713"/>
    <n v="51105.223315669951"/>
    <x v="0"/>
  </r>
  <r>
    <s v="2_20122"/>
    <x v="1"/>
    <x v="3"/>
    <n v="2"/>
    <x v="43"/>
    <x v="165"/>
    <n v="1"/>
    <n v="0"/>
    <n v="0"/>
    <x v="1714"/>
    <n v="11143.830431491295"/>
    <x v="1"/>
  </r>
  <r>
    <s v="4_20122"/>
    <x v="3"/>
    <x v="1"/>
    <n v="2"/>
    <x v="43"/>
    <x v="165"/>
    <n v="1"/>
    <n v="0"/>
    <n v="0"/>
    <x v="1715"/>
    <n v="295859.95457986376"/>
    <x v="0"/>
  </r>
  <r>
    <s v="2_20122"/>
    <x v="1"/>
    <x v="1"/>
    <n v="2"/>
    <x v="43"/>
    <x v="165"/>
    <n v="1"/>
    <n v="0"/>
    <n v="0"/>
    <x v="1716"/>
    <n v="12931.112793338381"/>
    <x v="0"/>
  </r>
  <r>
    <s v="3_20122"/>
    <x v="2"/>
    <x v="2"/>
    <n v="2"/>
    <x v="43"/>
    <x v="165"/>
    <n v="1"/>
    <n v="0"/>
    <n v="0"/>
    <x v="1717"/>
    <n v="598619.98485995457"/>
    <x v="0"/>
  </r>
  <r>
    <s v="4_20122"/>
    <x v="3"/>
    <x v="1"/>
    <n v="2"/>
    <x v="43"/>
    <x v="165"/>
    <n v="1"/>
    <n v="0"/>
    <n v="0"/>
    <x v="1718"/>
    <n v="43540.499621498864"/>
    <x v="0"/>
  </r>
  <r>
    <s v="4_20122"/>
    <x v="3"/>
    <x v="1"/>
    <n v="2"/>
    <x v="43"/>
    <x v="165"/>
    <n v="1"/>
    <n v="0"/>
    <n v="0"/>
    <x v="1719"/>
    <n v="37529.901589704772"/>
    <x v="0"/>
  </r>
  <r>
    <s v="3_20122"/>
    <x v="2"/>
    <x v="1"/>
    <n v="2"/>
    <x v="43"/>
    <x v="165"/>
    <n v="1"/>
    <n v="0"/>
    <n v="0"/>
    <x v="1720"/>
    <n v="62639.66691900076"/>
    <x v="0"/>
  </r>
  <r>
    <s v="3_20122"/>
    <x v="2"/>
    <x v="1"/>
    <n v="2"/>
    <x v="43"/>
    <x v="165"/>
    <n v="1"/>
    <n v="0"/>
    <n v="0"/>
    <x v="1721"/>
    <n v="57929.598788796371"/>
    <x v="0"/>
  </r>
  <r>
    <s v="3_20122"/>
    <x v="2"/>
    <x v="1"/>
    <n v="2"/>
    <x v="43"/>
    <x v="165"/>
    <n v="1"/>
    <n v="0"/>
    <n v="0"/>
    <x v="1722"/>
    <n v="59483.724451173359"/>
    <x v="0"/>
  </r>
  <r>
    <s v="2_20122"/>
    <x v="1"/>
    <x v="3"/>
    <n v="2"/>
    <x v="43"/>
    <x v="165"/>
    <n v="1"/>
    <n v="0"/>
    <n v="0"/>
    <x v="1723"/>
    <n v="11399.697199091597"/>
    <x v="1"/>
  </r>
  <r>
    <s v="2_20122"/>
    <x v="1"/>
    <x v="3"/>
    <n v="2"/>
    <x v="43"/>
    <x v="165"/>
    <n v="1"/>
    <n v="0"/>
    <n v="0"/>
    <x v="1724"/>
    <n v="12297.501892505677"/>
    <x v="1"/>
  </r>
  <r>
    <s v="2_20124"/>
    <x v="1"/>
    <x v="3"/>
    <n v="4"/>
    <x v="43"/>
    <x v="167"/>
    <n v="1"/>
    <n v="0"/>
    <n v="0"/>
    <x v="1725"/>
    <n v="17163.512490537472"/>
    <x v="1"/>
  </r>
  <r>
    <s v="2_20124"/>
    <x v="1"/>
    <x v="3"/>
    <n v="4"/>
    <x v="43"/>
    <x v="167"/>
    <n v="1"/>
    <n v="0"/>
    <n v="0"/>
    <x v="1726"/>
    <n v="35171.83951551855"/>
    <x v="1"/>
  </r>
  <r>
    <s v="2_20123"/>
    <x v="1"/>
    <x v="3"/>
    <n v="3"/>
    <x v="43"/>
    <x v="166"/>
    <n v="1"/>
    <n v="0"/>
    <n v="0"/>
    <x v="1727"/>
    <n v="19069.644208932626"/>
    <x v="1"/>
  </r>
  <r>
    <s v="2_20123"/>
    <x v="1"/>
    <x v="3"/>
    <n v="3"/>
    <x v="43"/>
    <x v="166"/>
    <n v="1"/>
    <n v="0"/>
    <n v="0"/>
    <x v="1728"/>
    <n v="5669.1900075700232"/>
    <x v="1"/>
  </r>
  <r>
    <s v="2_20123"/>
    <x v="1"/>
    <x v="3"/>
    <n v="3"/>
    <x v="43"/>
    <x v="166"/>
    <n v="1"/>
    <n v="0"/>
    <n v="0"/>
    <x v="1729"/>
    <n v="15900.075700227102"/>
    <x v="1"/>
  </r>
  <r>
    <s v="2_20124"/>
    <x v="1"/>
    <x v="3"/>
    <n v="4"/>
    <x v="43"/>
    <x v="167"/>
    <n v="1"/>
    <n v="0"/>
    <n v="0"/>
    <x v="1730"/>
    <n v="23277.062831188494"/>
    <x v="1"/>
  </r>
  <r>
    <s v="2_20124"/>
    <x v="1"/>
    <x v="3"/>
    <n v="4"/>
    <x v="43"/>
    <x v="167"/>
    <n v="1"/>
    <n v="0"/>
    <n v="0"/>
    <x v="1731"/>
    <n v="24369.417108251328"/>
    <x v="1"/>
  </r>
  <r>
    <s v="2_20124"/>
    <x v="1"/>
    <x v="3"/>
    <n v="4"/>
    <x v="43"/>
    <x v="167"/>
    <n v="1"/>
    <n v="0"/>
    <n v="0"/>
    <x v="1732"/>
    <n v="26092.354277062834"/>
    <x v="1"/>
  </r>
  <r>
    <s v="2_20124"/>
    <x v="1"/>
    <x v="3"/>
    <n v="4"/>
    <x v="43"/>
    <x v="167"/>
    <n v="1"/>
    <n v="0"/>
    <n v="0"/>
    <x v="1733"/>
    <n v="3128.6903860711582"/>
    <x v="1"/>
  </r>
  <r>
    <s v="6_20123"/>
    <x v="5"/>
    <x v="3"/>
    <n v="3"/>
    <x v="43"/>
    <x v="166"/>
    <n v="1"/>
    <n v="0"/>
    <n v="0"/>
    <x v="1734"/>
    <n v="263831.94549583649"/>
    <x v="1"/>
  </r>
  <r>
    <s v="3_20123"/>
    <x v="2"/>
    <x v="3"/>
    <n v="3"/>
    <x v="43"/>
    <x v="166"/>
    <n v="1"/>
    <n v="0"/>
    <n v="0"/>
    <x v="1735"/>
    <n v="62447.388342165032"/>
    <x v="1"/>
  </r>
  <r>
    <s v="6_20123"/>
    <x v="5"/>
    <x v="3"/>
    <n v="3"/>
    <x v="43"/>
    <x v="166"/>
    <n v="1"/>
    <n v="0"/>
    <n v="0"/>
    <x v="1736"/>
    <n v="224087.81226343679"/>
    <x v="1"/>
  </r>
  <r>
    <s v="3_20123"/>
    <x v="2"/>
    <x v="1"/>
    <n v="3"/>
    <x v="43"/>
    <x v="166"/>
    <n v="1"/>
    <n v="0"/>
    <n v="0"/>
    <x v="1737"/>
    <n v="52132.475397426191"/>
    <x v="0"/>
  </r>
  <r>
    <s v="3_20123"/>
    <x v="2"/>
    <x v="1"/>
    <n v="3"/>
    <x v="43"/>
    <x v="166"/>
    <n v="1"/>
    <n v="0"/>
    <n v="0"/>
    <x v="1738"/>
    <n v="51993.186979560938"/>
    <x v="0"/>
  </r>
  <r>
    <s v="5_20123"/>
    <x v="4"/>
    <x v="3"/>
    <n v="3"/>
    <x v="43"/>
    <x v="166"/>
    <n v="1"/>
    <n v="0"/>
    <n v="0"/>
    <x v="1739"/>
    <n v="63179.409538228618"/>
    <x v="1"/>
  </r>
  <r>
    <s v="3_20123"/>
    <x v="2"/>
    <x v="1"/>
    <n v="3"/>
    <x v="43"/>
    <x v="166"/>
    <n v="1"/>
    <n v="0"/>
    <n v="0"/>
    <x v="1740"/>
    <n v="58553.368660105982"/>
    <x v="0"/>
  </r>
  <r>
    <s v="3_20123"/>
    <x v="2"/>
    <x v="1"/>
    <n v="3"/>
    <x v="43"/>
    <x v="166"/>
    <n v="1"/>
    <n v="0"/>
    <n v="0"/>
    <x v="1741"/>
    <n v="118691.90007570024"/>
    <x v="0"/>
  </r>
  <r>
    <s v="3_20123"/>
    <x v="2"/>
    <x v="1"/>
    <n v="3"/>
    <x v="43"/>
    <x v="166"/>
    <n v="1"/>
    <n v="0"/>
    <n v="0"/>
    <x v="1742"/>
    <n v="231743.37623012869"/>
    <x v="0"/>
  </r>
  <r>
    <s v="4_20123"/>
    <x v="3"/>
    <x v="1"/>
    <n v="3"/>
    <x v="43"/>
    <x v="166"/>
    <n v="1"/>
    <n v="0"/>
    <n v="0"/>
    <x v="1743"/>
    <n v="21705.526116578352"/>
    <x v="0"/>
  </r>
  <r>
    <s v="4_20123"/>
    <x v="3"/>
    <x v="1"/>
    <n v="3"/>
    <x v="43"/>
    <x v="166"/>
    <n v="1"/>
    <n v="0"/>
    <n v="0"/>
    <x v="1744"/>
    <n v="134567.75170325511"/>
    <x v="0"/>
  </r>
  <r>
    <s v="4_20123"/>
    <x v="3"/>
    <x v="1"/>
    <n v="3"/>
    <x v="43"/>
    <x v="166"/>
    <n v="1"/>
    <n v="0"/>
    <n v="0"/>
    <x v="1745"/>
    <n v="238559.42467827405"/>
    <x v="0"/>
  </r>
  <r>
    <s v="1_20122"/>
    <x v="0"/>
    <x v="6"/>
    <n v="2"/>
    <x v="43"/>
    <x v="165"/>
    <n v="1"/>
    <n v="0"/>
    <n v="0"/>
    <x v="1746"/>
    <n v="257207.41862225588"/>
    <x v="4"/>
  </r>
  <r>
    <s v="3_20123"/>
    <x v="2"/>
    <x v="1"/>
    <n v="3"/>
    <x v="43"/>
    <x v="166"/>
    <n v="1"/>
    <n v="0"/>
    <n v="0"/>
    <x v="1747"/>
    <n v="25866.767600302803"/>
    <x v="0"/>
  </r>
  <r>
    <s v="3_20123"/>
    <x v="2"/>
    <x v="1"/>
    <n v="3"/>
    <x v="43"/>
    <x v="166"/>
    <n v="1"/>
    <n v="0"/>
    <n v="0"/>
    <x v="1748"/>
    <n v="24919.000757002272"/>
    <x v="0"/>
  </r>
  <r>
    <s v="6_20123"/>
    <x v="5"/>
    <x v="1"/>
    <n v="3"/>
    <x v="43"/>
    <x v="166"/>
    <n v="1"/>
    <n v="0"/>
    <n v="0"/>
    <x v="1749"/>
    <n v="100703.25510976533"/>
    <x v="0"/>
  </r>
  <r>
    <s v="2_20122"/>
    <x v="1"/>
    <x v="3"/>
    <n v="2"/>
    <x v="43"/>
    <x v="165"/>
    <n v="1"/>
    <n v="0"/>
    <n v="0"/>
    <x v="1750"/>
    <n v="12975.018925056776"/>
    <x v="1"/>
  </r>
  <r>
    <s v="2_20122"/>
    <x v="1"/>
    <x v="1"/>
    <n v="2"/>
    <x v="43"/>
    <x v="165"/>
    <n v="1"/>
    <n v="0"/>
    <n v="0"/>
    <x v="1751"/>
    <n v="122051.47615442847"/>
    <x v="0"/>
  </r>
  <r>
    <s v="3_20123"/>
    <x v="2"/>
    <x v="1"/>
    <n v="3"/>
    <x v="43"/>
    <x v="166"/>
    <n v="1"/>
    <n v="0"/>
    <n v="0"/>
    <x v="1752"/>
    <n v="22055.261165783497"/>
    <x v="0"/>
  </r>
  <r>
    <s v="3_20123"/>
    <x v="2"/>
    <x v="4"/>
    <n v="3"/>
    <x v="43"/>
    <x v="166"/>
    <n v="1"/>
    <n v="0"/>
    <n v="0"/>
    <x v="1753"/>
    <n v="24904.617713853142"/>
    <x v="2"/>
  </r>
  <r>
    <s v="3_20123"/>
    <x v="2"/>
    <x v="4"/>
    <n v="3"/>
    <x v="43"/>
    <x v="166"/>
    <n v="1"/>
    <n v="0"/>
    <n v="0"/>
    <x v="1754"/>
    <n v="47274.791824375476"/>
    <x v="2"/>
  </r>
  <r>
    <s v="2_20122"/>
    <x v="1"/>
    <x v="3"/>
    <n v="2"/>
    <x v="43"/>
    <x v="165"/>
    <n v="1"/>
    <n v="0"/>
    <n v="0"/>
    <x v="1755"/>
    <n v="6257.3807721423163"/>
    <x v="1"/>
  </r>
  <r>
    <s v="3_20123"/>
    <x v="2"/>
    <x v="4"/>
    <n v="3"/>
    <x v="43"/>
    <x v="166"/>
    <n v="1"/>
    <n v="0"/>
    <n v="0"/>
    <x v="1756"/>
    <n v="21810.749432248296"/>
    <x v="2"/>
  </r>
  <r>
    <s v="2_20122"/>
    <x v="1"/>
    <x v="3"/>
    <n v="2"/>
    <x v="43"/>
    <x v="165"/>
    <n v="1"/>
    <n v="0"/>
    <n v="0"/>
    <x v="1757"/>
    <n v="22077.214231642694"/>
    <x v="1"/>
  </r>
  <r>
    <s v="3_20123"/>
    <x v="2"/>
    <x v="4"/>
    <n v="3"/>
    <x v="43"/>
    <x v="166"/>
    <n v="1"/>
    <n v="0"/>
    <n v="0"/>
    <x v="1758"/>
    <n v="47807.721423164272"/>
    <x v="2"/>
  </r>
  <r>
    <s v="2_20123"/>
    <x v="1"/>
    <x v="1"/>
    <n v="3"/>
    <x v="43"/>
    <x v="166"/>
    <n v="1"/>
    <n v="0"/>
    <n v="0"/>
    <x v="1759"/>
    <n v="13097.65329295988"/>
    <x v="0"/>
  </r>
  <r>
    <s v="5_20123"/>
    <x v="4"/>
    <x v="2"/>
    <n v="3"/>
    <x v="43"/>
    <x v="166"/>
    <n v="1"/>
    <n v="0"/>
    <n v="0"/>
    <x v="1760"/>
    <n v="15389399.697199093"/>
    <x v="0"/>
  </r>
  <r>
    <s v="5_20123"/>
    <x v="4"/>
    <x v="1"/>
    <n v="3"/>
    <x v="43"/>
    <x v="166"/>
    <n v="1"/>
    <n v="0"/>
    <n v="0"/>
    <x v="1761"/>
    <n v="26212.717638152917"/>
    <x v="0"/>
  </r>
  <r>
    <s v="4_20123"/>
    <x v="3"/>
    <x v="1"/>
    <n v="3"/>
    <x v="43"/>
    <x v="166"/>
    <n v="1"/>
    <n v="0"/>
    <n v="0"/>
    <x v="1762"/>
    <n v="51287.660862982593"/>
    <x v="0"/>
  </r>
  <r>
    <s v="5_20124"/>
    <x v="4"/>
    <x v="1"/>
    <n v="4"/>
    <x v="43"/>
    <x v="167"/>
    <n v="1"/>
    <n v="0"/>
    <n v="0"/>
    <x v="1763"/>
    <n v="23207.418622255867"/>
    <x v="0"/>
  </r>
  <r>
    <s v="5_20122"/>
    <x v="4"/>
    <x v="3"/>
    <n v="2"/>
    <x v="43"/>
    <x v="165"/>
    <n v="1"/>
    <n v="0"/>
    <n v="0"/>
    <x v="2"/>
    <n v="0"/>
    <x v="1"/>
  </r>
  <r>
    <s v="5_20122"/>
    <x v="4"/>
    <x v="3"/>
    <n v="2"/>
    <x v="43"/>
    <x v="165"/>
    <n v="1"/>
    <n v="0"/>
    <n v="0"/>
    <x v="1764"/>
    <n v="990143.83043149137"/>
    <x v="1"/>
  </r>
  <r>
    <s v="5_20122"/>
    <x v="4"/>
    <x v="1"/>
    <n v="2"/>
    <x v="43"/>
    <x v="165"/>
    <n v="1"/>
    <n v="0"/>
    <n v="0"/>
    <x v="1765"/>
    <n v="36031.794095382291"/>
    <x v="0"/>
  </r>
  <r>
    <s v="5_20122"/>
    <x v="4"/>
    <x v="1"/>
    <n v="2"/>
    <x v="43"/>
    <x v="165"/>
    <n v="1"/>
    <n v="0"/>
    <n v="0"/>
    <x v="1766"/>
    <n v="33691.900075700229"/>
    <x v="0"/>
  </r>
  <r>
    <s v="3_20122"/>
    <x v="2"/>
    <x v="1"/>
    <n v="2"/>
    <x v="43"/>
    <x v="165"/>
    <n v="1"/>
    <n v="0"/>
    <n v="0"/>
    <x v="1767"/>
    <n v="47846.328538985617"/>
    <x v="0"/>
  </r>
  <r>
    <s v="2_20121"/>
    <x v="1"/>
    <x v="3"/>
    <n v="1"/>
    <x v="43"/>
    <x v="164"/>
    <n v="1"/>
    <n v="0"/>
    <n v="0"/>
    <x v="1768"/>
    <n v="11193.035579106738"/>
    <x v="1"/>
  </r>
  <r>
    <s v="4_20122"/>
    <x v="3"/>
    <x v="16"/>
    <n v="2"/>
    <x v="43"/>
    <x v="165"/>
    <n v="1"/>
    <n v="0"/>
    <n v="0"/>
    <x v="1769"/>
    <n v="237935.65480696442"/>
    <x v="4"/>
  </r>
  <r>
    <s v="4_20122"/>
    <x v="3"/>
    <x v="1"/>
    <n v="2"/>
    <x v="43"/>
    <x v="165"/>
    <n v="1"/>
    <n v="11"/>
    <n v="0"/>
    <x v="1770"/>
    <n v="45043.149129447389"/>
    <x v="0"/>
  </r>
  <r>
    <s v="5_20122"/>
    <x v="4"/>
    <x v="2"/>
    <n v="2"/>
    <x v="43"/>
    <x v="165"/>
    <n v="1"/>
    <n v="0"/>
    <n v="0"/>
    <x v="1771"/>
    <n v="385055.26116578351"/>
    <x v="0"/>
  </r>
  <r>
    <s v="2_20121"/>
    <x v="1"/>
    <x v="3"/>
    <n v="1"/>
    <x v="43"/>
    <x v="164"/>
    <n v="1"/>
    <n v="0"/>
    <n v="0"/>
    <x v="1772"/>
    <n v="6060.5601816805456"/>
    <x v="1"/>
  </r>
  <r>
    <s v="2_20121"/>
    <x v="1"/>
    <x v="3"/>
    <n v="1"/>
    <x v="43"/>
    <x v="164"/>
    <n v="1"/>
    <n v="0"/>
    <n v="0"/>
    <x v="1773"/>
    <n v="5767.600302800909"/>
    <x v="1"/>
  </r>
  <r>
    <s v="2_20121"/>
    <x v="1"/>
    <x v="1"/>
    <n v="1"/>
    <x v="43"/>
    <x v="164"/>
    <n v="1"/>
    <n v="0"/>
    <n v="0"/>
    <x v="1774"/>
    <n v="10966.691900075701"/>
    <x v="0"/>
  </r>
  <r>
    <s v="2_20121"/>
    <x v="1"/>
    <x v="3"/>
    <n v="1"/>
    <x v="43"/>
    <x v="164"/>
    <n v="1"/>
    <n v="0"/>
    <n v="0"/>
    <x v="1775"/>
    <n v="12535.957607872824"/>
    <x v="1"/>
  </r>
  <r>
    <s v="2_20123"/>
    <x v="1"/>
    <x v="1"/>
    <n v="3"/>
    <x v="43"/>
    <x v="166"/>
    <n v="1"/>
    <n v="0"/>
    <n v="0"/>
    <x v="1776"/>
    <n v="12118.092354277063"/>
    <x v="0"/>
  </r>
  <r>
    <s v="2_20123"/>
    <x v="1"/>
    <x v="1"/>
    <n v="3"/>
    <x v="43"/>
    <x v="166"/>
    <n v="1"/>
    <n v="0"/>
    <n v="0"/>
    <x v="1777"/>
    <n v="24127.176381529145"/>
    <x v="0"/>
  </r>
  <r>
    <s v="2_20123"/>
    <x v="1"/>
    <x v="2"/>
    <n v="3"/>
    <x v="43"/>
    <x v="166"/>
    <n v="1"/>
    <n v="0"/>
    <n v="0"/>
    <x v="1778"/>
    <n v="11607.115821347465"/>
    <x v="0"/>
  </r>
  <r>
    <s v="2_20123"/>
    <x v="1"/>
    <x v="1"/>
    <n v="3"/>
    <x v="43"/>
    <x v="166"/>
    <n v="1"/>
    <n v="0"/>
    <n v="0"/>
    <x v="1779"/>
    <n v="12597.274791824377"/>
    <x v="0"/>
  </r>
  <r>
    <s v="2_20123"/>
    <x v="1"/>
    <x v="1"/>
    <n v="3"/>
    <x v="43"/>
    <x v="166"/>
    <n v="1"/>
    <n v="0"/>
    <n v="0"/>
    <x v="1780"/>
    <n v="11990.158970476912"/>
    <x v="0"/>
  </r>
  <r>
    <s v="2_20123"/>
    <x v="1"/>
    <x v="3"/>
    <n v="3"/>
    <x v="43"/>
    <x v="166"/>
    <n v="1"/>
    <n v="0"/>
    <n v="0"/>
    <x v="1781"/>
    <n v="2870.5526116578353"/>
    <x v="1"/>
  </r>
  <r>
    <s v="3_20123"/>
    <x v="2"/>
    <x v="4"/>
    <n v="3"/>
    <x v="43"/>
    <x v="166"/>
    <n v="1"/>
    <n v="0"/>
    <n v="0"/>
    <x v="1782"/>
    <n v="35286.903860711587"/>
    <x v="2"/>
  </r>
  <r>
    <s v="3_20123"/>
    <x v="2"/>
    <x v="4"/>
    <n v="3"/>
    <x v="43"/>
    <x v="166"/>
    <n v="1"/>
    <n v="0"/>
    <n v="0"/>
    <x v="1783"/>
    <n v="11863.739591218775"/>
    <x v="2"/>
  </r>
  <r>
    <s v="2_20123"/>
    <x v="1"/>
    <x v="2"/>
    <n v="3"/>
    <x v="43"/>
    <x v="166"/>
    <n v="1"/>
    <n v="0"/>
    <n v="13"/>
    <x v="2"/>
    <n v="0"/>
    <x v="0"/>
  </r>
  <r>
    <s v="3_20123"/>
    <x v="2"/>
    <x v="4"/>
    <n v="3"/>
    <x v="43"/>
    <x v="166"/>
    <n v="1"/>
    <n v="0"/>
    <n v="0"/>
    <x v="1784"/>
    <n v="12986.373959121878"/>
    <x v="2"/>
  </r>
  <r>
    <s v="4_20121"/>
    <x v="3"/>
    <x v="1"/>
    <n v="1"/>
    <x v="43"/>
    <x v="164"/>
    <n v="1"/>
    <n v="0"/>
    <n v="0"/>
    <x v="1785"/>
    <n v="92975.775927327792"/>
    <x v="0"/>
  </r>
  <r>
    <s v="2_20124"/>
    <x v="1"/>
    <x v="3"/>
    <n v="4"/>
    <x v="43"/>
    <x v="167"/>
    <n v="1"/>
    <n v="0"/>
    <n v="0"/>
    <x v="1786"/>
    <n v="23853.141559424679"/>
    <x v="1"/>
  </r>
  <r>
    <s v="3_20122"/>
    <x v="2"/>
    <x v="1"/>
    <n v="2"/>
    <x v="43"/>
    <x v="165"/>
    <n v="1"/>
    <n v="0"/>
    <n v="0"/>
    <x v="1787"/>
    <n v="38033.308099924303"/>
    <x v="0"/>
  </r>
  <r>
    <s v="3_20122"/>
    <x v="2"/>
    <x v="1"/>
    <n v="2"/>
    <x v="43"/>
    <x v="165"/>
    <n v="1"/>
    <n v="0"/>
    <n v="0"/>
    <x v="1788"/>
    <n v="32633.610900832704"/>
    <x v="0"/>
  </r>
  <r>
    <s v="4_20122"/>
    <x v="3"/>
    <x v="3"/>
    <n v="2"/>
    <x v="43"/>
    <x v="165"/>
    <n v="1"/>
    <n v="0"/>
    <n v="0"/>
    <x v="1789"/>
    <n v="171467.82740348222"/>
    <x v="1"/>
  </r>
  <r>
    <s v="4_20122"/>
    <x v="3"/>
    <x v="1"/>
    <n v="2"/>
    <x v="43"/>
    <x v="165"/>
    <n v="1"/>
    <n v="0"/>
    <n v="0"/>
    <x v="1790"/>
    <n v="48421.650264950797"/>
    <x v="0"/>
  </r>
  <r>
    <s v="2_20122"/>
    <x v="1"/>
    <x v="3"/>
    <n v="2"/>
    <x v="43"/>
    <x v="165"/>
    <n v="1"/>
    <n v="0"/>
    <n v="0"/>
    <x v="1791"/>
    <n v="12040.121120363361"/>
    <x v="1"/>
  </r>
  <r>
    <s v="2_20123"/>
    <x v="1"/>
    <x v="1"/>
    <n v="3"/>
    <x v="43"/>
    <x v="166"/>
    <n v="1"/>
    <n v="0"/>
    <n v="0"/>
    <x v="1792"/>
    <n v="5879.6366389099167"/>
    <x v="0"/>
  </r>
  <r>
    <s v="6_20123"/>
    <x v="5"/>
    <x v="3"/>
    <n v="3"/>
    <x v="43"/>
    <x v="166"/>
    <n v="1"/>
    <n v="0"/>
    <n v="0"/>
    <x v="1793"/>
    <n v="219743.37623012869"/>
    <x v="1"/>
  </r>
  <r>
    <s v="6_20104"/>
    <x v="5"/>
    <x v="1"/>
    <n v="4"/>
    <x v="40"/>
    <x v="168"/>
    <n v="1"/>
    <n v="0"/>
    <n v="0"/>
    <x v="1794"/>
    <n v="12670.704012112037"/>
    <x v="0"/>
  </r>
  <r>
    <s v="2_20101"/>
    <x v="1"/>
    <x v="6"/>
    <n v="1"/>
    <x v="40"/>
    <x v="169"/>
    <n v="1"/>
    <n v="0"/>
    <n v="0"/>
    <x v="1795"/>
    <n v="22274.034822104466"/>
    <x v="4"/>
  </r>
  <r>
    <s v="3_20102"/>
    <x v="2"/>
    <x v="4"/>
    <n v="2"/>
    <x v="40"/>
    <x v="157"/>
    <n v="1"/>
    <n v="0"/>
    <n v="0"/>
    <x v="1796"/>
    <n v="56753.974261922791"/>
    <x v="2"/>
  </r>
  <r>
    <s v="6_20101"/>
    <x v="5"/>
    <x v="1"/>
    <n v="1"/>
    <x v="40"/>
    <x v="169"/>
    <n v="1"/>
    <n v="0"/>
    <n v="0"/>
    <x v="1797"/>
    <n v="37511.733535200605"/>
    <x v="0"/>
  </r>
  <r>
    <s v="4_20101"/>
    <x v="3"/>
    <x v="1"/>
    <n v="1"/>
    <x v="40"/>
    <x v="169"/>
    <n v="1"/>
    <n v="0"/>
    <n v="0"/>
    <x v="1798"/>
    <n v="21863.739591218775"/>
    <x v="0"/>
  </r>
  <r>
    <s v="3_20101"/>
    <x v="2"/>
    <x v="1"/>
    <n v="1"/>
    <x v="40"/>
    <x v="169"/>
    <n v="1"/>
    <n v="0"/>
    <n v="0"/>
    <x v="1799"/>
    <n v="11351.249053747162"/>
    <x v="0"/>
  </r>
  <r>
    <s v="6_20102"/>
    <x v="5"/>
    <x v="1"/>
    <n v="2"/>
    <x v="40"/>
    <x v="157"/>
    <n v="1"/>
    <n v="0"/>
    <n v="0"/>
    <x v="2"/>
    <n v="0"/>
    <x v="0"/>
  </r>
  <r>
    <s v="4_20103"/>
    <x v="3"/>
    <x v="1"/>
    <n v="3"/>
    <x v="40"/>
    <x v="158"/>
    <n v="1"/>
    <n v="0"/>
    <n v="0"/>
    <x v="1800"/>
    <n v="12433.762301286904"/>
    <x v="0"/>
  </r>
  <r>
    <s v="4_20103"/>
    <x v="3"/>
    <x v="1"/>
    <n v="3"/>
    <x v="40"/>
    <x v="158"/>
    <n v="1"/>
    <n v="0"/>
    <n v="0"/>
    <x v="1801"/>
    <n v="23982.588947766846"/>
    <x v="0"/>
  </r>
  <r>
    <s v="4_20103"/>
    <x v="3"/>
    <x v="1"/>
    <n v="3"/>
    <x v="40"/>
    <x v="158"/>
    <n v="1"/>
    <n v="0"/>
    <n v="0"/>
    <x v="1802"/>
    <n v="44658.591975775933"/>
    <x v="0"/>
  </r>
  <r>
    <s v="5_20103"/>
    <x v="4"/>
    <x v="1"/>
    <n v="3"/>
    <x v="40"/>
    <x v="158"/>
    <n v="1"/>
    <n v="0"/>
    <n v="0"/>
    <x v="1803"/>
    <n v="93916.729750189261"/>
    <x v="0"/>
  </r>
  <r>
    <s v="3_20103"/>
    <x v="2"/>
    <x v="1"/>
    <n v="3"/>
    <x v="40"/>
    <x v="158"/>
    <n v="1"/>
    <n v="0"/>
    <n v="0"/>
    <x v="1804"/>
    <n v="93426.949280847854"/>
    <x v="0"/>
  </r>
  <r>
    <s v="5_20103"/>
    <x v="4"/>
    <x v="1"/>
    <n v="3"/>
    <x v="40"/>
    <x v="158"/>
    <n v="1"/>
    <n v="0"/>
    <n v="0"/>
    <x v="1805"/>
    <n v="96613.928841786532"/>
    <x v="0"/>
  </r>
  <r>
    <s v="5_20103"/>
    <x v="4"/>
    <x v="1"/>
    <n v="3"/>
    <x v="40"/>
    <x v="158"/>
    <n v="1"/>
    <n v="0"/>
    <n v="0"/>
    <x v="1806"/>
    <n v="23358.819076457232"/>
    <x v="0"/>
  </r>
  <r>
    <s v="4_20103"/>
    <x v="3"/>
    <x v="16"/>
    <n v="3"/>
    <x v="40"/>
    <x v="158"/>
    <n v="1"/>
    <n v="0"/>
    <n v="0"/>
    <x v="1807"/>
    <n v="77169.568508705532"/>
    <x v="4"/>
  </r>
  <r>
    <s v="3_20102"/>
    <x v="2"/>
    <x v="1"/>
    <n v="2"/>
    <x v="40"/>
    <x v="157"/>
    <n v="1"/>
    <n v="0"/>
    <n v="0"/>
    <x v="1808"/>
    <n v="99109.765329295988"/>
    <x v="0"/>
  </r>
  <r>
    <s v="4_20102"/>
    <x v="3"/>
    <x v="1"/>
    <n v="2"/>
    <x v="40"/>
    <x v="157"/>
    <n v="1"/>
    <n v="0"/>
    <n v="0"/>
    <x v="1809"/>
    <n v="43962.906888720667"/>
    <x v="0"/>
  </r>
  <r>
    <s v="5_20102"/>
    <x v="4"/>
    <x v="1"/>
    <n v="2"/>
    <x v="40"/>
    <x v="157"/>
    <n v="1"/>
    <n v="0"/>
    <n v="0"/>
    <x v="1810"/>
    <n v="48407.267221801667"/>
    <x v="0"/>
  </r>
  <r>
    <s v="4_20102"/>
    <x v="3"/>
    <x v="1"/>
    <n v="2"/>
    <x v="40"/>
    <x v="157"/>
    <n v="1"/>
    <n v="0"/>
    <n v="0"/>
    <x v="1811"/>
    <n v="24923.542770628312"/>
    <x v="0"/>
  </r>
  <r>
    <s v="2_20102"/>
    <x v="1"/>
    <x v="1"/>
    <n v="2"/>
    <x v="40"/>
    <x v="157"/>
    <n v="1"/>
    <n v="0"/>
    <n v="0"/>
    <x v="1812"/>
    <n v="12784.254352763059"/>
    <x v="0"/>
  </r>
  <r>
    <s v="3_20102"/>
    <x v="2"/>
    <x v="1"/>
    <n v="2"/>
    <x v="40"/>
    <x v="157"/>
    <n v="1"/>
    <n v="0"/>
    <n v="0"/>
    <x v="1813"/>
    <n v="44370.93111279334"/>
    <x v="0"/>
  </r>
  <r>
    <s v="3_20102"/>
    <x v="2"/>
    <x v="1"/>
    <n v="2"/>
    <x v="40"/>
    <x v="157"/>
    <n v="1"/>
    <n v="0"/>
    <n v="0"/>
    <x v="1814"/>
    <n v="183916.72975018926"/>
    <x v="0"/>
  </r>
  <r>
    <s v="3_20102"/>
    <x v="2"/>
    <x v="1"/>
    <n v="2"/>
    <x v="40"/>
    <x v="157"/>
    <n v="1"/>
    <n v="0"/>
    <n v="0"/>
    <x v="1815"/>
    <n v="144748.67524602576"/>
    <x v="0"/>
  </r>
  <r>
    <s v="4_20102"/>
    <x v="3"/>
    <x v="1"/>
    <n v="2"/>
    <x v="40"/>
    <x v="157"/>
    <n v="1"/>
    <n v="0"/>
    <n v="0"/>
    <x v="1642"/>
    <n v="37831.945495836488"/>
    <x v="0"/>
  </r>
  <r>
    <s v="2_20102"/>
    <x v="1"/>
    <x v="3"/>
    <n v="2"/>
    <x v="40"/>
    <x v="157"/>
    <n v="1"/>
    <n v="0"/>
    <n v="0"/>
    <x v="1816"/>
    <n v="390053.74716124148"/>
    <x v="1"/>
  </r>
  <r>
    <s v="3_20102"/>
    <x v="2"/>
    <x v="1"/>
    <n v="2"/>
    <x v="40"/>
    <x v="157"/>
    <n v="1"/>
    <n v="0"/>
    <n v="0"/>
    <x v="1817"/>
    <n v="285523.08856926573"/>
    <x v="0"/>
  </r>
  <r>
    <s v="5_20102"/>
    <x v="4"/>
    <x v="1"/>
    <n v="2"/>
    <x v="40"/>
    <x v="157"/>
    <n v="1"/>
    <n v="0"/>
    <n v="0"/>
    <x v="1818"/>
    <n v="50293.716881150649"/>
    <x v="0"/>
  </r>
  <r>
    <s v="6_20102"/>
    <x v="5"/>
    <x v="1"/>
    <n v="2"/>
    <x v="40"/>
    <x v="157"/>
    <n v="1"/>
    <n v="0"/>
    <n v="0"/>
    <x v="1819"/>
    <n v="44467.070401211204"/>
    <x v="0"/>
  </r>
  <r>
    <s v="6_20102"/>
    <x v="5"/>
    <x v="1"/>
    <n v="2"/>
    <x v="40"/>
    <x v="157"/>
    <n v="1"/>
    <n v="0"/>
    <n v="0"/>
    <x v="1820"/>
    <n v="50077.971233913704"/>
    <x v="0"/>
  </r>
  <r>
    <s v="6_20102"/>
    <x v="5"/>
    <x v="1"/>
    <n v="2"/>
    <x v="40"/>
    <x v="157"/>
    <n v="1"/>
    <n v="0"/>
    <n v="0"/>
    <x v="1821"/>
    <n v="56969.719909159729"/>
    <x v="0"/>
  </r>
  <r>
    <s v="4_20102"/>
    <x v="3"/>
    <x v="1"/>
    <n v="2"/>
    <x v="40"/>
    <x v="157"/>
    <n v="1"/>
    <n v="0"/>
    <n v="0"/>
    <x v="1822"/>
    <n v="64583.648750946253"/>
    <x v="0"/>
  </r>
  <r>
    <s v="4_20102"/>
    <x v="3"/>
    <x v="1"/>
    <n v="2"/>
    <x v="40"/>
    <x v="157"/>
    <n v="1"/>
    <n v="0"/>
    <n v="0"/>
    <x v="1823"/>
    <n v="49660.105980317945"/>
    <x v="0"/>
  </r>
  <r>
    <s v="4_20102"/>
    <x v="3"/>
    <x v="1"/>
    <n v="2"/>
    <x v="40"/>
    <x v="157"/>
    <n v="1"/>
    <n v="0"/>
    <n v="0"/>
    <x v="1824"/>
    <n v="74044.663133989408"/>
    <x v="0"/>
  </r>
  <r>
    <s v="3_20102"/>
    <x v="2"/>
    <x v="1"/>
    <n v="2"/>
    <x v="40"/>
    <x v="157"/>
    <n v="1"/>
    <n v="0"/>
    <n v="0"/>
    <x v="1825"/>
    <n v="339258.89477668435"/>
    <x v="0"/>
  </r>
  <r>
    <s v="3_20102"/>
    <x v="2"/>
    <x v="1"/>
    <n v="2"/>
    <x v="40"/>
    <x v="157"/>
    <n v="1"/>
    <n v="0"/>
    <n v="0"/>
    <x v="1826"/>
    <n v="60905.374716124148"/>
    <x v="0"/>
  </r>
  <r>
    <s v="3_20102"/>
    <x v="2"/>
    <x v="1"/>
    <n v="2"/>
    <x v="40"/>
    <x v="157"/>
    <n v="1"/>
    <n v="0"/>
    <n v="0"/>
    <x v="1827"/>
    <n v="168923.54277062832"/>
    <x v="0"/>
  </r>
  <r>
    <s v="5_20102"/>
    <x v="4"/>
    <x v="1"/>
    <n v="2"/>
    <x v="40"/>
    <x v="157"/>
    <n v="1"/>
    <n v="0"/>
    <n v="0"/>
    <x v="1828"/>
    <n v="295257.38077214232"/>
    <x v="0"/>
  </r>
  <r>
    <s v="5_20102"/>
    <x v="4"/>
    <x v="1"/>
    <n v="2"/>
    <x v="40"/>
    <x v="157"/>
    <n v="1"/>
    <n v="0"/>
    <n v="0"/>
    <x v="1829"/>
    <n v="49266.464799394402"/>
    <x v="0"/>
  </r>
  <r>
    <s v="6_20102"/>
    <x v="5"/>
    <x v="1"/>
    <n v="2"/>
    <x v="40"/>
    <x v="157"/>
    <n v="1"/>
    <n v="0"/>
    <n v="0"/>
    <x v="1830"/>
    <n v="145208.93262679788"/>
    <x v="0"/>
  </r>
  <r>
    <s v="3_20102"/>
    <x v="2"/>
    <x v="1"/>
    <n v="2"/>
    <x v="40"/>
    <x v="157"/>
    <n v="1"/>
    <n v="0"/>
    <n v="0"/>
    <x v="1831"/>
    <n v="90345.193035579112"/>
    <x v="0"/>
  </r>
  <r>
    <s v="3_20102"/>
    <x v="2"/>
    <x v="1"/>
    <n v="2"/>
    <x v="40"/>
    <x v="157"/>
    <n v="1"/>
    <n v="0"/>
    <n v="0"/>
    <x v="1832"/>
    <n v="63785.768357305074"/>
    <x v="0"/>
  </r>
  <r>
    <s v="5_20102"/>
    <x v="4"/>
    <x v="1"/>
    <n v="2"/>
    <x v="40"/>
    <x v="157"/>
    <n v="1"/>
    <n v="0"/>
    <n v="0"/>
    <x v="1833"/>
    <n v="208439.81831945496"/>
    <x v="0"/>
  </r>
  <r>
    <s v="5_20102"/>
    <x v="4"/>
    <x v="1"/>
    <n v="2"/>
    <x v="40"/>
    <x v="157"/>
    <n v="1"/>
    <n v="0"/>
    <n v="0"/>
    <x v="1834"/>
    <n v="97900.075700227098"/>
    <x v="0"/>
  </r>
  <r>
    <s v="2_20103"/>
    <x v="1"/>
    <x v="1"/>
    <n v="3"/>
    <x v="40"/>
    <x v="158"/>
    <n v="1"/>
    <n v="0"/>
    <n v="0"/>
    <x v="1835"/>
    <n v="12939.439818319455"/>
    <x v="0"/>
  </r>
  <r>
    <s v="2_20103"/>
    <x v="1"/>
    <x v="1"/>
    <n v="3"/>
    <x v="40"/>
    <x v="158"/>
    <n v="1"/>
    <n v="0"/>
    <n v="0"/>
    <x v="1836"/>
    <n v="12065.859197577593"/>
    <x v="0"/>
  </r>
  <r>
    <s v="2_20103"/>
    <x v="1"/>
    <x v="1"/>
    <n v="3"/>
    <x v="40"/>
    <x v="158"/>
    <n v="1"/>
    <n v="0"/>
    <n v="0"/>
    <x v="1837"/>
    <n v="174707.79712339138"/>
    <x v="0"/>
  </r>
  <r>
    <s v="2_20103"/>
    <x v="1"/>
    <x v="1"/>
    <n v="3"/>
    <x v="40"/>
    <x v="158"/>
    <n v="1"/>
    <n v="0"/>
    <n v="0"/>
    <x v="1838"/>
    <n v="244439.81831945496"/>
    <x v="0"/>
  </r>
  <r>
    <s v="2_20103"/>
    <x v="1"/>
    <x v="1"/>
    <n v="3"/>
    <x v="40"/>
    <x v="158"/>
    <n v="1"/>
    <n v="0"/>
    <n v="0"/>
    <x v="1839"/>
    <n v="17694.928084784256"/>
    <x v="0"/>
  </r>
  <r>
    <s v="2_20103"/>
    <x v="1"/>
    <x v="2"/>
    <n v="3"/>
    <x v="40"/>
    <x v="158"/>
    <n v="1"/>
    <n v="0"/>
    <n v="0"/>
    <x v="1840"/>
    <n v="1234559.4246782742"/>
    <x v="0"/>
  </r>
  <r>
    <s v="5_20103"/>
    <x v="4"/>
    <x v="1"/>
    <n v="3"/>
    <x v="40"/>
    <x v="158"/>
    <n v="1"/>
    <n v="0"/>
    <n v="0"/>
    <x v="1841"/>
    <n v="22831.188493565482"/>
    <x v="0"/>
  </r>
  <r>
    <s v="3_20104"/>
    <x v="2"/>
    <x v="1"/>
    <n v="4"/>
    <x v="40"/>
    <x v="168"/>
    <n v="1"/>
    <n v="0"/>
    <n v="0"/>
    <x v="1842"/>
    <n v="32439.061317183954"/>
    <x v="0"/>
  </r>
  <r>
    <s v="3_20104"/>
    <x v="2"/>
    <x v="1"/>
    <n v="4"/>
    <x v="40"/>
    <x v="168"/>
    <n v="1"/>
    <n v="0"/>
    <n v="0"/>
    <x v="1843"/>
    <n v="24462.528387585164"/>
    <x v="0"/>
  </r>
  <r>
    <s v="6_20104"/>
    <x v="5"/>
    <x v="1"/>
    <n v="4"/>
    <x v="40"/>
    <x v="168"/>
    <n v="1"/>
    <n v="0"/>
    <n v="0"/>
    <x v="1844"/>
    <n v="44034.822104466315"/>
    <x v="0"/>
  </r>
  <r>
    <s v="3_20103"/>
    <x v="2"/>
    <x v="4"/>
    <n v="3"/>
    <x v="40"/>
    <x v="158"/>
    <n v="1"/>
    <n v="0"/>
    <n v="0"/>
    <x v="1845"/>
    <n v="147138.53141559425"/>
    <x v="2"/>
  </r>
  <r>
    <s v="4_20103"/>
    <x v="3"/>
    <x v="1"/>
    <n v="3"/>
    <x v="40"/>
    <x v="158"/>
    <n v="1"/>
    <n v="0"/>
    <n v="0"/>
    <x v="1846"/>
    <n v="87225.586676760038"/>
    <x v="0"/>
  </r>
  <r>
    <s v="1_20102"/>
    <x v="0"/>
    <x v="4"/>
    <n v="2"/>
    <x v="40"/>
    <x v="157"/>
    <n v="1"/>
    <n v="0"/>
    <n v="0"/>
    <x v="1847"/>
    <n v="256991.67297501894"/>
    <x v="2"/>
  </r>
  <r>
    <s v="3_20103"/>
    <x v="2"/>
    <x v="1"/>
    <n v="3"/>
    <x v="40"/>
    <x v="158"/>
    <n v="1"/>
    <n v="0"/>
    <n v="0"/>
    <x v="1848"/>
    <n v="46415.594246782741"/>
    <x v="0"/>
  </r>
  <r>
    <s v="3_20103"/>
    <x v="2"/>
    <x v="1"/>
    <n v="3"/>
    <x v="40"/>
    <x v="158"/>
    <n v="1"/>
    <n v="0"/>
    <n v="0"/>
    <x v="1849"/>
    <n v="47572.293716881155"/>
    <x v="0"/>
  </r>
  <r>
    <s v="6_20103"/>
    <x v="5"/>
    <x v="1"/>
    <n v="3"/>
    <x v="40"/>
    <x v="158"/>
    <n v="1"/>
    <n v="0"/>
    <n v="0"/>
    <x v="1850"/>
    <n v="111503.40651021953"/>
    <x v="0"/>
  </r>
  <r>
    <s v="5_20103"/>
    <x v="4"/>
    <x v="16"/>
    <n v="3"/>
    <x v="40"/>
    <x v="158"/>
    <n v="1"/>
    <n v="0"/>
    <n v="0"/>
    <x v="1851"/>
    <n v="45359.576078728242"/>
    <x v="4"/>
  </r>
  <r>
    <s v="3_20103"/>
    <x v="2"/>
    <x v="4"/>
    <n v="3"/>
    <x v="40"/>
    <x v="158"/>
    <n v="1"/>
    <n v="0"/>
    <n v="0"/>
    <x v="1852"/>
    <n v="21942.467827403485"/>
    <x v="2"/>
  </r>
  <r>
    <s v="4_20103"/>
    <x v="3"/>
    <x v="1"/>
    <n v="3"/>
    <x v="40"/>
    <x v="158"/>
    <n v="1"/>
    <n v="0"/>
    <n v="0"/>
    <x v="1853"/>
    <n v="23865.253595760787"/>
    <x v="0"/>
  </r>
  <r>
    <s v="2_20103"/>
    <x v="1"/>
    <x v="2"/>
    <n v="3"/>
    <x v="40"/>
    <x v="158"/>
    <n v="1"/>
    <n v="0"/>
    <n v="0"/>
    <x v="1854"/>
    <n v="131963.66389099168"/>
    <x v="0"/>
  </r>
  <r>
    <s v="4_20103"/>
    <x v="3"/>
    <x v="1"/>
    <n v="3"/>
    <x v="40"/>
    <x v="158"/>
    <n v="1"/>
    <n v="0"/>
    <n v="0"/>
    <x v="1855"/>
    <n v="21875.851627554883"/>
    <x v="0"/>
  </r>
  <r>
    <s v="3_20103"/>
    <x v="2"/>
    <x v="1"/>
    <n v="3"/>
    <x v="40"/>
    <x v="158"/>
    <n v="1"/>
    <n v="0"/>
    <n v="0"/>
    <x v="1856"/>
    <n v="51455.715367146106"/>
    <x v="0"/>
  </r>
  <r>
    <s v="5_20103"/>
    <x v="4"/>
    <x v="16"/>
    <n v="3"/>
    <x v="40"/>
    <x v="158"/>
    <n v="1"/>
    <n v="0"/>
    <n v="0"/>
    <x v="1857"/>
    <n v="1043903.8607115822"/>
    <x v="4"/>
  </r>
  <r>
    <s v="4_20103"/>
    <x v="3"/>
    <x v="1"/>
    <n v="3"/>
    <x v="40"/>
    <x v="158"/>
    <n v="1"/>
    <n v="0"/>
    <n v="0"/>
    <x v="1858"/>
    <n v="43819.07645722937"/>
    <x v="0"/>
  </r>
  <r>
    <s v="5_20103"/>
    <x v="4"/>
    <x v="1"/>
    <n v="3"/>
    <x v="40"/>
    <x v="158"/>
    <n v="1"/>
    <n v="0"/>
    <n v="0"/>
    <x v="1859"/>
    <n v="25108.251324753975"/>
    <x v="0"/>
  </r>
  <r>
    <s v="4_20103"/>
    <x v="3"/>
    <x v="1"/>
    <n v="3"/>
    <x v="40"/>
    <x v="158"/>
    <n v="1"/>
    <n v="0"/>
    <n v="0"/>
    <x v="1766"/>
    <n v="33691.900075700229"/>
    <x v="0"/>
  </r>
  <r>
    <s v="4_20103"/>
    <x v="3"/>
    <x v="1"/>
    <n v="3"/>
    <x v="40"/>
    <x v="158"/>
    <n v="1"/>
    <n v="0"/>
    <n v="0"/>
    <x v="1860"/>
    <n v="76153.671461014383"/>
    <x v="0"/>
  </r>
  <r>
    <s v="3_20103"/>
    <x v="2"/>
    <x v="1"/>
    <n v="3"/>
    <x v="40"/>
    <x v="158"/>
    <n v="1"/>
    <n v="0"/>
    <n v="0"/>
    <x v="1861"/>
    <n v="46996.21498864497"/>
    <x v="0"/>
  </r>
  <r>
    <s v="3_20103"/>
    <x v="2"/>
    <x v="1"/>
    <n v="3"/>
    <x v="40"/>
    <x v="158"/>
    <n v="1"/>
    <n v="0"/>
    <n v="0"/>
    <x v="1862"/>
    <n v="45878.122634367908"/>
    <x v="0"/>
  </r>
  <r>
    <s v="3_20103"/>
    <x v="2"/>
    <x v="1"/>
    <n v="3"/>
    <x v="40"/>
    <x v="158"/>
    <n v="1"/>
    <n v="0"/>
    <n v="0"/>
    <x v="1863"/>
    <n v="46626.797880393642"/>
    <x v="0"/>
  </r>
  <r>
    <s v="3_20103"/>
    <x v="2"/>
    <x v="1"/>
    <n v="3"/>
    <x v="40"/>
    <x v="158"/>
    <n v="1"/>
    <n v="0"/>
    <n v="0"/>
    <x v="1864"/>
    <n v="23973.504920514762"/>
    <x v="0"/>
  </r>
  <r>
    <s v="5_20103"/>
    <x v="4"/>
    <x v="1"/>
    <n v="3"/>
    <x v="40"/>
    <x v="158"/>
    <n v="1"/>
    <n v="0"/>
    <n v="0"/>
    <x v="1865"/>
    <n v="78234.670704012111"/>
    <x v="0"/>
  </r>
  <r>
    <s v="3_20103"/>
    <x v="2"/>
    <x v="1"/>
    <n v="3"/>
    <x v="40"/>
    <x v="158"/>
    <n v="1"/>
    <n v="0"/>
    <n v="0"/>
    <x v="1678"/>
    <n v="46977.289931869796"/>
    <x v="0"/>
  </r>
  <r>
    <s v="3_20103"/>
    <x v="2"/>
    <x v="1"/>
    <n v="3"/>
    <x v="40"/>
    <x v="158"/>
    <n v="1"/>
    <n v="0"/>
    <n v="0"/>
    <x v="1866"/>
    <n v="64972.74791824376"/>
    <x v="0"/>
  </r>
  <r>
    <s v="3_20103"/>
    <x v="2"/>
    <x v="1"/>
    <n v="3"/>
    <x v="40"/>
    <x v="158"/>
    <n v="1"/>
    <n v="0"/>
    <n v="0"/>
    <x v="1867"/>
    <n v="37000.757002271006"/>
    <x v="0"/>
  </r>
  <r>
    <s v="3_20103"/>
    <x v="2"/>
    <x v="2"/>
    <n v="3"/>
    <x v="40"/>
    <x v="158"/>
    <n v="1"/>
    <n v="0"/>
    <n v="0"/>
    <x v="1868"/>
    <n v="2681615.4428463285"/>
    <x v="0"/>
  </r>
  <r>
    <s v="3_20103"/>
    <x v="2"/>
    <x v="1"/>
    <n v="3"/>
    <x v="40"/>
    <x v="158"/>
    <n v="1"/>
    <n v="0"/>
    <n v="0"/>
    <x v="1869"/>
    <n v="68428.463285389866"/>
    <x v="0"/>
  </r>
  <r>
    <s v="4_20103"/>
    <x v="3"/>
    <x v="1"/>
    <n v="3"/>
    <x v="40"/>
    <x v="158"/>
    <n v="1"/>
    <n v="0"/>
    <n v="0"/>
    <x v="1870"/>
    <n v="39470.098410295235"/>
    <x v="0"/>
  </r>
  <r>
    <s v="4_20103"/>
    <x v="3"/>
    <x v="1"/>
    <n v="3"/>
    <x v="40"/>
    <x v="158"/>
    <n v="1"/>
    <n v="0"/>
    <n v="0"/>
    <x v="1871"/>
    <n v="10984.102952308858"/>
    <x v="0"/>
  </r>
  <r>
    <s v="3_20103"/>
    <x v="2"/>
    <x v="1"/>
    <n v="3"/>
    <x v="40"/>
    <x v="158"/>
    <n v="1"/>
    <n v="0"/>
    <n v="0"/>
    <x v="1872"/>
    <n v="34577.592732778197"/>
    <x v="0"/>
  </r>
  <r>
    <s v="3_20103"/>
    <x v="2"/>
    <x v="1"/>
    <n v="3"/>
    <x v="40"/>
    <x v="158"/>
    <n v="1"/>
    <n v="0"/>
    <n v="0"/>
    <x v="1873"/>
    <n v="47678.274034822105"/>
    <x v="0"/>
  </r>
  <r>
    <s v="3_20103"/>
    <x v="2"/>
    <x v="1"/>
    <n v="3"/>
    <x v="40"/>
    <x v="158"/>
    <n v="1"/>
    <n v="0"/>
    <n v="0"/>
    <x v="1874"/>
    <n v="45950.037850113549"/>
    <x v="0"/>
  </r>
  <r>
    <s v="5_20103"/>
    <x v="4"/>
    <x v="1"/>
    <n v="3"/>
    <x v="40"/>
    <x v="158"/>
    <n v="1"/>
    <n v="0"/>
    <n v="0"/>
    <x v="1875"/>
    <n v="77090.083270249816"/>
    <x v="0"/>
  </r>
  <r>
    <s v="5_20103"/>
    <x v="4"/>
    <x v="1"/>
    <n v="3"/>
    <x v="40"/>
    <x v="158"/>
    <n v="1"/>
    <n v="0"/>
    <n v="0"/>
    <x v="1876"/>
    <n v="52732.778198334599"/>
    <x v="0"/>
  </r>
  <r>
    <s v="5_20103"/>
    <x v="4"/>
    <x v="1"/>
    <n v="3"/>
    <x v="40"/>
    <x v="158"/>
    <n v="1"/>
    <n v="0"/>
    <n v="0"/>
    <x v="1877"/>
    <n v="50759.273277819833"/>
    <x v="0"/>
  </r>
  <r>
    <s v="4_20103"/>
    <x v="3"/>
    <x v="1"/>
    <n v="3"/>
    <x v="40"/>
    <x v="158"/>
    <n v="1"/>
    <n v="0"/>
    <n v="0"/>
    <x v="1878"/>
    <n v="50342.16502649508"/>
    <x v="0"/>
  </r>
  <r>
    <s v="4_20103"/>
    <x v="3"/>
    <x v="1"/>
    <n v="3"/>
    <x v="40"/>
    <x v="158"/>
    <n v="1"/>
    <n v="0"/>
    <n v="0"/>
    <x v="1879"/>
    <n v="24097.65329295988"/>
    <x v="0"/>
  </r>
  <r>
    <s v="2_20101"/>
    <x v="1"/>
    <x v="6"/>
    <n v="1"/>
    <x v="40"/>
    <x v="169"/>
    <n v="1"/>
    <n v="0"/>
    <n v="0"/>
    <x v="1880"/>
    <n v="62063.588190764574"/>
    <x v="4"/>
  </r>
  <r>
    <s v="3_20101"/>
    <x v="2"/>
    <x v="1"/>
    <n v="1"/>
    <x v="40"/>
    <x v="169"/>
    <n v="1"/>
    <n v="0"/>
    <n v="0"/>
    <x v="1881"/>
    <n v="13174.110522331568"/>
    <x v="0"/>
  </r>
  <r>
    <s v="6_20101"/>
    <x v="5"/>
    <x v="16"/>
    <n v="1"/>
    <x v="40"/>
    <x v="169"/>
    <n v="1"/>
    <n v="0"/>
    <n v="0"/>
    <x v="2"/>
    <n v="0"/>
    <x v="4"/>
  </r>
  <r>
    <s v="6_20101"/>
    <x v="5"/>
    <x v="16"/>
    <n v="1"/>
    <x v="40"/>
    <x v="169"/>
    <n v="1"/>
    <n v="0"/>
    <n v="0"/>
    <x v="1882"/>
    <n v="2835899.3186979564"/>
    <x v="4"/>
  </r>
  <r>
    <s v="2_20102"/>
    <x v="1"/>
    <x v="3"/>
    <n v="2"/>
    <x v="40"/>
    <x v="157"/>
    <n v="1"/>
    <n v="0"/>
    <n v="0"/>
    <x v="1883"/>
    <n v="261719.90915972748"/>
    <x v="1"/>
  </r>
  <r>
    <s v="2_20102"/>
    <x v="1"/>
    <x v="3"/>
    <n v="2"/>
    <x v="40"/>
    <x v="157"/>
    <n v="1"/>
    <n v="0"/>
    <n v="0"/>
    <x v="1884"/>
    <n v="223847.84254352763"/>
    <x v="1"/>
  </r>
  <r>
    <s v="2_20102"/>
    <x v="1"/>
    <x v="3"/>
    <n v="2"/>
    <x v="40"/>
    <x v="157"/>
    <n v="1"/>
    <n v="0"/>
    <n v="0"/>
    <x v="1885"/>
    <n v="220895.53368660106"/>
    <x v="1"/>
  </r>
  <r>
    <s v="4_20102"/>
    <x v="3"/>
    <x v="1"/>
    <n v="2"/>
    <x v="40"/>
    <x v="157"/>
    <n v="1"/>
    <n v="0"/>
    <n v="0"/>
    <x v="1886"/>
    <n v="257135.50340651022"/>
    <x v="0"/>
  </r>
  <r>
    <s v="6_20102"/>
    <x v="5"/>
    <x v="3"/>
    <n v="2"/>
    <x v="40"/>
    <x v="157"/>
    <n v="1"/>
    <n v="0"/>
    <n v="0"/>
    <x v="1887"/>
    <n v="154173.35352006057"/>
    <x v="1"/>
  </r>
  <r>
    <s v="6_20102"/>
    <x v="5"/>
    <x v="1"/>
    <n v="2"/>
    <x v="40"/>
    <x v="157"/>
    <n v="1"/>
    <n v="0"/>
    <n v="0"/>
    <x v="1888"/>
    <n v="186220.28766086299"/>
    <x v="0"/>
  </r>
  <r>
    <s v="2_20102"/>
    <x v="1"/>
    <x v="3"/>
    <n v="2"/>
    <x v="40"/>
    <x v="157"/>
    <n v="1"/>
    <n v="0"/>
    <n v="0"/>
    <x v="1889"/>
    <n v="37003.785011355038"/>
    <x v="1"/>
  </r>
  <r>
    <s v="2_20102"/>
    <x v="1"/>
    <x v="3"/>
    <n v="2"/>
    <x v="40"/>
    <x v="157"/>
    <n v="1"/>
    <n v="0"/>
    <n v="0"/>
    <x v="1890"/>
    <n v="594239.96971990913"/>
    <x v="1"/>
  </r>
  <r>
    <s v="2_20102"/>
    <x v="1"/>
    <x v="3"/>
    <n v="2"/>
    <x v="40"/>
    <x v="157"/>
    <n v="1"/>
    <n v="0"/>
    <n v="0"/>
    <x v="1891"/>
    <n v="406475.3974261923"/>
    <x v="1"/>
  </r>
  <r>
    <s v="2_20102"/>
    <x v="1"/>
    <x v="3"/>
    <n v="2"/>
    <x v="40"/>
    <x v="157"/>
    <n v="1"/>
    <n v="0"/>
    <n v="0"/>
    <x v="1892"/>
    <n v="225455.7153671461"/>
    <x v="1"/>
  </r>
  <r>
    <s v="2_20102"/>
    <x v="1"/>
    <x v="3"/>
    <n v="2"/>
    <x v="40"/>
    <x v="157"/>
    <n v="1"/>
    <n v="0"/>
    <n v="0"/>
    <x v="1893"/>
    <n v="258743.37623012869"/>
    <x v="1"/>
  </r>
  <r>
    <s v="2_20102"/>
    <x v="1"/>
    <x v="3"/>
    <n v="2"/>
    <x v="40"/>
    <x v="157"/>
    <n v="1"/>
    <n v="0"/>
    <n v="0"/>
    <x v="1894"/>
    <n v="219695.68508705526"/>
    <x v="1"/>
  </r>
  <r>
    <s v="2_20102"/>
    <x v="1"/>
    <x v="3"/>
    <n v="2"/>
    <x v="40"/>
    <x v="157"/>
    <n v="1"/>
    <n v="0"/>
    <n v="0"/>
    <x v="1895"/>
    <n v="12207.418622255867"/>
    <x v="1"/>
  </r>
  <r>
    <s v="2_20102"/>
    <x v="1"/>
    <x v="3"/>
    <n v="2"/>
    <x v="40"/>
    <x v="157"/>
    <n v="1"/>
    <n v="0"/>
    <n v="0"/>
    <x v="1896"/>
    <n v="33389.856169568513"/>
    <x v="1"/>
  </r>
  <r>
    <s v="3_20103"/>
    <x v="2"/>
    <x v="1"/>
    <n v="3"/>
    <x v="40"/>
    <x v="158"/>
    <n v="1"/>
    <n v="0"/>
    <n v="0"/>
    <x v="1897"/>
    <n v="362610.90083270252"/>
    <x v="0"/>
  </r>
  <r>
    <s v="5_20102"/>
    <x v="4"/>
    <x v="1"/>
    <n v="2"/>
    <x v="40"/>
    <x v="157"/>
    <n v="1"/>
    <n v="0"/>
    <n v="0"/>
    <x v="1898"/>
    <n v="994434.51930355793"/>
    <x v="0"/>
  </r>
  <r>
    <s v="4_20103"/>
    <x v="3"/>
    <x v="1"/>
    <n v="3"/>
    <x v="40"/>
    <x v="158"/>
    <n v="1"/>
    <n v="0"/>
    <n v="0"/>
    <x v="1899"/>
    <n v="10975.018925056776"/>
    <x v="0"/>
  </r>
  <r>
    <s v="2_20102"/>
    <x v="1"/>
    <x v="1"/>
    <n v="2"/>
    <x v="40"/>
    <x v="157"/>
    <n v="1"/>
    <n v="0"/>
    <n v="0"/>
    <x v="1900"/>
    <n v="165113.55034065104"/>
    <x v="0"/>
  </r>
  <r>
    <s v="3_20103"/>
    <x v="2"/>
    <x v="4"/>
    <n v="3"/>
    <x v="40"/>
    <x v="158"/>
    <n v="1"/>
    <n v="0"/>
    <n v="0"/>
    <x v="1901"/>
    <n v="286149.12944738835"/>
    <x v="2"/>
  </r>
  <r>
    <s v="2_20102"/>
    <x v="1"/>
    <x v="1"/>
    <n v="2"/>
    <x v="40"/>
    <x v="157"/>
    <n v="1"/>
    <n v="0"/>
    <n v="0"/>
    <x v="1902"/>
    <n v="30031.037093111281"/>
    <x v="0"/>
  </r>
  <r>
    <s v="4_20103"/>
    <x v="3"/>
    <x v="1"/>
    <n v="3"/>
    <x v="40"/>
    <x v="158"/>
    <n v="1"/>
    <n v="0"/>
    <n v="0"/>
    <x v="1777"/>
    <n v="24127.176381529145"/>
    <x v="0"/>
  </r>
  <r>
    <s v="4_20103"/>
    <x v="3"/>
    <x v="1"/>
    <n v="3"/>
    <x v="40"/>
    <x v="158"/>
    <n v="1"/>
    <n v="0"/>
    <n v="0"/>
    <x v="1903"/>
    <n v="23411.809235427707"/>
    <x v="0"/>
  </r>
  <r>
    <s v="2_20103"/>
    <x v="1"/>
    <x v="6"/>
    <n v="3"/>
    <x v="40"/>
    <x v="158"/>
    <n v="1"/>
    <n v="0"/>
    <n v="0"/>
    <x v="1904"/>
    <n v="11512.490537471613"/>
    <x v="4"/>
  </r>
  <r>
    <s v="2_20104"/>
    <x v="1"/>
    <x v="3"/>
    <n v="4"/>
    <x v="40"/>
    <x v="168"/>
    <n v="1"/>
    <n v="0"/>
    <n v="0"/>
    <x v="1905"/>
    <n v="58025.738077214235"/>
    <x v="1"/>
  </r>
  <r>
    <s v="2_20104"/>
    <x v="1"/>
    <x v="3"/>
    <n v="4"/>
    <x v="40"/>
    <x v="168"/>
    <n v="1"/>
    <n v="0"/>
    <n v="0"/>
    <x v="1906"/>
    <n v="12968.205904617715"/>
    <x v="1"/>
  </r>
  <r>
    <s v="2_20104"/>
    <x v="1"/>
    <x v="3"/>
    <n v="4"/>
    <x v="40"/>
    <x v="168"/>
    <n v="1"/>
    <n v="0"/>
    <n v="0"/>
    <x v="1907"/>
    <n v="34775.927327781988"/>
    <x v="1"/>
  </r>
  <r>
    <s v="2_20102"/>
    <x v="1"/>
    <x v="3"/>
    <n v="2"/>
    <x v="40"/>
    <x v="157"/>
    <n v="1"/>
    <n v="0"/>
    <n v="0"/>
    <x v="1908"/>
    <n v="13073.429220287662"/>
    <x v="1"/>
  </r>
  <r>
    <s v="2_20102"/>
    <x v="1"/>
    <x v="3"/>
    <n v="2"/>
    <x v="40"/>
    <x v="157"/>
    <n v="1"/>
    <n v="0"/>
    <n v="0"/>
    <x v="1909"/>
    <n v="5853.8985616956852"/>
    <x v="1"/>
  </r>
  <r>
    <s v="2_20103"/>
    <x v="1"/>
    <x v="1"/>
    <n v="3"/>
    <x v="40"/>
    <x v="158"/>
    <n v="1"/>
    <n v="0"/>
    <n v="0"/>
    <x v="1910"/>
    <n v="12534.44360333081"/>
    <x v="0"/>
  </r>
  <r>
    <s v="2_20103"/>
    <x v="1"/>
    <x v="1"/>
    <n v="3"/>
    <x v="40"/>
    <x v="158"/>
    <n v="1"/>
    <n v="0"/>
    <n v="0"/>
    <x v="1911"/>
    <n v="17753.974261922787"/>
    <x v="0"/>
  </r>
  <r>
    <s v="2_20103"/>
    <x v="1"/>
    <x v="1"/>
    <n v="3"/>
    <x v="40"/>
    <x v="158"/>
    <n v="1"/>
    <n v="0"/>
    <n v="0"/>
    <x v="1911"/>
    <n v="17753.974261922787"/>
    <x v="0"/>
  </r>
  <r>
    <s v="3_20102"/>
    <x v="2"/>
    <x v="1"/>
    <n v="2"/>
    <x v="40"/>
    <x v="157"/>
    <n v="1"/>
    <n v="0"/>
    <n v="0"/>
    <x v="1912"/>
    <n v="49376.987130961395"/>
    <x v="0"/>
  </r>
  <r>
    <s v="2_20103"/>
    <x v="1"/>
    <x v="1"/>
    <n v="3"/>
    <x v="40"/>
    <x v="158"/>
    <n v="1"/>
    <n v="0"/>
    <n v="0"/>
    <x v="1913"/>
    <n v="67571.536714610149"/>
    <x v="0"/>
  </r>
  <r>
    <s v="3_20113"/>
    <x v="2"/>
    <x v="1"/>
    <n v="3"/>
    <x v="44"/>
    <x v="170"/>
    <n v="1"/>
    <n v="0"/>
    <n v="0"/>
    <x v="1914"/>
    <n v="24439.061317183954"/>
    <x v="0"/>
  </r>
  <r>
    <s v="3_20113"/>
    <x v="2"/>
    <x v="1"/>
    <n v="3"/>
    <x v="44"/>
    <x v="170"/>
    <n v="1"/>
    <n v="0"/>
    <n v="0"/>
    <x v="1915"/>
    <n v="23267.978803936414"/>
    <x v="0"/>
  </r>
  <r>
    <s v="2_20112"/>
    <x v="1"/>
    <x v="1"/>
    <n v="2"/>
    <x v="44"/>
    <x v="171"/>
    <n v="1"/>
    <n v="0"/>
    <n v="0"/>
    <x v="1916"/>
    <n v="12847.085541256625"/>
    <x v="0"/>
  </r>
  <r>
    <s v="2_20112"/>
    <x v="1"/>
    <x v="3"/>
    <n v="2"/>
    <x v="44"/>
    <x v="171"/>
    <n v="1"/>
    <n v="0"/>
    <n v="0"/>
    <x v="1917"/>
    <n v="11430.734292202877"/>
    <x v="1"/>
  </r>
  <r>
    <s v="2_20112"/>
    <x v="1"/>
    <x v="3"/>
    <n v="2"/>
    <x v="44"/>
    <x v="171"/>
    <n v="1"/>
    <n v="0"/>
    <n v="0"/>
    <x v="1918"/>
    <n v="34825.889477668432"/>
    <x v="1"/>
  </r>
  <r>
    <s v="2_20112"/>
    <x v="1"/>
    <x v="3"/>
    <n v="2"/>
    <x v="44"/>
    <x v="171"/>
    <n v="1"/>
    <n v="0"/>
    <n v="0"/>
    <x v="1919"/>
    <n v="12002.271006813022"/>
    <x v="1"/>
  </r>
  <r>
    <s v="2_20112"/>
    <x v="1"/>
    <x v="3"/>
    <n v="2"/>
    <x v="44"/>
    <x v="171"/>
    <n v="1"/>
    <n v="0"/>
    <n v="0"/>
    <x v="1920"/>
    <n v="12077.971233913702"/>
    <x v="1"/>
  </r>
  <r>
    <s v="2_20112"/>
    <x v="1"/>
    <x v="3"/>
    <n v="2"/>
    <x v="44"/>
    <x v="171"/>
    <n v="1"/>
    <n v="0"/>
    <n v="0"/>
    <x v="1724"/>
    <n v="12297.501892505677"/>
    <x v="1"/>
  </r>
  <r>
    <s v="2_20112"/>
    <x v="1"/>
    <x v="3"/>
    <n v="2"/>
    <x v="44"/>
    <x v="171"/>
    <n v="1"/>
    <n v="0"/>
    <n v="0"/>
    <x v="1921"/>
    <n v="11477.668433005299"/>
    <x v="1"/>
  </r>
  <r>
    <s v="2_20112"/>
    <x v="1"/>
    <x v="1"/>
    <n v="2"/>
    <x v="44"/>
    <x v="171"/>
    <n v="1"/>
    <n v="0"/>
    <n v="0"/>
    <x v="1922"/>
    <n v="33482.967448902345"/>
    <x v="0"/>
  </r>
  <r>
    <s v="2_20112"/>
    <x v="1"/>
    <x v="1"/>
    <n v="2"/>
    <x v="44"/>
    <x v="171"/>
    <n v="1"/>
    <n v="0"/>
    <n v="0"/>
    <x v="1923"/>
    <n v="11084.027252081756"/>
    <x v="0"/>
  </r>
  <r>
    <s v="2_20112"/>
    <x v="1"/>
    <x v="1"/>
    <n v="2"/>
    <x v="44"/>
    <x v="171"/>
    <n v="1"/>
    <n v="0"/>
    <n v="0"/>
    <x v="1924"/>
    <n v="12736.56320968963"/>
    <x v="0"/>
  </r>
  <r>
    <s v="3_20113"/>
    <x v="2"/>
    <x v="4"/>
    <n v="3"/>
    <x v="44"/>
    <x v="170"/>
    <n v="1"/>
    <n v="0"/>
    <n v="0"/>
    <x v="1925"/>
    <n v="390599.54579863744"/>
    <x v="2"/>
  </r>
  <r>
    <s v="5_20113"/>
    <x v="4"/>
    <x v="4"/>
    <n v="3"/>
    <x v="44"/>
    <x v="170"/>
    <n v="1"/>
    <n v="0"/>
    <n v="0"/>
    <x v="1926"/>
    <n v="246681.30204390615"/>
    <x v="2"/>
  </r>
  <r>
    <s v="6_20112"/>
    <x v="5"/>
    <x v="1"/>
    <n v="2"/>
    <x v="44"/>
    <x v="171"/>
    <n v="1"/>
    <n v="0"/>
    <n v="0"/>
    <x v="1927"/>
    <n v="227987.8879636639"/>
    <x v="0"/>
  </r>
  <r>
    <s v="3_20112"/>
    <x v="2"/>
    <x v="1"/>
    <n v="2"/>
    <x v="44"/>
    <x v="171"/>
    <n v="1"/>
    <n v="0"/>
    <n v="0"/>
    <x v="1928"/>
    <n v="65512.490537471618"/>
    <x v="0"/>
  </r>
  <r>
    <s v="3_20112"/>
    <x v="2"/>
    <x v="1"/>
    <n v="2"/>
    <x v="44"/>
    <x v="171"/>
    <n v="1"/>
    <n v="0"/>
    <n v="0"/>
    <x v="1929"/>
    <n v="71315.669947009839"/>
    <x v="0"/>
  </r>
  <r>
    <s v="3_20112"/>
    <x v="2"/>
    <x v="1"/>
    <n v="2"/>
    <x v="44"/>
    <x v="171"/>
    <n v="1"/>
    <n v="0"/>
    <n v="0"/>
    <x v="1930"/>
    <n v="112079.48523845572"/>
    <x v="0"/>
  </r>
  <r>
    <s v="3_20113"/>
    <x v="2"/>
    <x v="1"/>
    <n v="3"/>
    <x v="44"/>
    <x v="170"/>
    <n v="1"/>
    <n v="0"/>
    <n v="0"/>
    <x v="1931"/>
    <n v="143654.0499621499"/>
    <x v="0"/>
  </r>
  <r>
    <s v="3_20113"/>
    <x v="2"/>
    <x v="1"/>
    <n v="3"/>
    <x v="44"/>
    <x v="170"/>
    <n v="1"/>
    <n v="0"/>
    <n v="0"/>
    <x v="1932"/>
    <n v="259847.84254352763"/>
    <x v="0"/>
  </r>
  <r>
    <s v="5_20113"/>
    <x v="4"/>
    <x v="1"/>
    <n v="3"/>
    <x v="44"/>
    <x v="170"/>
    <n v="1"/>
    <n v="0"/>
    <n v="0"/>
    <x v="1933"/>
    <n v="145885.69265707798"/>
    <x v="0"/>
  </r>
  <r>
    <s v="2_20113"/>
    <x v="1"/>
    <x v="1"/>
    <n v="3"/>
    <x v="44"/>
    <x v="170"/>
    <n v="1"/>
    <n v="0"/>
    <n v="0"/>
    <x v="1934"/>
    <n v="11873.580620741863"/>
    <x v="0"/>
  </r>
  <r>
    <s v="3_20112"/>
    <x v="2"/>
    <x v="1"/>
    <n v="2"/>
    <x v="44"/>
    <x v="171"/>
    <n v="1"/>
    <n v="0"/>
    <n v="0"/>
    <x v="1935"/>
    <n v="51345.193035579112"/>
    <x v="0"/>
  </r>
  <r>
    <s v="5_20112"/>
    <x v="4"/>
    <x v="1"/>
    <n v="2"/>
    <x v="44"/>
    <x v="171"/>
    <n v="1"/>
    <n v="0"/>
    <n v="0"/>
    <x v="1936"/>
    <n v="48777.441332324001"/>
    <x v="0"/>
  </r>
  <r>
    <s v="4_20112"/>
    <x v="3"/>
    <x v="1"/>
    <n v="2"/>
    <x v="44"/>
    <x v="171"/>
    <n v="1"/>
    <n v="0"/>
    <n v="0"/>
    <x v="1937"/>
    <n v="32957.607872823617"/>
    <x v="0"/>
  </r>
  <r>
    <s v="3_20113"/>
    <x v="2"/>
    <x v="1"/>
    <n v="3"/>
    <x v="44"/>
    <x v="170"/>
    <n v="1"/>
    <n v="0"/>
    <n v="0"/>
    <x v="1938"/>
    <n v="68485.995457986384"/>
    <x v="0"/>
  </r>
  <r>
    <s v="3_20113"/>
    <x v="2"/>
    <x v="1"/>
    <n v="3"/>
    <x v="44"/>
    <x v="170"/>
    <n v="1"/>
    <n v="0"/>
    <n v="0"/>
    <x v="1939"/>
    <n v="68781.226343679038"/>
    <x v="0"/>
  </r>
  <r>
    <s v="5_20113"/>
    <x v="4"/>
    <x v="1"/>
    <n v="3"/>
    <x v="44"/>
    <x v="170"/>
    <n v="1"/>
    <n v="0"/>
    <n v="0"/>
    <x v="1940"/>
    <n v="44956.093868281605"/>
    <x v="0"/>
  </r>
  <r>
    <s v="2_20113"/>
    <x v="1"/>
    <x v="3"/>
    <n v="3"/>
    <x v="44"/>
    <x v="170"/>
    <n v="1"/>
    <n v="0"/>
    <n v="0"/>
    <x v="1240"/>
    <n v="6380.0151400454206"/>
    <x v="1"/>
  </r>
  <r>
    <s v="2_20113"/>
    <x v="1"/>
    <x v="1"/>
    <n v="3"/>
    <x v="44"/>
    <x v="170"/>
    <n v="1"/>
    <n v="0"/>
    <n v="0"/>
    <x v="1941"/>
    <n v="70761.544284632851"/>
    <x v="0"/>
  </r>
  <r>
    <s v="6_20112"/>
    <x v="5"/>
    <x v="1"/>
    <n v="2"/>
    <x v="44"/>
    <x v="171"/>
    <n v="1"/>
    <n v="0"/>
    <n v="0"/>
    <x v="1942"/>
    <n v="23375.47312641938"/>
    <x v="0"/>
  </r>
  <r>
    <s v="5_20112"/>
    <x v="4"/>
    <x v="1"/>
    <n v="2"/>
    <x v="44"/>
    <x v="171"/>
    <n v="1"/>
    <n v="0"/>
    <n v="0"/>
    <x v="1943"/>
    <n v="23272.520817562454"/>
    <x v="0"/>
  </r>
  <r>
    <s v="3_20112"/>
    <x v="2"/>
    <x v="1"/>
    <n v="2"/>
    <x v="44"/>
    <x v="171"/>
    <n v="1"/>
    <n v="0"/>
    <n v="0"/>
    <x v="1944"/>
    <n v="32935.65480696442"/>
    <x v="0"/>
  </r>
  <r>
    <s v="2_20113"/>
    <x v="1"/>
    <x v="1"/>
    <n v="3"/>
    <x v="44"/>
    <x v="170"/>
    <n v="1"/>
    <n v="0"/>
    <n v="0"/>
    <x v="1945"/>
    <n v="32561.695685087056"/>
    <x v="0"/>
  </r>
  <r>
    <s v="5_20112"/>
    <x v="4"/>
    <x v="1"/>
    <n v="2"/>
    <x v="44"/>
    <x v="171"/>
    <n v="1"/>
    <n v="0"/>
    <n v="0"/>
    <x v="1946"/>
    <n v="49026.495079485241"/>
    <x v="0"/>
  </r>
  <r>
    <s v="2_20113"/>
    <x v="1"/>
    <x v="35"/>
    <n v="3"/>
    <x v="44"/>
    <x v="170"/>
    <n v="1"/>
    <n v="24"/>
    <n v="0"/>
    <x v="2"/>
    <n v="0"/>
    <x v="5"/>
  </r>
  <r>
    <s v="3_20112"/>
    <x v="2"/>
    <x v="1"/>
    <n v="2"/>
    <x v="44"/>
    <x v="171"/>
    <n v="1"/>
    <n v="0"/>
    <n v="0"/>
    <x v="1527"/>
    <n v="22532.929598788796"/>
    <x v="0"/>
  </r>
  <r>
    <s v="3_20112"/>
    <x v="2"/>
    <x v="1"/>
    <n v="2"/>
    <x v="44"/>
    <x v="171"/>
    <n v="1"/>
    <n v="0"/>
    <n v="0"/>
    <x v="1947"/>
    <n v="25850.113550340651"/>
    <x v="0"/>
  </r>
  <r>
    <s v="4_20112"/>
    <x v="3"/>
    <x v="1"/>
    <n v="2"/>
    <x v="44"/>
    <x v="171"/>
    <n v="1"/>
    <n v="0"/>
    <n v="0"/>
    <x v="1948"/>
    <n v="37698.71309613929"/>
    <x v="0"/>
  </r>
  <r>
    <s v="4_20112"/>
    <x v="3"/>
    <x v="1"/>
    <n v="2"/>
    <x v="44"/>
    <x v="171"/>
    <n v="1"/>
    <n v="0"/>
    <n v="0"/>
    <x v="1949"/>
    <n v="12115.064345193035"/>
    <x v="0"/>
  </r>
  <r>
    <s v="4_20112"/>
    <x v="3"/>
    <x v="1"/>
    <n v="2"/>
    <x v="44"/>
    <x v="171"/>
    <n v="1"/>
    <n v="0"/>
    <n v="0"/>
    <x v="1950"/>
    <n v="50682.816048448149"/>
    <x v="0"/>
  </r>
  <r>
    <s v="3_20112"/>
    <x v="2"/>
    <x v="1"/>
    <n v="2"/>
    <x v="44"/>
    <x v="171"/>
    <n v="1"/>
    <n v="0"/>
    <n v="0"/>
    <x v="1951"/>
    <n v="26116.578349735049"/>
    <x v="0"/>
  </r>
  <r>
    <s v="2_20113"/>
    <x v="1"/>
    <x v="3"/>
    <n v="3"/>
    <x v="44"/>
    <x v="170"/>
    <n v="1"/>
    <n v="0"/>
    <n v="0"/>
    <x v="1952"/>
    <n v="6031.7940953822863"/>
    <x v="1"/>
  </r>
  <r>
    <s v="4_20112"/>
    <x v="3"/>
    <x v="1"/>
    <n v="2"/>
    <x v="44"/>
    <x v="171"/>
    <n v="1"/>
    <n v="0"/>
    <n v="0"/>
    <x v="1953"/>
    <n v="98303.557910673742"/>
    <x v="0"/>
  </r>
  <r>
    <s v="4_20113"/>
    <x v="3"/>
    <x v="1"/>
    <n v="3"/>
    <x v="44"/>
    <x v="170"/>
    <n v="1"/>
    <n v="0"/>
    <n v="0"/>
    <x v="1954"/>
    <n v="22317.183951551855"/>
    <x v="0"/>
  </r>
  <r>
    <s v="6_20113"/>
    <x v="5"/>
    <x v="1"/>
    <n v="3"/>
    <x v="44"/>
    <x v="170"/>
    <n v="1"/>
    <n v="0"/>
    <n v="0"/>
    <x v="1955"/>
    <n v="155303.55791067373"/>
    <x v="0"/>
  </r>
  <r>
    <s v="6_20113"/>
    <x v="5"/>
    <x v="1"/>
    <n v="3"/>
    <x v="44"/>
    <x v="170"/>
    <n v="1"/>
    <n v="0"/>
    <n v="0"/>
    <x v="1956"/>
    <n v="36942.467827403481"/>
    <x v="0"/>
  </r>
  <r>
    <s v="3_20114"/>
    <x v="2"/>
    <x v="1"/>
    <n v="4"/>
    <x v="44"/>
    <x v="172"/>
    <n v="1"/>
    <n v="0"/>
    <n v="0"/>
    <x v="1957"/>
    <n v="12476.154428463286"/>
    <x v="0"/>
  </r>
  <r>
    <s v="5_20114"/>
    <x v="4"/>
    <x v="1"/>
    <n v="4"/>
    <x v="44"/>
    <x v="172"/>
    <n v="1"/>
    <n v="0"/>
    <n v="0"/>
    <x v="1958"/>
    <n v="44500.378501135507"/>
    <x v="0"/>
  </r>
  <r>
    <s v="5_20114"/>
    <x v="4"/>
    <x v="1"/>
    <n v="4"/>
    <x v="44"/>
    <x v="172"/>
    <n v="1"/>
    <n v="0"/>
    <n v="0"/>
    <x v="1959"/>
    <n v="38980.317940953828"/>
    <x v="0"/>
  </r>
  <r>
    <s v="3_20112"/>
    <x v="2"/>
    <x v="1"/>
    <n v="2"/>
    <x v="44"/>
    <x v="171"/>
    <n v="1"/>
    <n v="0"/>
    <n v="0"/>
    <x v="1960"/>
    <n v="44884.178652535957"/>
    <x v="0"/>
  </r>
  <r>
    <s v="3_20112"/>
    <x v="2"/>
    <x v="1"/>
    <n v="2"/>
    <x v="44"/>
    <x v="171"/>
    <n v="1"/>
    <n v="0"/>
    <n v="0"/>
    <x v="1961"/>
    <n v="6582.1347464042392"/>
    <x v="0"/>
  </r>
  <r>
    <s v="3_20112"/>
    <x v="2"/>
    <x v="1"/>
    <n v="2"/>
    <x v="44"/>
    <x v="171"/>
    <n v="1"/>
    <n v="0"/>
    <n v="0"/>
    <x v="1962"/>
    <n v="6046.9341408024229"/>
    <x v="0"/>
  </r>
  <r>
    <s v="3_20112"/>
    <x v="2"/>
    <x v="1"/>
    <n v="2"/>
    <x v="44"/>
    <x v="171"/>
    <n v="1"/>
    <n v="0"/>
    <n v="0"/>
    <x v="1963"/>
    <n v="6263.4367903103712"/>
    <x v="0"/>
  </r>
  <r>
    <s v="3_20112"/>
    <x v="2"/>
    <x v="2"/>
    <n v="2"/>
    <x v="44"/>
    <x v="171"/>
    <n v="1"/>
    <n v="0"/>
    <n v="63"/>
    <x v="2"/>
    <n v="0"/>
    <x v="0"/>
  </r>
  <r>
    <s v="3_20112"/>
    <x v="2"/>
    <x v="1"/>
    <n v="2"/>
    <x v="44"/>
    <x v="171"/>
    <n v="1"/>
    <n v="0"/>
    <n v="0"/>
    <x v="1262"/>
    <n v="5477.6684330052994"/>
    <x v="0"/>
  </r>
  <r>
    <s v="3_20112"/>
    <x v="2"/>
    <x v="1"/>
    <n v="2"/>
    <x v="44"/>
    <x v="171"/>
    <n v="1"/>
    <n v="0"/>
    <n v="0"/>
    <x v="1964"/>
    <n v="43713.09613928842"/>
    <x v="0"/>
  </r>
  <r>
    <s v="3_20112"/>
    <x v="2"/>
    <x v="1"/>
    <n v="2"/>
    <x v="44"/>
    <x v="171"/>
    <n v="1"/>
    <n v="0"/>
    <n v="0"/>
    <x v="1965"/>
    <n v="6379.2581377744136"/>
    <x v="0"/>
  </r>
  <r>
    <s v="3_20112"/>
    <x v="2"/>
    <x v="1"/>
    <n v="2"/>
    <x v="44"/>
    <x v="171"/>
    <n v="1"/>
    <n v="0"/>
    <n v="0"/>
    <x v="1966"/>
    <n v="6424.6782740348226"/>
    <x v="0"/>
  </r>
  <r>
    <s v="6_20113"/>
    <x v="5"/>
    <x v="1"/>
    <n v="3"/>
    <x v="44"/>
    <x v="170"/>
    <n v="1"/>
    <n v="0"/>
    <n v="0"/>
    <x v="1967"/>
    <n v="23617.713853141562"/>
    <x v="0"/>
  </r>
  <r>
    <s v="3_20112"/>
    <x v="2"/>
    <x v="1"/>
    <n v="2"/>
    <x v="44"/>
    <x v="171"/>
    <n v="1"/>
    <n v="0"/>
    <n v="0"/>
    <x v="1968"/>
    <n v="6387.5851627554885"/>
    <x v="0"/>
  </r>
  <r>
    <s v="6_20112"/>
    <x v="5"/>
    <x v="1"/>
    <n v="2"/>
    <x v="44"/>
    <x v="171"/>
    <n v="1"/>
    <n v="0"/>
    <n v="0"/>
    <x v="1969"/>
    <n v="39056.018168054507"/>
    <x v="0"/>
  </r>
  <r>
    <s v="3_20112"/>
    <x v="2"/>
    <x v="1"/>
    <n v="2"/>
    <x v="44"/>
    <x v="171"/>
    <n v="1"/>
    <n v="0"/>
    <n v="0"/>
    <x v="1970"/>
    <n v="52550.340651021957"/>
    <x v="0"/>
  </r>
  <r>
    <s v="5_20112"/>
    <x v="4"/>
    <x v="1"/>
    <n v="2"/>
    <x v="44"/>
    <x v="171"/>
    <n v="1"/>
    <n v="0"/>
    <n v="0"/>
    <x v="1971"/>
    <n v="25456.472369417108"/>
    <x v="0"/>
  </r>
  <r>
    <s v="5_20112"/>
    <x v="4"/>
    <x v="1"/>
    <n v="2"/>
    <x v="44"/>
    <x v="171"/>
    <n v="1"/>
    <n v="0"/>
    <n v="0"/>
    <x v="1972"/>
    <n v="22835.730507191522"/>
    <x v="0"/>
  </r>
  <r>
    <s v="5_20112"/>
    <x v="4"/>
    <x v="1"/>
    <n v="2"/>
    <x v="44"/>
    <x v="171"/>
    <n v="1"/>
    <n v="0"/>
    <n v="0"/>
    <x v="1973"/>
    <n v="22048.448145344439"/>
    <x v="0"/>
  </r>
  <r>
    <s v="5_20112"/>
    <x v="4"/>
    <x v="1"/>
    <n v="2"/>
    <x v="44"/>
    <x v="171"/>
    <n v="1"/>
    <n v="0"/>
    <n v="0"/>
    <x v="1974"/>
    <n v="124919.75775927329"/>
    <x v="0"/>
  </r>
  <r>
    <s v="4_20113"/>
    <x v="3"/>
    <x v="1"/>
    <n v="3"/>
    <x v="44"/>
    <x v="170"/>
    <n v="1"/>
    <n v="0"/>
    <n v="0"/>
    <x v="1975"/>
    <n v="25780.469341408025"/>
    <x v="0"/>
  </r>
  <r>
    <s v="4_20113"/>
    <x v="3"/>
    <x v="1"/>
    <n v="3"/>
    <x v="44"/>
    <x v="170"/>
    <n v="1"/>
    <n v="0"/>
    <n v="0"/>
    <x v="1976"/>
    <n v="151127.93338380015"/>
    <x v="0"/>
  </r>
  <r>
    <s v="3_20112"/>
    <x v="2"/>
    <x v="1"/>
    <n v="2"/>
    <x v="44"/>
    <x v="171"/>
    <n v="1"/>
    <n v="0"/>
    <n v="0"/>
    <x v="1977"/>
    <n v="32719.909159727482"/>
    <x v="0"/>
  </r>
  <r>
    <s v="4_20113"/>
    <x v="3"/>
    <x v="1"/>
    <n v="3"/>
    <x v="44"/>
    <x v="170"/>
    <n v="1"/>
    <n v="0"/>
    <n v="0"/>
    <x v="1978"/>
    <n v="6352.7630582891752"/>
    <x v="0"/>
  </r>
  <r>
    <s v="6_20114"/>
    <x v="5"/>
    <x v="1"/>
    <n v="4"/>
    <x v="44"/>
    <x v="172"/>
    <n v="1"/>
    <n v="0"/>
    <n v="0"/>
    <x v="1979"/>
    <n v="45494.322482967451"/>
    <x v="0"/>
  </r>
  <r>
    <s v="6_20114"/>
    <x v="5"/>
    <x v="1"/>
    <n v="4"/>
    <x v="44"/>
    <x v="172"/>
    <n v="1"/>
    <n v="0"/>
    <n v="0"/>
    <x v="1980"/>
    <n v="57281.604844814538"/>
    <x v="0"/>
  </r>
  <r>
    <s v="4_20114"/>
    <x v="3"/>
    <x v="1"/>
    <n v="4"/>
    <x v="44"/>
    <x v="172"/>
    <n v="1"/>
    <n v="0"/>
    <n v="0"/>
    <x v="1981"/>
    <n v="64799.394398183198"/>
    <x v="0"/>
  </r>
  <r>
    <s v="6_20114"/>
    <x v="5"/>
    <x v="1"/>
    <n v="4"/>
    <x v="44"/>
    <x v="172"/>
    <n v="1"/>
    <n v="0"/>
    <n v="0"/>
    <x v="1982"/>
    <n v="13059.046177138533"/>
    <x v="0"/>
  </r>
  <r>
    <s v="6_20113"/>
    <x v="5"/>
    <x v="1"/>
    <n v="3"/>
    <x v="44"/>
    <x v="170"/>
    <n v="1"/>
    <n v="0"/>
    <n v="0"/>
    <x v="1983"/>
    <n v="25801.665404996216"/>
    <x v="0"/>
  </r>
  <r>
    <s v="6_20114"/>
    <x v="5"/>
    <x v="1"/>
    <n v="4"/>
    <x v="44"/>
    <x v="172"/>
    <n v="1"/>
    <n v="0"/>
    <n v="0"/>
    <x v="1984"/>
    <n v="13128.690386071159"/>
    <x v="0"/>
  </r>
  <r>
    <s v="6_20114"/>
    <x v="5"/>
    <x v="1"/>
    <n v="4"/>
    <x v="44"/>
    <x v="172"/>
    <n v="1"/>
    <n v="0"/>
    <n v="0"/>
    <x v="1985"/>
    <n v="72632.853898561705"/>
    <x v="0"/>
  </r>
  <r>
    <s v="3_20114"/>
    <x v="2"/>
    <x v="1"/>
    <n v="4"/>
    <x v="44"/>
    <x v="172"/>
    <n v="1"/>
    <n v="0"/>
    <n v="0"/>
    <x v="1986"/>
    <n v="57269.492808478426"/>
    <x v="0"/>
  </r>
  <r>
    <s v="3_20114"/>
    <x v="2"/>
    <x v="1"/>
    <n v="4"/>
    <x v="44"/>
    <x v="172"/>
    <n v="1"/>
    <n v="0"/>
    <n v="0"/>
    <x v="1987"/>
    <n v="45201.362604087815"/>
    <x v="0"/>
  </r>
  <r>
    <s v="3_20114"/>
    <x v="2"/>
    <x v="1"/>
    <n v="4"/>
    <x v="44"/>
    <x v="172"/>
    <n v="1"/>
    <n v="0"/>
    <n v="0"/>
    <x v="1988"/>
    <n v="37288.417865253599"/>
    <x v="0"/>
  </r>
  <r>
    <s v="3_20114"/>
    <x v="2"/>
    <x v="1"/>
    <n v="4"/>
    <x v="44"/>
    <x v="172"/>
    <n v="1"/>
    <n v="0"/>
    <n v="0"/>
    <x v="1989"/>
    <n v="49823.618470855414"/>
    <x v="0"/>
  </r>
  <r>
    <s v="4_20113"/>
    <x v="3"/>
    <x v="1"/>
    <n v="3"/>
    <x v="44"/>
    <x v="170"/>
    <n v="1"/>
    <n v="0"/>
    <n v="0"/>
    <x v="1990"/>
    <n v="101903.86071158214"/>
    <x v="0"/>
  </r>
  <r>
    <s v="4_20113"/>
    <x v="3"/>
    <x v="1"/>
    <n v="3"/>
    <x v="44"/>
    <x v="170"/>
    <n v="1"/>
    <n v="0"/>
    <n v="0"/>
    <x v="1991"/>
    <n v="612165.02649507951"/>
    <x v="0"/>
  </r>
  <r>
    <s v="2_20114"/>
    <x v="1"/>
    <x v="6"/>
    <n v="4"/>
    <x v="44"/>
    <x v="172"/>
    <n v="1"/>
    <n v="0"/>
    <n v="0"/>
    <x v="1992"/>
    <n v="11837.244511733536"/>
    <x v="4"/>
  </r>
  <r>
    <s v="4_20114"/>
    <x v="3"/>
    <x v="1"/>
    <n v="4"/>
    <x v="44"/>
    <x v="172"/>
    <n v="1"/>
    <n v="0"/>
    <n v="0"/>
    <x v="1993"/>
    <n v="24062.074186222559"/>
    <x v="0"/>
  </r>
  <r>
    <s v="4_20114"/>
    <x v="3"/>
    <x v="6"/>
    <n v="4"/>
    <x v="44"/>
    <x v="172"/>
    <n v="1"/>
    <n v="0"/>
    <n v="0"/>
    <x v="1994"/>
    <n v="5715.3671461014383"/>
    <x v="4"/>
  </r>
  <r>
    <s v="6_20111"/>
    <x v="5"/>
    <x v="1"/>
    <n v="1"/>
    <x v="44"/>
    <x v="173"/>
    <n v="1"/>
    <n v="0"/>
    <n v="0"/>
    <x v="1995"/>
    <n v="91180.166540499631"/>
    <x v="0"/>
  </r>
  <r>
    <s v="3_20112"/>
    <x v="2"/>
    <x v="3"/>
    <n v="2"/>
    <x v="44"/>
    <x v="171"/>
    <n v="1"/>
    <n v="0"/>
    <n v="0"/>
    <x v="2"/>
    <n v="0"/>
    <x v="1"/>
  </r>
  <r>
    <s v="4_20111"/>
    <x v="3"/>
    <x v="1"/>
    <n v="1"/>
    <x v="44"/>
    <x v="173"/>
    <n v="1"/>
    <n v="0"/>
    <n v="0"/>
    <x v="1996"/>
    <n v="21878.122634367905"/>
    <x v="0"/>
  </r>
  <r>
    <s v="2_20112"/>
    <x v="1"/>
    <x v="35"/>
    <n v="2"/>
    <x v="44"/>
    <x v="171"/>
    <n v="1"/>
    <n v="12"/>
    <n v="0"/>
    <x v="2"/>
    <n v="0"/>
    <x v="5"/>
  </r>
  <r>
    <s v="3_20112"/>
    <x v="2"/>
    <x v="3"/>
    <n v="2"/>
    <x v="44"/>
    <x v="171"/>
    <n v="1"/>
    <n v="0"/>
    <n v="0"/>
    <x v="1997"/>
    <n v="143841.02952308857"/>
    <x v="1"/>
  </r>
  <r>
    <s v="4_20112"/>
    <x v="3"/>
    <x v="3"/>
    <n v="2"/>
    <x v="44"/>
    <x v="171"/>
    <n v="1"/>
    <n v="0"/>
    <n v="0"/>
    <x v="1998"/>
    <n v="484511.73353520065"/>
    <x v="1"/>
  </r>
  <r>
    <s v="5_20112"/>
    <x v="4"/>
    <x v="3"/>
    <n v="2"/>
    <x v="44"/>
    <x v="171"/>
    <n v="1"/>
    <n v="0"/>
    <n v="0"/>
    <x v="2"/>
    <n v="0"/>
    <x v="1"/>
  </r>
  <r>
    <s v="3_20112"/>
    <x v="2"/>
    <x v="3"/>
    <n v="2"/>
    <x v="44"/>
    <x v="171"/>
    <n v="1"/>
    <n v="0"/>
    <n v="0"/>
    <x v="2"/>
    <n v="0"/>
    <x v="1"/>
  </r>
  <r>
    <s v="3_20112"/>
    <x v="2"/>
    <x v="1"/>
    <n v="2"/>
    <x v="44"/>
    <x v="171"/>
    <n v="1"/>
    <n v="0"/>
    <n v="0"/>
    <x v="1999"/>
    <n v="131125.66237698714"/>
    <x v="0"/>
  </r>
  <r>
    <s v="5_20112"/>
    <x v="4"/>
    <x v="1"/>
    <n v="2"/>
    <x v="44"/>
    <x v="171"/>
    <n v="1"/>
    <n v="0"/>
    <n v="0"/>
    <x v="2000"/>
    <n v="228592.73277819835"/>
    <x v="0"/>
  </r>
  <r>
    <s v="3_20112"/>
    <x v="2"/>
    <x v="1"/>
    <n v="2"/>
    <x v="44"/>
    <x v="171"/>
    <n v="1"/>
    <n v="0"/>
    <n v="0"/>
    <x v="2001"/>
    <n v="57065.859197577593"/>
    <x v="0"/>
  </r>
  <r>
    <s v="3_20112"/>
    <x v="2"/>
    <x v="1"/>
    <n v="2"/>
    <x v="44"/>
    <x v="171"/>
    <n v="1"/>
    <n v="0"/>
    <n v="0"/>
    <x v="2002"/>
    <n v="93215.745647236952"/>
    <x v="0"/>
  </r>
  <r>
    <s v="3_20112"/>
    <x v="2"/>
    <x v="1"/>
    <n v="2"/>
    <x v="44"/>
    <x v="171"/>
    <n v="1"/>
    <n v="0"/>
    <n v="0"/>
    <x v="1940"/>
    <n v="44956.093868281605"/>
    <x v="0"/>
  </r>
  <r>
    <s v="3_20112"/>
    <x v="2"/>
    <x v="1"/>
    <n v="2"/>
    <x v="44"/>
    <x v="171"/>
    <n v="1"/>
    <n v="0"/>
    <n v="0"/>
    <x v="2003"/>
    <n v="200102.19530658593"/>
    <x v="0"/>
  </r>
  <r>
    <s v="5_20112"/>
    <x v="4"/>
    <x v="1"/>
    <n v="2"/>
    <x v="44"/>
    <x v="171"/>
    <n v="1"/>
    <n v="0"/>
    <n v="0"/>
    <x v="2004"/>
    <n v="142862.22558667677"/>
    <x v="0"/>
  </r>
  <r>
    <s v="5_20112"/>
    <x v="4"/>
    <x v="3"/>
    <n v="2"/>
    <x v="44"/>
    <x v="171"/>
    <n v="1"/>
    <n v="0"/>
    <n v="0"/>
    <x v="2005"/>
    <n v="26250.567751703256"/>
    <x v="1"/>
  </r>
  <r>
    <s v="4_20112"/>
    <x v="3"/>
    <x v="3"/>
    <n v="2"/>
    <x v="44"/>
    <x v="171"/>
    <n v="1"/>
    <n v="0"/>
    <n v="0"/>
    <x v="2006"/>
    <n v="25168.054504163512"/>
    <x v="1"/>
  </r>
  <r>
    <s v="4_20112"/>
    <x v="3"/>
    <x v="1"/>
    <n v="2"/>
    <x v="44"/>
    <x v="171"/>
    <n v="1"/>
    <n v="0"/>
    <n v="0"/>
    <x v="2007"/>
    <n v="26336.866010598034"/>
    <x v="0"/>
  </r>
  <r>
    <s v="3_20112"/>
    <x v="2"/>
    <x v="1"/>
    <n v="2"/>
    <x v="44"/>
    <x v="171"/>
    <n v="1"/>
    <n v="0"/>
    <n v="0"/>
    <x v="2008"/>
    <n v="88194.549583648753"/>
    <x v="0"/>
  </r>
  <r>
    <s v="5_20112"/>
    <x v="4"/>
    <x v="16"/>
    <n v="2"/>
    <x v="44"/>
    <x v="171"/>
    <n v="1"/>
    <n v="0"/>
    <n v="0"/>
    <x v="2009"/>
    <n v="569260.40878122638"/>
    <x v="4"/>
  </r>
  <r>
    <s v="5_20112"/>
    <x v="4"/>
    <x v="16"/>
    <n v="2"/>
    <x v="44"/>
    <x v="171"/>
    <n v="1"/>
    <n v="0"/>
    <n v="0"/>
    <x v="2010"/>
    <n v="227102.19530658593"/>
    <x v="4"/>
  </r>
  <r>
    <s v="2_20112"/>
    <x v="1"/>
    <x v="1"/>
    <n v="2"/>
    <x v="44"/>
    <x v="171"/>
    <n v="1"/>
    <n v="0"/>
    <n v="0"/>
    <x v="2011"/>
    <n v="44159.727479182438"/>
    <x v="0"/>
  </r>
  <r>
    <s v="3_20112"/>
    <x v="2"/>
    <x v="1"/>
    <n v="2"/>
    <x v="44"/>
    <x v="171"/>
    <n v="1"/>
    <n v="0"/>
    <n v="0"/>
    <x v="2012"/>
    <n v="37522.331566994704"/>
    <x v="0"/>
  </r>
  <r>
    <s v="4_20112"/>
    <x v="3"/>
    <x v="1"/>
    <n v="2"/>
    <x v="44"/>
    <x v="171"/>
    <n v="1"/>
    <n v="0"/>
    <n v="0"/>
    <x v="2013"/>
    <n v="44639.66691900076"/>
    <x v="0"/>
  </r>
  <r>
    <s v="4_20112"/>
    <x v="3"/>
    <x v="1"/>
    <n v="2"/>
    <x v="44"/>
    <x v="171"/>
    <n v="1"/>
    <n v="0"/>
    <n v="0"/>
    <x v="2014"/>
    <n v="45676.760030280093"/>
    <x v="0"/>
  </r>
  <r>
    <s v="3_20112"/>
    <x v="2"/>
    <x v="1"/>
    <n v="2"/>
    <x v="44"/>
    <x v="171"/>
    <n v="1"/>
    <n v="0"/>
    <n v="0"/>
    <x v="2015"/>
    <n v="342971.99091597274"/>
    <x v="0"/>
  </r>
  <r>
    <s v="2_20112"/>
    <x v="1"/>
    <x v="1"/>
    <n v="2"/>
    <x v="44"/>
    <x v="171"/>
    <n v="1"/>
    <n v="0"/>
    <n v="0"/>
    <x v="2016"/>
    <n v="46477.668433005303"/>
    <x v="0"/>
  </r>
  <r>
    <s v="2_20112"/>
    <x v="1"/>
    <x v="1"/>
    <n v="2"/>
    <x v="44"/>
    <x v="171"/>
    <n v="1"/>
    <n v="0"/>
    <n v="0"/>
    <x v="2017"/>
    <n v="48033.308099924303"/>
    <x v="0"/>
  </r>
  <r>
    <s v="2_20112"/>
    <x v="1"/>
    <x v="1"/>
    <n v="2"/>
    <x v="44"/>
    <x v="171"/>
    <n v="1"/>
    <n v="0"/>
    <n v="0"/>
    <x v="2018"/>
    <n v="45239.969719909161"/>
    <x v="0"/>
  </r>
  <r>
    <s v="2_20112"/>
    <x v="1"/>
    <x v="1"/>
    <n v="2"/>
    <x v="44"/>
    <x v="171"/>
    <n v="1"/>
    <n v="0"/>
    <n v="0"/>
    <x v="2019"/>
    <n v="44198.334595003784"/>
    <x v="0"/>
  </r>
  <r>
    <s v="2_20112"/>
    <x v="1"/>
    <x v="1"/>
    <n v="2"/>
    <x v="44"/>
    <x v="171"/>
    <n v="1"/>
    <n v="0"/>
    <n v="0"/>
    <x v="2020"/>
    <n v="117887.963663891"/>
    <x v="0"/>
  </r>
  <r>
    <s v="4_20112"/>
    <x v="3"/>
    <x v="1"/>
    <n v="2"/>
    <x v="44"/>
    <x v="171"/>
    <n v="1"/>
    <n v="0"/>
    <n v="0"/>
    <x v="2021"/>
    <n v="33364.118092354278"/>
    <x v="0"/>
  </r>
  <r>
    <s v="4_20112"/>
    <x v="3"/>
    <x v="1"/>
    <n v="2"/>
    <x v="44"/>
    <x v="171"/>
    <n v="1"/>
    <n v="0"/>
    <n v="0"/>
    <x v="2022"/>
    <n v="65849.356548069642"/>
    <x v="0"/>
  </r>
  <r>
    <s v="4_20112"/>
    <x v="3"/>
    <x v="1"/>
    <n v="2"/>
    <x v="44"/>
    <x v="171"/>
    <n v="1"/>
    <n v="0"/>
    <n v="0"/>
    <x v="2023"/>
    <n v="43679.788039364117"/>
    <x v="0"/>
  </r>
  <r>
    <s v="4_20112"/>
    <x v="3"/>
    <x v="1"/>
    <n v="2"/>
    <x v="44"/>
    <x v="171"/>
    <n v="1"/>
    <n v="0"/>
    <n v="0"/>
    <x v="2024"/>
    <n v="58727.47918243755"/>
    <x v="0"/>
  </r>
  <r>
    <s v="4_20112"/>
    <x v="3"/>
    <x v="1"/>
    <n v="2"/>
    <x v="44"/>
    <x v="171"/>
    <n v="1"/>
    <n v="0"/>
    <n v="0"/>
    <x v="2025"/>
    <n v="49526.116578349734"/>
    <x v="0"/>
  </r>
  <r>
    <s v="5_20112"/>
    <x v="4"/>
    <x v="1"/>
    <n v="2"/>
    <x v="44"/>
    <x v="171"/>
    <n v="1"/>
    <n v="0"/>
    <n v="0"/>
    <x v="2026"/>
    <n v="6040.1211203633611"/>
    <x v="0"/>
  </r>
  <r>
    <s v="3_20112"/>
    <x v="2"/>
    <x v="1"/>
    <n v="2"/>
    <x v="44"/>
    <x v="171"/>
    <n v="1"/>
    <n v="0"/>
    <n v="0"/>
    <x v="2027"/>
    <n v="5520.8175624526875"/>
    <x v="0"/>
  </r>
  <r>
    <s v="3_20112"/>
    <x v="2"/>
    <x v="1"/>
    <n v="2"/>
    <x v="44"/>
    <x v="171"/>
    <n v="1"/>
    <n v="0"/>
    <n v="0"/>
    <x v="2028"/>
    <n v="6041.6351249053751"/>
    <x v="0"/>
  </r>
  <r>
    <s v="3_20112"/>
    <x v="2"/>
    <x v="1"/>
    <n v="2"/>
    <x v="44"/>
    <x v="171"/>
    <n v="1"/>
    <n v="0"/>
    <n v="0"/>
    <x v="2029"/>
    <n v="37252.081756245272"/>
    <x v="0"/>
  </r>
  <r>
    <s v="3_20112"/>
    <x v="2"/>
    <x v="1"/>
    <n v="2"/>
    <x v="44"/>
    <x v="171"/>
    <n v="1"/>
    <n v="0"/>
    <n v="0"/>
    <x v="2030"/>
    <n v="6542.770628311885"/>
    <x v="0"/>
  </r>
  <r>
    <s v="2_20112"/>
    <x v="1"/>
    <x v="3"/>
    <n v="2"/>
    <x v="44"/>
    <x v="171"/>
    <n v="1"/>
    <n v="0"/>
    <n v="0"/>
    <x v="2031"/>
    <n v="46900.075700227106"/>
    <x v="1"/>
  </r>
  <r>
    <s v="2_20112"/>
    <x v="1"/>
    <x v="3"/>
    <n v="2"/>
    <x v="44"/>
    <x v="171"/>
    <n v="1"/>
    <n v="0"/>
    <n v="0"/>
    <x v="2032"/>
    <n v="19562.452687358062"/>
    <x v="1"/>
  </r>
  <r>
    <s v="3_20112"/>
    <x v="2"/>
    <x v="1"/>
    <n v="2"/>
    <x v="44"/>
    <x v="171"/>
    <n v="1"/>
    <n v="0"/>
    <n v="0"/>
    <x v="2033"/>
    <n v="72827.403482210444"/>
    <x v="0"/>
  </r>
  <r>
    <s v="3_20112"/>
    <x v="2"/>
    <x v="1"/>
    <n v="2"/>
    <x v="44"/>
    <x v="171"/>
    <n v="1"/>
    <n v="0"/>
    <n v="0"/>
    <x v="2034"/>
    <n v="75671.46101438305"/>
    <x v="0"/>
  </r>
  <r>
    <s v="2_20112"/>
    <x v="1"/>
    <x v="1"/>
    <n v="2"/>
    <x v="44"/>
    <x v="171"/>
    <n v="1"/>
    <n v="0"/>
    <n v="0"/>
    <x v="2035"/>
    <n v="52261.922785768358"/>
    <x v="0"/>
  </r>
  <r>
    <s v="2_20112"/>
    <x v="1"/>
    <x v="1"/>
    <n v="2"/>
    <x v="44"/>
    <x v="171"/>
    <n v="1"/>
    <n v="0"/>
    <n v="0"/>
    <x v="2036"/>
    <n v="25221.044663133991"/>
    <x v="0"/>
  </r>
  <r>
    <s v="3_20112"/>
    <x v="2"/>
    <x v="1"/>
    <n v="2"/>
    <x v="44"/>
    <x v="171"/>
    <n v="1"/>
    <n v="0"/>
    <n v="0"/>
    <x v="2037"/>
    <n v="57407.267221801667"/>
    <x v="0"/>
  </r>
  <r>
    <s v="3_20112"/>
    <x v="2"/>
    <x v="1"/>
    <n v="2"/>
    <x v="44"/>
    <x v="171"/>
    <n v="1"/>
    <n v="0"/>
    <n v="0"/>
    <x v="2038"/>
    <n v="6442.8463285389862"/>
    <x v="0"/>
  </r>
  <r>
    <s v="3_20112"/>
    <x v="2"/>
    <x v="1"/>
    <n v="2"/>
    <x v="44"/>
    <x v="171"/>
    <n v="1"/>
    <n v="0"/>
    <n v="0"/>
    <x v="2039"/>
    <n v="51210.446631339895"/>
    <x v="0"/>
  </r>
  <r>
    <s v="2_20112"/>
    <x v="1"/>
    <x v="3"/>
    <n v="2"/>
    <x v="44"/>
    <x v="171"/>
    <n v="1"/>
    <n v="0"/>
    <n v="0"/>
    <x v="2040"/>
    <n v="128735.80620741863"/>
    <x v="1"/>
  </r>
  <r>
    <s v="2_20112"/>
    <x v="1"/>
    <x v="3"/>
    <n v="2"/>
    <x v="44"/>
    <x v="171"/>
    <n v="1"/>
    <n v="0"/>
    <n v="0"/>
    <x v="2041"/>
    <n v="109199.8485995458"/>
    <x v="1"/>
  </r>
  <r>
    <s v="2_20112"/>
    <x v="1"/>
    <x v="3"/>
    <n v="2"/>
    <x v="44"/>
    <x v="171"/>
    <n v="1"/>
    <n v="0"/>
    <n v="0"/>
    <x v="2042"/>
    <n v="281699.47009841033"/>
    <x v="1"/>
  </r>
  <r>
    <s v="2_20112"/>
    <x v="1"/>
    <x v="3"/>
    <n v="2"/>
    <x v="44"/>
    <x v="171"/>
    <n v="1"/>
    <n v="0"/>
    <n v="0"/>
    <x v="2043"/>
    <n v="130799.3943981832"/>
    <x v="1"/>
  </r>
  <r>
    <s v="2_20112"/>
    <x v="1"/>
    <x v="3"/>
    <n v="2"/>
    <x v="44"/>
    <x v="171"/>
    <n v="1"/>
    <n v="0"/>
    <n v="0"/>
    <x v="2044"/>
    <n v="22573.807721423167"/>
    <x v="1"/>
  </r>
  <r>
    <s v="2_20112"/>
    <x v="1"/>
    <x v="3"/>
    <n v="2"/>
    <x v="44"/>
    <x v="171"/>
    <n v="1"/>
    <n v="0"/>
    <n v="0"/>
    <x v="2045"/>
    <n v="54203.633610900833"/>
    <x v="1"/>
  </r>
  <r>
    <s v="2_20112"/>
    <x v="1"/>
    <x v="3"/>
    <n v="2"/>
    <x v="44"/>
    <x v="171"/>
    <n v="1"/>
    <n v="0"/>
    <n v="0"/>
    <x v="2046"/>
    <n v="11938.682816048449"/>
    <x v="1"/>
  </r>
  <r>
    <s v="2_20112"/>
    <x v="1"/>
    <x v="3"/>
    <n v="2"/>
    <x v="44"/>
    <x v="171"/>
    <n v="1"/>
    <n v="0"/>
    <n v="0"/>
    <x v="2047"/>
    <n v="12300.529901589705"/>
    <x v="1"/>
  </r>
  <r>
    <s v="2_20112"/>
    <x v="1"/>
    <x v="3"/>
    <n v="2"/>
    <x v="44"/>
    <x v="171"/>
    <n v="1"/>
    <n v="0"/>
    <n v="0"/>
    <x v="2048"/>
    <n v="36867.524602573809"/>
    <x v="1"/>
  </r>
  <r>
    <s v="2_20112"/>
    <x v="1"/>
    <x v="3"/>
    <n v="2"/>
    <x v="44"/>
    <x v="171"/>
    <n v="1"/>
    <n v="0"/>
    <n v="0"/>
    <x v="2049"/>
    <n v="10831.945495836488"/>
    <x v="1"/>
  </r>
  <r>
    <s v="2_20112"/>
    <x v="1"/>
    <x v="3"/>
    <n v="2"/>
    <x v="44"/>
    <x v="171"/>
    <n v="1"/>
    <n v="0"/>
    <n v="0"/>
    <x v="2050"/>
    <n v="11483.724451173353"/>
    <x v="1"/>
  </r>
  <r>
    <s v="2_20112"/>
    <x v="1"/>
    <x v="3"/>
    <n v="2"/>
    <x v="44"/>
    <x v="171"/>
    <n v="1"/>
    <n v="0"/>
    <n v="0"/>
    <x v="2051"/>
    <n v="12263.436790310372"/>
    <x v="1"/>
  </r>
  <r>
    <s v="2_20112"/>
    <x v="1"/>
    <x v="1"/>
    <n v="2"/>
    <x v="44"/>
    <x v="171"/>
    <n v="1"/>
    <n v="0"/>
    <n v="0"/>
    <x v="2052"/>
    <n v="46425.435276305834"/>
    <x v="0"/>
  </r>
  <r>
    <s v="2_20112"/>
    <x v="1"/>
    <x v="3"/>
    <n v="2"/>
    <x v="44"/>
    <x v="171"/>
    <n v="1"/>
    <n v="0"/>
    <n v="0"/>
    <x v="2053"/>
    <n v="630233.91370174114"/>
    <x v="1"/>
  </r>
  <r>
    <s v="2_20112"/>
    <x v="1"/>
    <x v="3"/>
    <n v="2"/>
    <x v="44"/>
    <x v="171"/>
    <n v="1"/>
    <n v="0"/>
    <n v="0"/>
    <x v="2054"/>
    <n v="381653.29295987892"/>
    <x v="1"/>
  </r>
  <r>
    <s v="2_20112"/>
    <x v="1"/>
    <x v="3"/>
    <n v="2"/>
    <x v="44"/>
    <x v="171"/>
    <n v="1"/>
    <n v="0"/>
    <n v="0"/>
    <x v="2055"/>
    <n v="34772.142316426951"/>
    <x v="1"/>
  </r>
  <r>
    <s v="2_20112"/>
    <x v="1"/>
    <x v="3"/>
    <n v="2"/>
    <x v="44"/>
    <x v="171"/>
    <n v="1"/>
    <n v="0"/>
    <n v="0"/>
    <x v="2056"/>
    <n v="34880.393641180926"/>
    <x v="1"/>
  </r>
  <r>
    <s v="2_20112"/>
    <x v="1"/>
    <x v="3"/>
    <n v="2"/>
    <x v="44"/>
    <x v="171"/>
    <n v="1"/>
    <n v="0"/>
    <n v="0"/>
    <x v="2057"/>
    <n v="11177.895533686602"/>
    <x v="1"/>
  </r>
  <r>
    <s v="2_20112"/>
    <x v="1"/>
    <x v="3"/>
    <n v="2"/>
    <x v="44"/>
    <x v="171"/>
    <n v="1"/>
    <n v="0"/>
    <n v="0"/>
    <x v="2058"/>
    <n v="238487.5094625284"/>
    <x v="1"/>
  </r>
  <r>
    <s v="2_20112"/>
    <x v="1"/>
    <x v="3"/>
    <n v="2"/>
    <x v="44"/>
    <x v="171"/>
    <n v="1"/>
    <n v="0"/>
    <n v="0"/>
    <x v="2059"/>
    <n v="12968.962906888721"/>
    <x v="1"/>
  </r>
  <r>
    <s v="2_20112"/>
    <x v="1"/>
    <x v="3"/>
    <n v="2"/>
    <x v="44"/>
    <x v="171"/>
    <n v="1"/>
    <n v="0"/>
    <n v="0"/>
    <x v="2060"/>
    <n v="13168.054504163512"/>
    <x v="1"/>
  </r>
  <r>
    <s v="2_20112"/>
    <x v="1"/>
    <x v="3"/>
    <n v="2"/>
    <x v="44"/>
    <x v="171"/>
    <n v="1"/>
    <n v="0"/>
    <n v="0"/>
    <x v="2061"/>
    <n v="12336.866010598033"/>
    <x v="1"/>
  </r>
  <r>
    <s v="2_20112"/>
    <x v="1"/>
    <x v="3"/>
    <n v="2"/>
    <x v="44"/>
    <x v="171"/>
    <n v="1"/>
    <n v="0"/>
    <n v="0"/>
    <x v="2062"/>
    <n v="24566.237698713096"/>
    <x v="1"/>
  </r>
  <r>
    <s v="2_20112"/>
    <x v="1"/>
    <x v="3"/>
    <n v="2"/>
    <x v="44"/>
    <x v="171"/>
    <n v="1"/>
    <n v="0"/>
    <n v="0"/>
    <x v="2063"/>
    <n v="32435.27630582892"/>
    <x v="1"/>
  </r>
  <r>
    <s v="2_20112"/>
    <x v="1"/>
    <x v="3"/>
    <n v="2"/>
    <x v="44"/>
    <x v="171"/>
    <n v="1"/>
    <n v="0"/>
    <n v="0"/>
    <x v="2064"/>
    <n v="12878.122634367905"/>
    <x v="1"/>
  </r>
  <r>
    <s v="5_20112"/>
    <x v="4"/>
    <x v="3"/>
    <n v="2"/>
    <x v="44"/>
    <x v="171"/>
    <n v="1"/>
    <n v="0"/>
    <n v="0"/>
    <x v="2065"/>
    <n v="112067.3732021196"/>
    <x v="1"/>
  </r>
  <r>
    <s v="5_20112"/>
    <x v="4"/>
    <x v="3"/>
    <n v="2"/>
    <x v="44"/>
    <x v="171"/>
    <n v="1"/>
    <n v="0"/>
    <n v="0"/>
    <x v="2066"/>
    <n v="434351.24905374716"/>
    <x v="1"/>
  </r>
  <r>
    <s v="5_20112"/>
    <x v="4"/>
    <x v="3"/>
    <n v="2"/>
    <x v="44"/>
    <x v="171"/>
    <n v="1"/>
    <n v="0"/>
    <n v="0"/>
    <x v="2067"/>
    <n v="789839.51551854657"/>
    <x v="1"/>
  </r>
  <r>
    <s v="5_20112"/>
    <x v="4"/>
    <x v="3"/>
    <n v="2"/>
    <x v="44"/>
    <x v="171"/>
    <n v="1"/>
    <n v="0"/>
    <n v="0"/>
    <x v="2068"/>
    <n v="731591.97577592731"/>
    <x v="1"/>
  </r>
  <r>
    <s v="6_20112"/>
    <x v="5"/>
    <x v="1"/>
    <n v="2"/>
    <x v="44"/>
    <x v="171"/>
    <n v="1"/>
    <n v="0"/>
    <n v="0"/>
    <x v="2069"/>
    <n v="6550199.8485995457"/>
    <x v="0"/>
  </r>
  <r>
    <s v="5_20112"/>
    <x v="4"/>
    <x v="3"/>
    <n v="2"/>
    <x v="44"/>
    <x v="171"/>
    <n v="1"/>
    <n v="0"/>
    <n v="0"/>
    <x v="2070"/>
    <n v="477599.54579863744"/>
    <x v="1"/>
  </r>
  <r>
    <s v="5_20112"/>
    <x v="4"/>
    <x v="3"/>
    <n v="2"/>
    <x v="44"/>
    <x v="171"/>
    <n v="1"/>
    <n v="0"/>
    <n v="0"/>
    <x v="2071"/>
    <n v="450719.90915972751"/>
    <x v="1"/>
  </r>
  <r>
    <s v="5_20112"/>
    <x v="4"/>
    <x v="3"/>
    <n v="2"/>
    <x v="44"/>
    <x v="171"/>
    <n v="1"/>
    <n v="0"/>
    <n v="0"/>
    <x v="2072"/>
    <n v="1182119.6063588192"/>
    <x v="1"/>
  </r>
  <r>
    <s v="5_20112"/>
    <x v="4"/>
    <x v="3"/>
    <n v="2"/>
    <x v="44"/>
    <x v="171"/>
    <n v="1"/>
    <n v="0"/>
    <n v="0"/>
    <x v="2073"/>
    <n v="667367.90310370934"/>
    <x v="1"/>
  </r>
  <r>
    <s v="5_20112"/>
    <x v="4"/>
    <x v="3"/>
    <n v="2"/>
    <x v="44"/>
    <x v="171"/>
    <n v="1"/>
    <n v="0"/>
    <n v="0"/>
    <x v="2074"/>
    <n v="732311.88493565482"/>
    <x v="1"/>
  </r>
  <r>
    <s v="3_20112"/>
    <x v="2"/>
    <x v="1"/>
    <n v="2"/>
    <x v="44"/>
    <x v="171"/>
    <n v="1"/>
    <n v="0"/>
    <n v="0"/>
    <x v="2075"/>
    <n v="11871359.576078728"/>
    <x v="0"/>
  </r>
  <r>
    <s v="3_20112"/>
    <x v="2"/>
    <x v="1"/>
    <n v="2"/>
    <x v="44"/>
    <x v="171"/>
    <n v="1"/>
    <n v="0"/>
    <n v="0"/>
    <x v="2076"/>
    <n v="260423.92127176383"/>
    <x v="0"/>
  </r>
  <r>
    <s v="4_20112"/>
    <x v="3"/>
    <x v="1"/>
    <n v="2"/>
    <x v="44"/>
    <x v="171"/>
    <n v="1"/>
    <n v="0"/>
    <n v="0"/>
    <x v="2077"/>
    <n v="216431.4912944739"/>
    <x v="0"/>
  </r>
  <r>
    <s v="5_20112"/>
    <x v="4"/>
    <x v="1"/>
    <n v="2"/>
    <x v="44"/>
    <x v="171"/>
    <n v="1"/>
    <n v="0"/>
    <n v="0"/>
    <x v="2078"/>
    <n v="165412.56623769872"/>
    <x v="0"/>
  </r>
  <r>
    <s v="4_20112"/>
    <x v="3"/>
    <x v="1"/>
    <n v="2"/>
    <x v="44"/>
    <x v="171"/>
    <n v="1"/>
    <n v="0"/>
    <n v="0"/>
    <x v="2079"/>
    <n v="103564.72369417109"/>
    <x v="0"/>
  </r>
  <r>
    <s v="2_20112"/>
    <x v="1"/>
    <x v="1"/>
    <n v="2"/>
    <x v="44"/>
    <x v="171"/>
    <n v="1"/>
    <n v="0"/>
    <n v="0"/>
    <x v="2080"/>
    <n v="114575.32172596519"/>
    <x v="0"/>
  </r>
  <r>
    <s v="2_20112"/>
    <x v="1"/>
    <x v="35"/>
    <n v="2"/>
    <x v="44"/>
    <x v="171"/>
    <n v="1"/>
    <n v="0"/>
    <n v="12"/>
    <x v="2"/>
    <n v="0"/>
    <x v="5"/>
  </r>
  <r>
    <s v="3_20112"/>
    <x v="2"/>
    <x v="1"/>
    <n v="2"/>
    <x v="44"/>
    <x v="171"/>
    <n v="1"/>
    <n v="0"/>
    <n v="0"/>
    <x v="2081"/>
    <n v="592379.25813777442"/>
    <x v="0"/>
  </r>
  <r>
    <s v="2_20112"/>
    <x v="1"/>
    <x v="1"/>
    <n v="2"/>
    <x v="44"/>
    <x v="171"/>
    <n v="1"/>
    <n v="0"/>
    <n v="0"/>
    <x v="2082"/>
    <n v="6428.4632853898565"/>
    <x v="0"/>
  </r>
  <r>
    <s v="5_20112"/>
    <x v="4"/>
    <x v="1"/>
    <n v="2"/>
    <x v="44"/>
    <x v="171"/>
    <n v="1"/>
    <n v="0"/>
    <n v="0"/>
    <x v="2083"/>
    <n v="203406.51021953067"/>
    <x v="0"/>
  </r>
  <r>
    <s v="2_20113"/>
    <x v="1"/>
    <x v="1"/>
    <n v="3"/>
    <x v="44"/>
    <x v="170"/>
    <n v="1"/>
    <n v="0"/>
    <n v="0"/>
    <x v="2084"/>
    <n v="11342.922028766086"/>
    <x v="0"/>
  </r>
  <r>
    <s v="3_20113"/>
    <x v="2"/>
    <x v="4"/>
    <n v="3"/>
    <x v="44"/>
    <x v="170"/>
    <n v="1"/>
    <n v="0"/>
    <n v="0"/>
    <x v="2085"/>
    <n v="263346.70704012114"/>
    <x v="2"/>
  </r>
  <r>
    <s v="5_20113"/>
    <x v="4"/>
    <x v="2"/>
    <n v="3"/>
    <x v="44"/>
    <x v="170"/>
    <n v="1"/>
    <n v="0"/>
    <n v="0"/>
    <x v="2086"/>
    <n v="1077199.0915972749"/>
    <x v="0"/>
  </r>
  <r>
    <s v="1_20112"/>
    <x v="0"/>
    <x v="1"/>
    <n v="2"/>
    <x v="44"/>
    <x v="171"/>
    <n v="1"/>
    <n v="0"/>
    <n v="12"/>
    <x v="2"/>
    <n v="0"/>
    <x v="0"/>
  </r>
  <r>
    <s v="3_20113"/>
    <x v="2"/>
    <x v="8"/>
    <n v="3"/>
    <x v="44"/>
    <x v="170"/>
    <n v="1"/>
    <n v="0"/>
    <n v="0"/>
    <x v="2087"/>
    <n v="1542095.382286147"/>
    <x v="0"/>
  </r>
  <r>
    <s v="3_20113"/>
    <x v="2"/>
    <x v="4"/>
    <n v="3"/>
    <x v="44"/>
    <x v="170"/>
    <n v="1"/>
    <n v="0"/>
    <n v="0"/>
    <x v="2088"/>
    <n v="1055039.3641180925"/>
    <x v="2"/>
  </r>
  <r>
    <s v="2_20112"/>
    <x v="1"/>
    <x v="1"/>
    <n v="2"/>
    <x v="44"/>
    <x v="171"/>
    <n v="1"/>
    <n v="0"/>
    <n v="0"/>
    <x v="2089"/>
    <n v="223151.40045420139"/>
    <x v="0"/>
  </r>
  <r>
    <s v="2_20112"/>
    <x v="1"/>
    <x v="1"/>
    <n v="2"/>
    <x v="44"/>
    <x v="171"/>
    <n v="1"/>
    <n v="0"/>
    <n v="0"/>
    <x v="2090"/>
    <n v="66355.034065102198"/>
    <x v="0"/>
  </r>
  <r>
    <s v="2_20112"/>
    <x v="1"/>
    <x v="1"/>
    <n v="2"/>
    <x v="44"/>
    <x v="171"/>
    <n v="1"/>
    <n v="0"/>
    <n v="0"/>
    <x v="2091"/>
    <n v="11485.995457986375"/>
    <x v="0"/>
  </r>
  <r>
    <s v="2_20113"/>
    <x v="1"/>
    <x v="3"/>
    <n v="3"/>
    <x v="44"/>
    <x v="170"/>
    <n v="1"/>
    <n v="0"/>
    <n v="0"/>
    <x v="2092"/>
    <n v="12031.037093111279"/>
    <x v="1"/>
  </r>
  <r>
    <s v="2_20113"/>
    <x v="1"/>
    <x v="3"/>
    <n v="3"/>
    <x v="44"/>
    <x v="170"/>
    <n v="1"/>
    <n v="0"/>
    <n v="0"/>
    <x v="2046"/>
    <n v="11938.682816048449"/>
    <x v="1"/>
  </r>
  <r>
    <s v="2_20113"/>
    <x v="1"/>
    <x v="3"/>
    <n v="3"/>
    <x v="44"/>
    <x v="170"/>
    <n v="1"/>
    <n v="0"/>
    <n v="0"/>
    <x v="2093"/>
    <n v="3233.9137017411053"/>
    <x v="1"/>
  </r>
  <r>
    <s v="2_20112"/>
    <x v="1"/>
    <x v="3"/>
    <n v="2"/>
    <x v="44"/>
    <x v="171"/>
    <n v="1"/>
    <n v="0"/>
    <n v="0"/>
    <x v="2094"/>
    <n v="12445.117335352006"/>
    <x v="1"/>
  </r>
  <r>
    <s v="2_20112"/>
    <x v="1"/>
    <x v="1"/>
    <n v="2"/>
    <x v="44"/>
    <x v="171"/>
    <n v="1"/>
    <n v="0"/>
    <n v="0"/>
    <x v="2095"/>
    <n v="13044.663133989403"/>
    <x v="0"/>
  </r>
  <r>
    <s v="2_20112"/>
    <x v="1"/>
    <x v="3"/>
    <n v="2"/>
    <x v="44"/>
    <x v="171"/>
    <n v="1"/>
    <n v="0"/>
    <n v="0"/>
    <x v="2096"/>
    <n v="12063.588190764573"/>
    <x v="1"/>
  </r>
  <r>
    <s v="2_20112"/>
    <x v="1"/>
    <x v="3"/>
    <n v="2"/>
    <x v="44"/>
    <x v="171"/>
    <n v="1"/>
    <n v="0"/>
    <n v="0"/>
    <x v="1146"/>
    <n v="5563.9666919000756"/>
    <x v="1"/>
  </r>
  <r>
    <s v="2_20112"/>
    <x v="1"/>
    <x v="3"/>
    <n v="2"/>
    <x v="44"/>
    <x v="171"/>
    <n v="1"/>
    <n v="0"/>
    <n v="0"/>
    <x v="1564"/>
    <n v="6484.4814534443603"/>
    <x v="1"/>
  </r>
  <r>
    <s v="2_20112"/>
    <x v="1"/>
    <x v="1"/>
    <n v="2"/>
    <x v="44"/>
    <x v="171"/>
    <n v="1"/>
    <n v="0"/>
    <n v="0"/>
    <x v="2097"/>
    <n v="34707.040121120364"/>
    <x v="0"/>
  </r>
  <r>
    <s v="2_20112"/>
    <x v="1"/>
    <x v="1"/>
    <n v="2"/>
    <x v="44"/>
    <x v="171"/>
    <n v="1"/>
    <n v="0"/>
    <n v="0"/>
    <x v="2098"/>
    <n v="34595.760787282365"/>
    <x v="0"/>
  </r>
  <r>
    <s v="2_20113"/>
    <x v="1"/>
    <x v="1"/>
    <n v="3"/>
    <x v="44"/>
    <x v="170"/>
    <n v="1"/>
    <n v="0"/>
    <n v="0"/>
    <x v="2099"/>
    <n v="13198.334595003786"/>
    <x v="0"/>
  </r>
  <r>
    <s v="3_20113"/>
    <x v="2"/>
    <x v="4"/>
    <n v="3"/>
    <x v="44"/>
    <x v="170"/>
    <n v="1"/>
    <n v="0"/>
    <n v="0"/>
    <x v="2100"/>
    <n v="60509.462528387587"/>
    <x v="2"/>
  </r>
  <r>
    <s v="3_20113"/>
    <x v="2"/>
    <x v="4"/>
    <n v="3"/>
    <x v="44"/>
    <x v="170"/>
    <n v="1"/>
    <n v="0"/>
    <n v="0"/>
    <x v="2101"/>
    <n v="502761.5442846329"/>
    <x v="2"/>
  </r>
  <r>
    <s v="4_20113"/>
    <x v="3"/>
    <x v="1"/>
    <n v="3"/>
    <x v="44"/>
    <x v="170"/>
    <n v="1"/>
    <n v="0"/>
    <n v="0"/>
    <x v="2102"/>
    <n v="35920.514761544284"/>
    <x v="0"/>
  </r>
  <r>
    <s v="3_20113"/>
    <x v="2"/>
    <x v="1"/>
    <n v="3"/>
    <x v="44"/>
    <x v="170"/>
    <n v="1"/>
    <n v="0"/>
    <n v="0"/>
    <x v="2103"/>
    <n v="39196.063588190766"/>
    <x v="0"/>
  </r>
  <r>
    <s v="5_20112"/>
    <x v="4"/>
    <x v="1"/>
    <n v="2"/>
    <x v="44"/>
    <x v="171"/>
    <n v="1"/>
    <n v="0"/>
    <n v="0"/>
    <x v="2104"/>
    <n v="25953.065859197577"/>
    <x v="0"/>
  </r>
  <r>
    <s v="3_20113"/>
    <x v="2"/>
    <x v="4"/>
    <n v="3"/>
    <x v="44"/>
    <x v="170"/>
    <n v="1"/>
    <n v="0"/>
    <n v="0"/>
    <x v="2105"/>
    <n v="241943.98183194551"/>
    <x v="2"/>
  </r>
  <r>
    <s v="3_20144"/>
    <x v="2"/>
    <x v="1"/>
    <n v="4"/>
    <x v="45"/>
    <x v="174"/>
    <n v="1"/>
    <n v="0"/>
    <n v="0"/>
    <x v="2106"/>
    <n v="35596.517789553371"/>
    <x v="0"/>
  </r>
  <r>
    <s v="3_20144"/>
    <x v="2"/>
    <x v="1"/>
    <n v="4"/>
    <x v="45"/>
    <x v="174"/>
    <n v="1"/>
    <n v="0"/>
    <n v="0"/>
    <x v="2107"/>
    <n v="22372.445117335352"/>
    <x v="0"/>
  </r>
  <r>
    <s v="6_20144"/>
    <x v="5"/>
    <x v="1"/>
    <n v="4"/>
    <x v="45"/>
    <x v="174"/>
    <n v="1"/>
    <n v="0"/>
    <n v="0"/>
    <x v="2108"/>
    <n v="158658.59197577593"/>
    <x v="0"/>
  </r>
  <r>
    <s v="1_20144"/>
    <x v="0"/>
    <x v="16"/>
    <n v="4"/>
    <x v="45"/>
    <x v="174"/>
    <n v="1"/>
    <n v="0"/>
    <n v="0"/>
    <x v="2109"/>
    <n v="13132.475397426193"/>
    <x v="4"/>
  </r>
  <r>
    <s v="3_20143"/>
    <x v="2"/>
    <x v="1"/>
    <n v="3"/>
    <x v="45"/>
    <x v="175"/>
    <n v="1"/>
    <n v="0"/>
    <n v="0"/>
    <x v="2110"/>
    <n v="36884.935654806963"/>
    <x v="0"/>
  </r>
  <r>
    <s v="3_20143"/>
    <x v="2"/>
    <x v="4"/>
    <n v="3"/>
    <x v="45"/>
    <x v="175"/>
    <n v="1"/>
    <n v="0"/>
    <n v="0"/>
    <x v="2111"/>
    <n v="389030.2800908403"/>
    <x v="2"/>
  </r>
  <r>
    <s v="4_20143"/>
    <x v="3"/>
    <x v="16"/>
    <n v="3"/>
    <x v="45"/>
    <x v="175"/>
    <n v="1"/>
    <n v="0"/>
    <n v="0"/>
    <x v="2112"/>
    <n v="69314.155942467827"/>
    <x v="4"/>
  </r>
  <r>
    <s v="4_20144"/>
    <x v="3"/>
    <x v="6"/>
    <n v="4"/>
    <x v="45"/>
    <x v="174"/>
    <n v="1"/>
    <n v="0"/>
    <n v="0"/>
    <x v="2113"/>
    <n v="220190.00757002272"/>
    <x v="4"/>
  </r>
  <r>
    <s v="3_20143"/>
    <x v="2"/>
    <x v="1"/>
    <n v="3"/>
    <x v="45"/>
    <x v="175"/>
    <n v="1"/>
    <n v="0"/>
    <n v="0"/>
    <x v="2114"/>
    <n v="6308.0999242997732"/>
    <x v="0"/>
  </r>
  <r>
    <s v="3_20143"/>
    <x v="2"/>
    <x v="1"/>
    <n v="3"/>
    <x v="45"/>
    <x v="175"/>
    <n v="1"/>
    <n v="0"/>
    <n v="0"/>
    <x v="2115"/>
    <n v="48004.542013626044"/>
    <x v="0"/>
  </r>
  <r>
    <s v="6_20143"/>
    <x v="5"/>
    <x v="1"/>
    <n v="3"/>
    <x v="45"/>
    <x v="175"/>
    <n v="1"/>
    <n v="0"/>
    <n v="0"/>
    <x v="2116"/>
    <n v="24338.380015140046"/>
    <x v="0"/>
  </r>
  <r>
    <s v="3_20144"/>
    <x v="2"/>
    <x v="1"/>
    <n v="4"/>
    <x v="45"/>
    <x v="174"/>
    <n v="1"/>
    <n v="0"/>
    <n v="0"/>
    <x v="2117"/>
    <n v="50965.934897804698"/>
    <x v="0"/>
  </r>
  <r>
    <s v="3_20143"/>
    <x v="2"/>
    <x v="4"/>
    <n v="3"/>
    <x v="45"/>
    <x v="175"/>
    <n v="1"/>
    <n v="0"/>
    <n v="0"/>
    <x v="2118"/>
    <n v="23392.127176381531"/>
    <x v="2"/>
  </r>
  <r>
    <s v="3_20143"/>
    <x v="2"/>
    <x v="4"/>
    <n v="3"/>
    <x v="45"/>
    <x v="175"/>
    <n v="1"/>
    <n v="0"/>
    <n v="0"/>
    <x v="2119"/>
    <n v="21707.79712339137"/>
    <x v="2"/>
  </r>
  <r>
    <s v="3_20143"/>
    <x v="2"/>
    <x v="4"/>
    <n v="3"/>
    <x v="45"/>
    <x v="175"/>
    <n v="1"/>
    <n v="0"/>
    <n v="0"/>
    <x v="2120"/>
    <n v="163009.84102952309"/>
    <x v="2"/>
  </r>
  <r>
    <s v="3_20143"/>
    <x v="2"/>
    <x v="8"/>
    <n v="3"/>
    <x v="45"/>
    <x v="175"/>
    <n v="1"/>
    <n v="0"/>
    <n v="0"/>
    <x v="2121"/>
    <n v="11710.06813020439"/>
    <x v="0"/>
  </r>
  <r>
    <s v="3_20143"/>
    <x v="2"/>
    <x v="8"/>
    <n v="3"/>
    <x v="45"/>
    <x v="175"/>
    <n v="1"/>
    <n v="0"/>
    <n v="0"/>
    <x v="2122"/>
    <n v="11122.634367903103"/>
    <x v="0"/>
  </r>
  <r>
    <s v="5_20141"/>
    <x v="4"/>
    <x v="0"/>
    <n v="1"/>
    <x v="45"/>
    <x v="176"/>
    <n v="2"/>
    <n v="0"/>
    <n v="11"/>
    <x v="2"/>
    <n v="0"/>
    <x v="0"/>
  </r>
  <r>
    <s v="3_20141"/>
    <x v="2"/>
    <x v="4"/>
    <n v="1"/>
    <x v="45"/>
    <x v="176"/>
    <n v="1"/>
    <n v="0"/>
    <n v="0"/>
    <x v="2123"/>
    <n v="10946.252838758517"/>
    <x v="2"/>
  </r>
  <r>
    <s v="5_20141"/>
    <x v="4"/>
    <x v="1"/>
    <n v="1"/>
    <x v="45"/>
    <x v="176"/>
    <n v="1"/>
    <n v="0"/>
    <n v="0"/>
    <x v="2124"/>
    <n v="21647.993943981834"/>
    <x v="0"/>
  </r>
  <r>
    <s v="3_20142"/>
    <x v="2"/>
    <x v="1"/>
    <n v="2"/>
    <x v="45"/>
    <x v="177"/>
    <n v="1"/>
    <n v="0"/>
    <n v="0"/>
    <x v="2125"/>
    <n v="50841.029523088575"/>
    <x v="0"/>
  </r>
  <r>
    <s v="3_20142"/>
    <x v="2"/>
    <x v="4"/>
    <n v="2"/>
    <x v="45"/>
    <x v="177"/>
    <n v="1"/>
    <n v="0"/>
    <n v="0"/>
    <x v="2126"/>
    <n v="26389.856169568509"/>
    <x v="2"/>
  </r>
  <r>
    <s v="4_20142"/>
    <x v="3"/>
    <x v="1"/>
    <n v="2"/>
    <x v="45"/>
    <x v="177"/>
    <n v="1"/>
    <n v="0"/>
    <n v="0"/>
    <x v="2127"/>
    <n v="22336.109008327025"/>
    <x v="0"/>
  </r>
  <r>
    <s v="2_20142"/>
    <x v="1"/>
    <x v="3"/>
    <n v="2"/>
    <x v="45"/>
    <x v="177"/>
    <n v="1"/>
    <n v="0"/>
    <n v="0"/>
    <x v="2128"/>
    <n v="11255.866767600302"/>
    <x v="1"/>
  </r>
  <r>
    <s v="2_20142"/>
    <x v="1"/>
    <x v="3"/>
    <n v="2"/>
    <x v="45"/>
    <x v="177"/>
    <n v="1"/>
    <n v="0"/>
    <n v="0"/>
    <x v="2129"/>
    <n v="2393.6411809235428"/>
    <x v="1"/>
  </r>
  <r>
    <s v="2_20142"/>
    <x v="1"/>
    <x v="1"/>
    <n v="2"/>
    <x v="45"/>
    <x v="177"/>
    <n v="1"/>
    <n v="0"/>
    <n v="0"/>
    <x v="2130"/>
    <n v="13003.028009084028"/>
    <x v="0"/>
  </r>
  <r>
    <s v="2_20142"/>
    <x v="1"/>
    <x v="1"/>
    <n v="2"/>
    <x v="45"/>
    <x v="177"/>
    <n v="1"/>
    <n v="0"/>
    <n v="0"/>
    <x v="2131"/>
    <n v="11363.36109008327"/>
    <x v="0"/>
  </r>
  <r>
    <s v="1_20143"/>
    <x v="0"/>
    <x v="4"/>
    <n v="3"/>
    <x v="45"/>
    <x v="175"/>
    <n v="1"/>
    <n v="0"/>
    <n v="0"/>
    <x v="2132"/>
    <n v="65399.697199091599"/>
    <x v="2"/>
  </r>
  <r>
    <s v="2_20143"/>
    <x v="1"/>
    <x v="3"/>
    <n v="3"/>
    <x v="45"/>
    <x v="175"/>
    <n v="1"/>
    <n v="0"/>
    <n v="0"/>
    <x v="2133"/>
    <n v="8894.0196820590463"/>
    <x v="1"/>
  </r>
  <r>
    <s v="2_20143"/>
    <x v="1"/>
    <x v="3"/>
    <n v="3"/>
    <x v="45"/>
    <x v="175"/>
    <n v="1"/>
    <n v="0"/>
    <n v="0"/>
    <x v="2134"/>
    <n v="1107.4943224829674"/>
    <x v="1"/>
  </r>
  <r>
    <s v="2_20143"/>
    <x v="1"/>
    <x v="1"/>
    <n v="3"/>
    <x v="45"/>
    <x v="175"/>
    <n v="1"/>
    <n v="0"/>
    <n v="0"/>
    <x v="2135"/>
    <n v="17879.636638909917"/>
    <x v="0"/>
  </r>
  <r>
    <s v="2_20142"/>
    <x v="1"/>
    <x v="2"/>
    <n v="2"/>
    <x v="45"/>
    <x v="177"/>
    <n v="1"/>
    <n v="0"/>
    <n v="0"/>
    <x v="2136"/>
    <n v="525311.88493565482"/>
    <x v="0"/>
  </r>
  <r>
    <s v="5_20142"/>
    <x v="4"/>
    <x v="1"/>
    <n v="2"/>
    <x v="45"/>
    <x v="177"/>
    <n v="1"/>
    <n v="0"/>
    <n v="0"/>
    <x v="2137"/>
    <n v="76737.320211960643"/>
    <x v="0"/>
  </r>
  <r>
    <s v="4_20142"/>
    <x v="3"/>
    <x v="1"/>
    <n v="2"/>
    <x v="45"/>
    <x v="177"/>
    <n v="1"/>
    <n v="0"/>
    <n v="0"/>
    <x v="2138"/>
    <n v="43698.71309613929"/>
    <x v="0"/>
  </r>
  <r>
    <s v="4_20142"/>
    <x v="3"/>
    <x v="1"/>
    <n v="2"/>
    <x v="45"/>
    <x v="177"/>
    <n v="1"/>
    <n v="0"/>
    <n v="0"/>
    <x v="2139"/>
    <n v="141595.00378501136"/>
    <x v="0"/>
  </r>
  <r>
    <s v="5_20142"/>
    <x v="4"/>
    <x v="1"/>
    <n v="2"/>
    <x v="45"/>
    <x v="177"/>
    <n v="1"/>
    <n v="0"/>
    <n v="0"/>
    <x v="2140"/>
    <n v="96863.739591218779"/>
    <x v="0"/>
  </r>
  <r>
    <s v="5_20142"/>
    <x v="4"/>
    <x v="1"/>
    <n v="2"/>
    <x v="45"/>
    <x v="177"/>
    <n v="1"/>
    <n v="0"/>
    <n v="0"/>
    <x v="2141"/>
    <n v="44764.572293716883"/>
    <x v="0"/>
  </r>
  <r>
    <s v="6_20142"/>
    <x v="5"/>
    <x v="1"/>
    <n v="2"/>
    <x v="45"/>
    <x v="177"/>
    <n v="1"/>
    <n v="0"/>
    <n v="0"/>
    <x v="2142"/>
    <n v="68068.130204390618"/>
    <x v="0"/>
  </r>
  <r>
    <s v="1_20142"/>
    <x v="0"/>
    <x v="2"/>
    <n v="2"/>
    <x v="45"/>
    <x v="177"/>
    <n v="1"/>
    <n v="0"/>
    <n v="0"/>
    <x v="2143"/>
    <n v="270419.37925813778"/>
    <x v="0"/>
  </r>
  <r>
    <s v="2_20143"/>
    <x v="1"/>
    <x v="35"/>
    <n v="3"/>
    <x v="45"/>
    <x v="175"/>
    <n v="1"/>
    <n v="12"/>
    <n v="0"/>
    <x v="2"/>
    <n v="0"/>
    <x v="5"/>
  </r>
  <r>
    <s v="1_20143"/>
    <x v="0"/>
    <x v="4"/>
    <n v="3"/>
    <x v="45"/>
    <x v="175"/>
    <n v="1"/>
    <n v="0"/>
    <n v="0"/>
    <x v="2144"/>
    <n v="632279.33383800159"/>
    <x v="2"/>
  </r>
  <r>
    <s v="3_20143"/>
    <x v="2"/>
    <x v="4"/>
    <n v="3"/>
    <x v="45"/>
    <x v="175"/>
    <n v="1"/>
    <n v="0"/>
    <n v="0"/>
    <x v="2145"/>
    <n v="48349.735049205148"/>
    <x v="2"/>
  </r>
  <r>
    <s v="2_20143"/>
    <x v="1"/>
    <x v="1"/>
    <n v="3"/>
    <x v="45"/>
    <x v="175"/>
    <n v="1"/>
    <n v="0"/>
    <n v="0"/>
    <x v="2146"/>
    <n v="12599.545798637397"/>
    <x v="0"/>
  </r>
  <r>
    <s v="2_20143"/>
    <x v="1"/>
    <x v="1"/>
    <n v="3"/>
    <x v="45"/>
    <x v="175"/>
    <n v="1"/>
    <n v="0"/>
    <n v="77"/>
    <x v="2147"/>
    <n v="321119.60635881912"/>
    <x v="0"/>
  </r>
  <r>
    <s v="1_20143"/>
    <x v="0"/>
    <x v="4"/>
    <n v="3"/>
    <x v="45"/>
    <x v="175"/>
    <n v="1"/>
    <n v="0"/>
    <n v="0"/>
    <x v="2148"/>
    <n v="258095.38228614687"/>
    <x v="2"/>
  </r>
  <r>
    <s v="2_20143"/>
    <x v="1"/>
    <x v="1"/>
    <n v="3"/>
    <x v="45"/>
    <x v="175"/>
    <n v="1"/>
    <n v="0"/>
    <n v="0"/>
    <x v="2149"/>
    <n v="72856.169568508703"/>
    <x v="0"/>
  </r>
  <r>
    <s v="2_20143"/>
    <x v="1"/>
    <x v="3"/>
    <n v="3"/>
    <x v="45"/>
    <x v="175"/>
    <n v="1"/>
    <n v="0"/>
    <n v="0"/>
    <x v="2150"/>
    <n v="11470.098410295232"/>
    <x v="1"/>
  </r>
  <r>
    <s v="2_20143"/>
    <x v="1"/>
    <x v="1"/>
    <n v="3"/>
    <x v="45"/>
    <x v="175"/>
    <n v="1"/>
    <n v="0"/>
    <n v="0"/>
    <x v="2151"/>
    <n v="35455.715367146106"/>
    <x v="0"/>
  </r>
  <r>
    <s v="2_20143"/>
    <x v="1"/>
    <x v="3"/>
    <n v="3"/>
    <x v="45"/>
    <x v="175"/>
    <n v="1"/>
    <n v="0"/>
    <n v="0"/>
    <x v="2152"/>
    <n v="3020.439061317184"/>
    <x v="1"/>
  </r>
  <r>
    <s v="2_20143"/>
    <x v="1"/>
    <x v="3"/>
    <n v="3"/>
    <x v="45"/>
    <x v="175"/>
    <n v="1"/>
    <n v="0"/>
    <n v="0"/>
    <x v="2153"/>
    <n v="11055.261165783499"/>
    <x v="1"/>
  </r>
  <r>
    <s v="1_20143"/>
    <x v="0"/>
    <x v="4"/>
    <n v="3"/>
    <x v="45"/>
    <x v="175"/>
    <n v="2"/>
    <n v="22"/>
    <n v="0"/>
    <x v="2154"/>
    <n v="17107199.848599546"/>
    <x v="2"/>
  </r>
  <r>
    <s v="2_20143"/>
    <x v="1"/>
    <x v="3"/>
    <n v="3"/>
    <x v="45"/>
    <x v="175"/>
    <n v="1"/>
    <n v="0"/>
    <n v="0"/>
    <x v="2155"/>
    <n v="2910.673732021196"/>
    <x v="1"/>
  </r>
  <r>
    <s v="2_20143"/>
    <x v="1"/>
    <x v="3"/>
    <n v="3"/>
    <x v="45"/>
    <x v="175"/>
    <n v="1"/>
    <n v="0"/>
    <n v="0"/>
    <x v="2093"/>
    <n v="3233.9137017411053"/>
    <x v="1"/>
  </r>
  <r>
    <s v="1_20143"/>
    <x v="0"/>
    <x v="4"/>
    <n v="3"/>
    <x v="45"/>
    <x v="175"/>
    <n v="2"/>
    <n v="0"/>
    <n v="0"/>
    <x v="2156"/>
    <n v="2399279.3338380018"/>
    <x v="2"/>
  </r>
  <r>
    <s v="2_20143"/>
    <x v="1"/>
    <x v="3"/>
    <n v="3"/>
    <x v="45"/>
    <x v="175"/>
    <n v="1"/>
    <n v="0"/>
    <n v="0"/>
    <x v="2157"/>
    <n v="13085.54125662377"/>
    <x v="1"/>
  </r>
  <r>
    <s v="2_20143"/>
    <x v="1"/>
    <x v="3"/>
    <n v="3"/>
    <x v="45"/>
    <x v="175"/>
    <n v="1"/>
    <n v="0"/>
    <n v="0"/>
    <x v="2158"/>
    <n v="2744.8902346707041"/>
    <x v="1"/>
  </r>
  <r>
    <s v="2_20143"/>
    <x v="1"/>
    <x v="3"/>
    <n v="3"/>
    <x v="45"/>
    <x v="175"/>
    <n v="1"/>
    <n v="0"/>
    <n v="0"/>
    <x v="2159"/>
    <n v="2748.675246025738"/>
    <x v="1"/>
  </r>
  <r>
    <s v="3_20142"/>
    <x v="2"/>
    <x v="1"/>
    <n v="2"/>
    <x v="45"/>
    <x v="177"/>
    <n v="1"/>
    <n v="0"/>
    <n v="0"/>
    <x v="2160"/>
    <n v="34869.038607115821"/>
    <x v="0"/>
  </r>
  <r>
    <s v="3_20142"/>
    <x v="2"/>
    <x v="1"/>
    <n v="2"/>
    <x v="45"/>
    <x v="177"/>
    <n v="1"/>
    <n v="0"/>
    <n v="0"/>
    <x v="2161"/>
    <n v="25429.97728993187"/>
    <x v="0"/>
  </r>
  <r>
    <s v="3_20142"/>
    <x v="2"/>
    <x v="1"/>
    <n v="2"/>
    <x v="45"/>
    <x v="177"/>
    <n v="1"/>
    <n v="0"/>
    <n v="0"/>
    <x v="2162"/>
    <n v="36323.99697199092"/>
    <x v="0"/>
  </r>
  <r>
    <s v="3_20142"/>
    <x v="2"/>
    <x v="1"/>
    <n v="2"/>
    <x v="45"/>
    <x v="177"/>
    <n v="1"/>
    <n v="0"/>
    <n v="0"/>
    <x v="2163"/>
    <n v="69213.474640423927"/>
    <x v="0"/>
  </r>
  <r>
    <s v="3_20142"/>
    <x v="2"/>
    <x v="1"/>
    <n v="2"/>
    <x v="45"/>
    <x v="177"/>
    <n v="1"/>
    <n v="0"/>
    <n v="0"/>
    <x v="2164"/>
    <n v="21786.525359576081"/>
    <x v="0"/>
  </r>
  <r>
    <s v="3_20142"/>
    <x v="2"/>
    <x v="1"/>
    <n v="2"/>
    <x v="45"/>
    <x v="177"/>
    <n v="1"/>
    <n v="0"/>
    <n v="0"/>
    <x v="2165"/>
    <n v="34174.110522331568"/>
    <x v="0"/>
  </r>
  <r>
    <s v="3_20142"/>
    <x v="2"/>
    <x v="4"/>
    <n v="2"/>
    <x v="45"/>
    <x v="177"/>
    <n v="1"/>
    <n v="0"/>
    <n v="0"/>
    <x v="2166"/>
    <n v="23227.100681302047"/>
    <x v="2"/>
  </r>
  <r>
    <s v="2_20142"/>
    <x v="1"/>
    <x v="1"/>
    <n v="2"/>
    <x v="45"/>
    <x v="177"/>
    <n v="1"/>
    <n v="0"/>
    <n v="0"/>
    <x v="2167"/>
    <n v="12024.981074943225"/>
    <x v="0"/>
  </r>
  <r>
    <s v="2_20142"/>
    <x v="1"/>
    <x v="3"/>
    <n v="2"/>
    <x v="45"/>
    <x v="177"/>
    <n v="1"/>
    <n v="0"/>
    <n v="0"/>
    <x v="2168"/>
    <n v="11284.632853898562"/>
    <x v="1"/>
  </r>
  <r>
    <s v="2_20142"/>
    <x v="1"/>
    <x v="3"/>
    <n v="2"/>
    <x v="45"/>
    <x v="177"/>
    <n v="1"/>
    <n v="0"/>
    <n v="0"/>
    <x v="2169"/>
    <n v="23219.530658591975"/>
    <x v="1"/>
  </r>
  <r>
    <s v="2_20142"/>
    <x v="1"/>
    <x v="3"/>
    <n v="2"/>
    <x v="45"/>
    <x v="177"/>
    <n v="1"/>
    <n v="0"/>
    <n v="0"/>
    <x v="2170"/>
    <n v="26118.849356548071"/>
    <x v="1"/>
  </r>
  <r>
    <s v="2_20142"/>
    <x v="1"/>
    <x v="1"/>
    <n v="2"/>
    <x v="45"/>
    <x v="177"/>
    <n v="1"/>
    <n v="0"/>
    <n v="0"/>
    <x v="2171"/>
    <n v="12100.681302043906"/>
    <x v="0"/>
  </r>
  <r>
    <s v="2_20142"/>
    <x v="1"/>
    <x v="1"/>
    <n v="2"/>
    <x v="45"/>
    <x v="177"/>
    <n v="1"/>
    <n v="0"/>
    <n v="0"/>
    <x v="2172"/>
    <n v="12148.372445117337"/>
    <x v="0"/>
  </r>
  <r>
    <s v="2_20142"/>
    <x v="1"/>
    <x v="3"/>
    <n v="2"/>
    <x v="45"/>
    <x v="177"/>
    <n v="1"/>
    <n v="0"/>
    <n v="0"/>
    <x v="2173"/>
    <n v="23817.562452687358"/>
    <x v="1"/>
  </r>
  <r>
    <s v="2_20142"/>
    <x v="1"/>
    <x v="3"/>
    <n v="2"/>
    <x v="45"/>
    <x v="177"/>
    <n v="1"/>
    <n v="0"/>
    <n v="0"/>
    <x v="2174"/>
    <n v="3024.9810749432249"/>
    <x v="1"/>
  </r>
  <r>
    <s v="2_20142"/>
    <x v="1"/>
    <x v="3"/>
    <n v="2"/>
    <x v="45"/>
    <x v="177"/>
    <n v="1"/>
    <n v="0"/>
    <n v="0"/>
    <x v="2175"/>
    <n v="23841.029523088571"/>
    <x v="1"/>
  </r>
  <r>
    <s v="2_20142"/>
    <x v="1"/>
    <x v="3"/>
    <n v="2"/>
    <x v="45"/>
    <x v="177"/>
    <n v="1"/>
    <n v="0"/>
    <n v="0"/>
    <x v="2176"/>
    <n v="26063.588190764574"/>
    <x v="1"/>
  </r>
  <r>
    <s v="2_20142"/>
    <x v="1"/>
    <x v="3"/>
    <n v="2"/>
    <x v="45"/>
    <x v="177"/>
    <n v="1"/>
    <n v="0"/>
    <n v="0"/>
    <x v="2177"/>
    <n v="2605.6018168054507"/>
    <x v="1"/>
  </r>
  <r>
    <s v="2_20142"/>
    <x v="1"/>
    <x v="3"/>
    <n v="2"/>
    <x v="45"/>
    <x v="177"/>
    <n v="1"/>
    <n v="0"/>
    <n v="0"/>
    <x v="2178"/>
    <n v="1163.5124905374716"/>
    <x v="1"/>
  </r>
  <r>
    <s v="2_20142"/>
    <x v="1"/>
    <x v="3"/>
    <n v="2"/>
    <x v="45"/>
    <x v="177"/>
    <n v="1"/>
    <n v="0"/>
    <n v="0"/>
    <x v="2179"/>
    <n v="26075.700227100682"/>
    <x v="1"/>
  </r>
  <r>
    <s v="2_20142"/>
    <x v="1"/>
    <x v="3"/>
    <n v="2"/>
    <x v="45"/>
    <x v="177"/>
    <n v="1"/>
    <n v="0"/>
    <n v="0"/>
    <x v="2180"/>
    <n v="22046.177138531417"/>
    <x v="1"/>
  </r>
  <r>
    <s v="2_20142"/>
    <x v="1"/>
    <x v="3"/>
    <n v="2"/>
    <x v="45"/>
    <x v="177"/>
    <n v="1"/>
    <n v="0"/>
    <n v="0"/>
    <x v="2181"/>
    <n v="23620.741862225586"/>
    <x v="1"/>
  </r>
  <r>
    <s v="2_20142"/>
    <x v="1"/>
    <x v="3"/>
    <n v="2"/>
    <x v="45"/>
    <x v="177"/>
    <n v="1"/>
    <n v="0"/>
    <n v="0"/>
    <x v="2182"/>
    <n v="6180.923542770629"/>
    <x v="1"/>
  </r>
  <r>
    <s v="2_20142"/>
    <x v="1"/>
    <x v="3"/>
    <n v="2"/>
    <x v="45"/>
    <x v="177"/>
    <n v="1"/>
    <n v="0"/>
    <n v="0"/>
    <x v="2183"/>
    <n v="5907.645722937169"/>
    <x v="1"/>
  </r>
  <r>
    <s v="2_20142"/>
    <x v="1"/>
    <x v="3"/>
    <n v="2"/>
    <x v="45"/>
    <x v="177"/>
    <n v="1"/>
    <n v="0"/>
    <n v="0"/>
    <x v="2184"/>
    <n v="25532.929598788796"/>
    <x v="1"/>
  </r>
  <r>
    <s v="2_20142"/>
    <x v="1"/>
    <x v="3"/>
    <n v="2"/>
    <x v="45"/>
    <x v="177"/>
    <n v="1"/>
    <n v="0"/>
    <n v="0"/>
    <x v="2185"/>
    <n v="23313.398940196821"/>
    <x v="1"/>
  </r>
  <r>
    <s v="2_20142"/>
    <x v="1"/>
    <x v="3"/>
    <n v="2"/>
    <x v="45"/>
    <x v="177"/>
    <n v="1"/>
    <n v="0"/>
    <n v="0"/>
    <x v="2186"/>
    <n v="2175.6245268735806"/>
    <x v="1"/>
  </r>
  <r>
    <s v="2_20142"/>
    <x v="1"/>
    <x v="3"/>
    <n v="2"/>
    <x v="45"/>
    <x v="177"/>
    <n v="1"/>
    <n v="0"/>
    <n v="0"/>
    <x v="2187"/>
    <n v="12320.211960635883"/>
    <x v="1"/>
  </r>
  <r>
    <s v="2_20142"/>
    <x v="1"/>
    <x v="3"/>
    <n v="2"/>
    <x v="45"/>
    <x v="177"/>
    <n v="1"/>
    <n v="0"/>
    <n v="0"/>
    <x v="1331"/>
    <n v="5801.6654049962153"/>
    <x v="1"/>
  </r>
  <r>
    <s v="2_20142"/>
    <x v="1"/>
    <x v="3"/>
    <n v="2"/>
    <x v="45"/>
    <x v="177"/>
    <n v="1"/>
    <n v="0"/>
    <n v="0"/>
    <x v="2188"/>
    <n v="25926.57077971234"/>
    <x v="1"/>
  </r>
  <r>
    <s v="2_20142"/>
    <x v="1"/>
    <x v="3"/>
    <n v="2"/>
    <x v="45"/>
    <x v="177"/>
    <n v="1"/>
    <n v="0"/>
    <n v="0"/>
    <x v="2189"/>
    <n v="6342.9220287660864"/>
    <x v="1"/>
  </r>
  <r>
    <s v="2_20142"/>
    <x v="1"/>
    <x v="3"/>
    <n v="2"/>
    <x v="45"/>
    <x v="177"/>
    <n v="1"/>
    <n v="0"/>
    <n v="0"/>
    <x v="1214"/>
    <n v="6141.5594246782739"/>
    <x v="1"/>
  </r>
  <r>
    <s v="2_20142"/>
    <x v="1"/>
    <x v="3"/>
    <n v="2"/>
    <x v="45"/>
    <x v="177"/>
    <n v="1"/>
    <n v="0"/>
    <n v="0"/>
    <x v="2190"/>
    <n v="5614.6858440575324"/>
    <x v="1"/>
  </r>
  <r>
    <s v="1_20143"/>
    <x v="0"/>
    <x v="4"/>
    <n v="3"/>
    <x v="45"/>
    <x v="175"/>
    <n v="1"/>
    <n v="0"/>
    <n v="0"/>
    <x v="2191"/>
    <n v="111575.32172596519"/>
    <x v="2"/>
  </r>
  <r>
    <s v="2_20142"/>
    <x v="1"/>
    <x v="1"/>
    <n v="2"/>
    <x v="45"/>
    <x v="177"/>
    <n v="1"/>
    <n v="0"/>
    <n v="0"/>
    <x v="2192"/>
    <n v="10804.693414080242"/>
    <x v="0"/>
  </r>
  <r>
    <s v="2_20142"/>
    <x v="1"/>
    <x v="1"/>
    <n v="2"/>
    <x v="45"/>
    <x v="177"/>
    <n v="1"/>
    <n v="0"/>
    <n v="0"/>
    <x v="2193"/>
    <n v="12087.055261165784"/>
    <x v="0"/>
  </r>
  <r>
    <s v="4_20143"/>
    <x v="3"/>
    <x v="1"/>
    <n v="3"/>
    <x v="45"/>
    <x v="175"/>
    <n v="1"/>
    <n v="0"/>
    <n v="0"/>
    <x v="2194"/>
    <n v="51412.566237698717"/>
    <x v="0"/>
  </r>
  <r>
    <s v="2_20143"/>
    <x v="1"/>
    <x v="3"/>
    <n v="3"/>
    <x v="45"/>
    <x v="175"/>
    <n v="1"/>
    <n v="0"/>
    <n v="0"/>
    <x v="2195"/>
    <n v="3019.6820590461771"/>
    <x v="1"/>
  </r>
  <r>
    <s v="3_20142"/>
    <x v="2"/>
    <x v="1"/>
    <n v="2"/>
    <x v="45"/>
    <x v="177"/>
    <n v="1"/>
    <n v="0"/>
    <n v="0"/>
    <x v="2196"/>
    <n v="89233.156699470099"/>
    <x v="0"/>
  </r>
  <r>
    <s v="4_20141"/>
    <x v="3"/>
    <x v="1"/>
    <n v="1"/>
    <x v="45"/>
    <x v="176"/>
    <n v="1"/>
    <n v="0"/>
    <n v="0"/>
    <x v="2197"/>
    <n v="104543.5276305829"/>
    <x v="0"/>
  </r>
  <r>
    <s v="3_20153"/>
    <x v="2"/>
    <x v="4"/>
    <n v="3"/>
    <x v="46"/>
    <x v="178"/>
    <n v="1"/>
    <n v="0"/>
    <n v="0"/>
    <x v="2198"/>
    <n v="203299.01589704771"/>
    <x v="2"/>
  </r>
  <r>
    <s v="3_20153"/>
    <x v="2"/>
    <x v="4"/>
    <n v="3"/>
    <x v="46"/>
    <x v="178"/>
    <n v="1"/>
    <n v="0"/>
    <n v="0"/>
    <x v="2199"/>
    <n v="204632.85389856171"/>
    <x v="2"/>
  </r>
  <r>
    <s v="3_20153"/>
    <x v="2"/>
    <x v="1"/>
    <n v="3"/>
    <x v="46"/>
    <x v="178"/>
    <n v="1"/>
    <n v="0"/>
    <n v="0"/>
    <x v="2200"/>
    <n v="12953.822861468585"/>
    <x v="0"/>
  </r>
  <r>
    <s v="3_20153"/>
    <x v="2"/>
    <x v="4"/>
    <n v="3"/>
    <x v="46"/>
    <x v="178"/>
    <n v="1"/>
    <n v="0"/>
    <n v="0"/>
    <x v="2201"/>
    <n v="49819.076457229377"/>
    <x v="2"/>
  </r>
  <r>
    <s v="5_20153"/>
    <x v="4"/>
    <x v="4"/>
    <n v="3"/>
    <x v="46"/>
    <x v="178"/>
    <n v="1"/>
    <n v="0"/>
    <n v="0"/>
    <x v="2202"/>
    <n v="23315.669947009843"/>
    <x v="2"/>
  </r>
  <r>
    <s v="5_20153"/>
    <x v="4"/>
    <x v="4"/>
    <n v="3"/>
    <x v="46"/>
    <x v="178"/>
    <n v="1"/>
    <n v="0"/>
    <n v="0"/>
    <x v="2203"/>
    <n v="26085.541256623772"/>
    <x v="2"/>
  </r>
  <r>
    <s v="3_20153"/>
    <x v="2"/>
    <x v="4"/>
    <n v="3"/>
    <x v="46"/>
    <x v="178"/>
    <n v="2"/>
    <n v="0"/>
    <n v="0"/>
    <x v="2204"/>
    <n v="215848.59954579864"/>
    <x v="2"/>
  </r>
  <r>
    <s v="3_20153"/>
    <x v="2"/>
    <x v="4"/>
    <n v="3"/>
    <x v="46"/>
    <x v="178"/>
    <n v="1"/>
    <n v="0"/>
    <n v="0"/>
    <x v="2205"/>
    <n v="702410.29523088573"/>
    <x v="2"/>
  </r>
  <r>
    <s v="3_20153"/>
    <x v="2"/>
    <x v="4"/>
    <n v="3"/>
    <x v="46"/>
    <x v="178"/>
    <n v="1"/>
    <n v="0"/>
    <n v="0"/>
    <x v="2206"/>
    <n v="179692.65707797123"/>
    <x v="2"/>
  </r>
  <r>
    <s v="5_20153"/>
    <x v="4"/>
    <x v="4"/>
    <n v="3"/>
    <x v="46"/>
    <x v="178"/>
    <n v="1"/>
    <n v="0"/>
    <n v="0"/>
    <x v="2207"/>
    <n v="25379.258137774414"/>
    <x v="2"/>
  </r>
  <r>
    <s v="5_20153"/>
    <x v="4"/>
    <x v="4"/>
    <n v="3"/>
    <x v="46"/>
    <x v="178"/>
    <n v="1"/>
    <n v="0"/>
    <n v="0"/>
    <x v="1943"/>
    <n v="23272.520817562454"/>
    <x v="2"/>
  </r>
  <r>
    <s v="4_20154"/>
    <x v="3"/>
    <x v="4"/>
    <n v="4"/>
    <x v="46"/>
    <x v="179"/>
    <n v="1"/>
    <n v="0"/>
    <n v="0"/>
    <x v="2208"/>
    <n v="36211.960635881907"/>
    <x v="2"/>
  </r>
  <r>
    <s v="1_20151"/>
    <x v="0"/>
    <x v="6"/>
    <n v="1"/>
    <x v="46"/>
    <x v="180"/>
    <n v="2"/>
    <n v="0"/>
    <n v="0"/>
    <x v="2209"/>
    <n v="223031.7940953823"/>
    <x v="4"/>
  </r>
  <r>
    <s v="1_20151"/>
    <x v="0"/>
    <x v="6"/>
    <n v="1"/>
    <x v="46"/>
    <x v="180"/>
    <n v="2"/>
    <n v="0"/>
    <n v="0"/>
    <x v="2210"/>
    <n v="54539.742619227858"/>
    <x v="4"/>
  </r>
  <r>
    <s v="4_20153"/>
    <x v="3"/>
    <x v="1"/>
    <n v="3"/>
    <x v="46"/>
    <x v="178"/>
    <n v="1"/>
    <n v="0"/>
    <n v="0"/>
    <x v="2211"/>
    <n v="38965.934897804698"/>
    <x v="0"/>
  </r>
  <r>
    <s v="4_20153"/>
    <x v="3"/>
    <x v="1"/>
    <n v="3"/>
    <x v="46"/>
    <x v="178"/>
    <n v="1"/>
    <n v="0"/>
    <n v="0"/>
    <x v="2212"/>
    <n v="24474.640423921272"/>
    <x v="0"/>
  </r>
  <r>
    <s v="3_20153"/>
    <x v="2"/>
    <x v="1"/>
    <n v="3"/>
    <x v="46"/>
    <x v="178"/>
    <n v="1"/>
    <n v="0"/>
    <n v="0"/>
    <x v="2213"/>
    <n v="46770.628311884939"/>
    <x v="0"/>
  </r>
  <r>
    <s v="3_20153"/>
    <x v="2"/>
    <x v="1"/>
    <n v="3"/>
    <x v="46"/>
    <x v="178"/>
    <n v="1"/>
    <n v="0"/>
    <n v="0"/>
    <x v="2214"/>
    <n v="24647.993943981834"/>
    <x v="0"/>
  </r>
  <r>
    <s v="3_20153"/>
    <x v="2"/>
    <x v="1"/>
    <n v="3"/>
    <x v="46"/>
    <x v="178"/>
    <n v="1"/>
    <n v="0"/>
    <n v="0"/>
    <x v="2215"/>
    <n v="26082.513247539744"/>
    <x v="0"/>
  </r>
  <r>
    <s v="3_20153"/>
    <x v="2"/>
    <x v="1"/>
    <n v="3"/>
    <x v="46"/>
    <x v="178"/>
    <n v="1"/>
    <n v="0"/>
    <n v="0"/>
    <x v="2216"/>
    <n v="32565.48069644209"/>
    <x v="0"/>
  </r>
  <r>
    <s v="3_20153"/>
    <x v="2"/>
    <x v="1"/>
    <n v="3"/>
    <x v="46"/>
    <x v="178"/>
    <n v="1"/>
    <n v="0"/>
    <n v="0"/>
    <x v="2217"/>
    <n v="92620.741862225594"/>
    <x v="0"/>
  </r>
  <r>
    <s v="4_20153"/>
    <x v="3"/>
    <x v="1"/>
    <n v="3"/>
    <x v="46"/>
    <x v="178"/>
    <n v="1"/>
    <n v="0"/>
    <n v="0"/>
    <x v="2218"/>
    <n v="135719.90915972748"/>
    <x v="0"/>
  </r>
  <r>
    <s v="4_20153"/>
    <x v="3"/>
    <x v="1"/>
    <n v="3"/>
    <x v="46"/>
    <x v="178"/>
    <n v="1"/>
    <n v="0"/>
    <n v="0"/>
    <x v="2219"/>
    <n v="33306.585919757759"/>
    <x v="0"/>
  </r>
  <r>
    <s v="3_20151"/>
    <x v="2"/>
    <x v="1"/>
    <n v="1"/>
    <x v="46"/>
    <x v="180"/>
    <n v="1"/>
    <n v="0"/>
    <n v="0"/>
    <x v="2220"/>
    <n v="48009.084027252087"/>
    <x v="0"/>
  </r>
  <r>
    <s v="4_20153"/>
    <x v="3"/>
    <x v="1"/>
    <n v="3"/>
    <x v="46"/>
    <x v="178"/>
    <n v="1"/>
    <n v="0"/>
    <n v="0"/>
    <x v="2221"/>
    <n v="38314.155942467827"/>
    <x v="0"/>
  </r>
  <r>
    <s v="3_20154"/>
    <x v="2"/>
    <x v="4"/>
    <n v="4"/>
    <x v="46"/>
    <x v="179"/>
    <n v="1"/>
    <n v="0"/>
    <n v="0"/>
    <x v="2222"/>
    <n v="56519.303557910673"/>
    <x v="2"/>
  </r>
  <r>
    <s v="2_20152"/>
    <x v="1"/>
    <x v="35"/>
    <n v="2"/>
    <x v="46"/>
    <x v="181"/>
    <n v="1"/>
    <n v="13"/>
    <n v="0"/>
    <x v="2"/>
    <n v="0"/>
    <x v="5"/>
  </r>
  <r>
    <s v="3_20153"/>
    <x v="2"/>
    <x v="4"/>
    <n v="3"/>
    <x v="46"/>
    <x v="178"/>
    <n v="1"/>
    <n v="0"/>
    <n v="0"/>
    <x v="2223"/>
    <n v="127031.7940953823"/>
    <x v="2"/>
  </r>
  <r>
    <s v="2_20152"/>
    <x v="1"/>
    <x v="1"/>
    <n v="2"/>
    <x v="46"/>
    <x v="181"/>
    <n v="1"/>
    <n v="0"/>
    <n v="0"/>
    <x v="2224"/>
    <n v="12934.140802422407"/>
    <x v="0"/>
  </r>
  <r>
    <s v="2_20152"/>
    <x v="1"/>
    <x v="1"/>
    <n v="2"/>
    <x v="46"/>
    <x v="181"/>
    <n v="1"/>
    <n v="0"/>
    <n v="0"/>
    <x v="2225"/>
    <n v="81773.656320968963"/>
    <x v="0"/>
  </r>
  <r>
    <s v="3_20153"/>
    <x v="2"/>
    <x v="1"/>
    <n v="3"/>
    <x v="46"/>
    <x v="178"/>
    <n v="1"/>
    <n v="0"/>
    <n v="0"/>
    <x v="2226"/>
    <n v="2510675.2460257383"/>
    <x v="0"/>
  </r>
  <r>
    <s v="3_20153"/>
    <x v="2"/>
    <x v="4"/>
    <n v="3"/>
    <x v="46"/>
    <x v="178"/>
    <n v="1"/>
    <n v="0"/>
    <n v="0"/>
    <x v="2227"/>
    <n v="156455.7153671461"/>
    <x v="2"/>
  </r>
  <r>
    <s v="2_20152"/>
    <x v="1"/>
    <x v="3"/>
    <n v="2"/>
    <x v="46"/>
    <x v="181"/>
    <n v="1"/>
    <n v="0"/>
    <n v="0"/>
    <x v="2228"/>
    <n v="2753.2172596517789"/>
    <x v="1"/>
  </r>
  <r>
    <s v="2_20152"/>
    <x v="1"/>
    <x v="3"/>
    <n v="2"/>
    <x v="46"/>
    <x v="181"/>
    <n v="1"/>
    <n v="0"/>
    <n v="0"/>
    <x v="2224"/>
    <n v="12934.140802422407"/>
    <x v="1"/>
  </r>
  <r>
    <s v="2_20153"/>
    <x v="1"/>
    <x v="3"/>
    <n v="3"/>
    <x v="46"/>
    <x v="178"/>
    <n v="1"/>
    <n v="0"/>
    <n v="0"/>
    <x v="2229"/>
    <n v="6419.3792581377747"/>
    <x v="1"/>
  </r>
  <r>
    <s v="2_20153"/>
    <x v="1"/>
    <x v="1"/>
    <n v="3"/>
    <x v="46"/>
    <x v="178"/>
    <n v="1"/>
    <n v="0"/>
    <n v="0"/>
    <x v="2230"/>
    <n v="11371.688115064346"/>
    <x v="0"/>
  </r>
  <r>
    <s v="2_20153"/>
    <x v="1"/>
    <x v="35"/>
    <n v="3"/>
    <x v="46"/>
    <x v="178"/>
    <n v="1"/>
    <n v="12"/>
    <n v="0"/>
    <x v="2"/>
    <n v="0"/>
    <x v="5"/>
  </r>
  <r>
    <s v="2_20153"/>
    <x v="1"/>
    <x v="35"/>
    <n v="3"/>
    <x v="46"/>
    <x v="178"/>
    <n v="1"/>
    <n v="11"/>
    <n v="0"/>
    <x v="2"/>
    <n v="0"/>
    <x v="5"/>
  </r>
  <r>
    <s v="3_20153"/>
    <x v="2"/>
    <x v="4"/>
    <n v="3"/>
    <x v="46"/>
    <x v="178"/>
    <n v="1"/>
    <n v="0"/>
    <n v="0"/>
    <x v="2231"/>
    <n v="22384.557153671463"/>
    <x v="2"/>
  </r>
  <r>
    <s v="3_20153"/>
    <x v="2"/>
    <x v="4"/>
    <n v="3"/>
    <x v="46"/>
    <x v="178"/>
    <n v="1"/>
    <n v="0"/>
    <n v="0"/>
    <x v="2232"/>
    <n v="169444.36033308101"/>
    <x v="2"/>
  </r>
  <r>
    <s v="3_20153"/>
    <x v="2"/>
    <x v="4"/>
    <n v="3"/>
    <x v="46"/>
    <x v="178"/>
    <n v="1"/>
    <n v="0"/>
    <n v="0"/>
    <x v="2233"/>
    <n v="12047.691143073429"/>
    <x v="2"/>
  </r>
  <r>
    <s v="4_20153"/>
    <x v="3"/>
    <x v="1"/>
    <n v="3"/>
    <x v="46"/>
    <x v="178"/>
    <n v="1"/>
    <n v="0"/>
    <n v="0"/>
    <x v="2234"/>
    <n v="23262.679788039364"/>
    <x v="0"/>
  </r>
  <r>
    <s v="4_20153"/>
    <x v="3"/>
    <x v="1"/>
    <n v="3"/>
    <x v="46"/>
    <x v="178"/>
    <n v="1"/>
    <n v="0"/>
    <n v="0"/>
    <x v="2235"/>
    <n v="24595.003785011355"/>
    <x v="0"/>
  </r>
  <r>
    <s v="3_20153"/>
    <x v="2"/>
    <x v="4"/>
    <n v="3"/>
    <x v="46"/>
    <x v="178"/>
    <n v="1"/>
    <n v="0"/>
    <n v="0"/>
    <x v="2236"/>
    <n v="10930.355791067374"/>
    <x v="2"/>
  </r>
  <r>
    <s v="3_20153"/>
    <x v="2"/>
    <x v="1"/>
    <n v="3"/>
    <x v="46"/>
    <x v="178"/>
    <n v="1"/>
    <n v="0"/>
    <n v="0"/>
    <x v="2237"/>
    <n v="131339.89401968208"/>
    <x v="0"/>
  </r>
  <r>
    <s v="3_20153"/>
    <x v="2"/>
    <x v="1"/>
    <n v="3"/>
    <x v="46"/>
    <x v="178"/>
    <n v="1"/>
    <n v="0"/>
    <n v="0"/>
    <x v="2238"/>
    <n v="6332.3239969719916"/>
    <x v="0"/>
  </r>
  <r>
    <s v="3_20153"/>
    <x v="2"/>
    <x v="1"/>
    <n v="3"/>
    <x v="46"/>
    <x v="178"/>
    <n v="1"/>
    <n v="0"/>
    <n v="0"/>
    <x v="1896"/>
    <n v="33389.856169568513"/>
    <x v="0"/>
  </r>
  <r>
    <s v="3_20153"/>
    <x v="2"/>
    <x v="1"/>
    <n v="3"/>
    <x v="46"/>
    <x v="178"/>
    <n v="1"/>
    <n v="0"/>
    <n v="0"/>
    <x v="2239"/>
    <n v="22103.709311127936"/>
    <x v="0"/>
  </r>
  <r>
    <s v="3_20153"/>
    <x v="2"/>
    <x v="1"/>
    <n v="3"/>
    <x v="46"/>
    <x v="178"/>
    <n v="1"/>
    <n v="0"/>
    <n v="0"/>
    <x v="1798"/>
    <n v="21863.739591218775"/>
    <x v="0"/>
  </r>
  <r>
    <s v="2_20152"/>
    <x v="1"/>
    <x v="1"/>
    <n v="2"/>
    <x v="46"/>
    <x v="181"/>
    <n v="1"/>
    <n v="0"/>
    <n v="0"/>
    <x v="2240"/>
    <n v="12049.962149886451"/>
    <x v="0"/>
  </r>
  <r>
    <s v="6_20152"/>
    <x v="5"/>
    <x v="16"/>
    <n v="2"/>
    <x v="46"/>
    <x v="181"/>
    <n v="1"/>
    <n v="0"/>
    <n v="0"/>
    <x v="2241"/>
    <n v="63659.348978046939"/>
    <x v="4"/>
  </r>
  <r>
    <s v="3_20152"/>
    <x v="2"/>
    <x v="1"/>
    <n v="2"/>
    <x v="46"/>
    <x v="181"/>
    <n v="1"/>
    <n v="0"/>
    <n v="0"/>
    <x v="2242"/>
    <n v="26073.42922028766"/>
    <x v="0"/>
  </r>
  <r>
    <s v="3_20152"/>
    <x v="2"/>
    <x v="1"/>
    <n v="2"/>
    <x v="46"/>
    <x v="181"/>
    <n v="1"/>
    <n v="0"/>
    <n v="0"/>
    <x v="2243"/>
    <n v="23420.89326267979"/>
    <x v="0"/>
  </r>
  <r>
    <s v="3_20152"/>
    <x v="2"/>
    <x v="1"/>
    <n v="2"/>
    <x v="46"/>
    <x v="181"/>
    <n v="1"/>
    <n v="0"/>
    <n v="0"/>
    <x v="2244"/>
    <n v="25816.048448145346"/>
    <x v="0"/>
  </r>
  <r>
    <s v="3_20152"/>
    <x v="2"/>
    <x v="1"/>
    <n v="2"/>
    <x v="46"/>
    <x v="181"/>
    <n v="1"/>
    <n v="0"/>
    <n v="0"/>
    <x v="2245"/>
    <n v="23846.328538985617"/>
    <x v="0"/>
  </r>
  <r>
    <s v="2_20152"/>
    <x v="1"/>
    <x v="35"/>
    <n v="2"/>
    <x v="46"/>
    <x v="181"/>
    <n v="1"/>
    <n v="13"/>
    <n v="0"/>
    <x v="2"/>
    <n v="0"/>
    <x v="5"/>
  </r>
  <r>
    <s v="4_20152"/>
    <x v="3"/>
    <x v="1"/>
    <n v="2"/>
    <x v="46"/>
    <x v="181"/>
    <n v="1"/>
    <n v="0"/>
    <n v="0"/>
    <x v="2246"/>
    <n v="23022.710068130207"/>
    <x v="0"/>
  </r>
  <r>
    <s v="3_20152"/>
    <x v="2"/>
    <x v="1"/>
    <n v="2"/>
    <x v="46"/>
    <x v="181"/>
    <n v="1"/>
    <n v="0"/>
    <n v="0"/>
    <x v="2247"/>
    <n v="37691.900075700229"/>
    <x v="0"/>
  </r>
  <r>
    <s v="3_20152"/>
    <x v="2"/>
    <x v="1"/>
    <n v="2"/>
    <x v="46"/>
    <x v="181"/>
    <n v="1"/>
    <n v="0"/>
    <n v="0"/>
    <x v="2248"/>
    <n v="74901.589704769111"/>
    <x v="0"/>
  </r>
  <r>
    <s v="6_20153"/>
    <x v="5"/>
    <x v="1"/>
    <n v="3"/>
    <x v="46"/>
    <x v="178"/>
    <n v="1"/>
    <n v="0"/>
    <n v="0"/>
    <x v="2249"/>
    <n v="34264.193792581376"/>
    <x v="0"/>
  </r>
  <r>
    <s v="5_20152"/>
    <x v="4"/>
    <x v="1"/>
    <n v="2"/>
    <x v="46"/>
    <x v="181"/>
    <n v="1"/>
    <n v="0"/>
    <n v="0"/>
    <x v="2250"/>
    <n v="38426.19227857684"/>
    <x v="0"/>
  </r>
  <r>
    <s v="5_20152"/>
    <x v="4"/>
    <x v="1"/>
    <n v="2"/>
    <x v="46"/>
    <x v="181"/>
    <n v="1"/>
    <n v="0"/>
    <n v="0"/>
    <x v="2251"/>
    <n v="33076.457229371692"/>
    <x v="0"/>
  </r>
  <r>
    <s v="3_20153"/>
    <x v="2"/>
    <x v="1"/>
    <n v="3"/>
    <x v="46"/>
    <x v="178"/>
    <n v="1"/>
    <n v="0"/>
    <n v="0"/>
    <x v="2252"/>
    <n v="392687.35806207423"/>
    <x v="0"/>
  </r>
  <r>
    <s v="6_20152"/>
    <x v="5"/>
    <x v="1"/>
    <n v="2"/>
    <x v="46"/>
    <x v="181"/>
    <n v="1"/>
    <n v="0"/>
    <n v="0"/>
    <x v="2253"/>
    <n v="69781.983345950037"/>
    <x v="0"/>
  </r>
  <r>
    <s v="3_20152"/>
    <x v="2"/>
    <x v="1"/>
    <n v="2"/>
    <x v="46"/>
    <x v="181"/>
    <n v="1"/>
    <n v="0"/>
    <n v="0"/>
    <x v="2254"/>
    <n v="23279.333838001516"/>
    <x v="0"/>
  </r>
  <r>
    <s v="4_20153"/>
    <x v="3"/>
    <x v="1"/>
    <n v="3"/>
    <x v="46"/>
    <x v="178"/>
    <n v="1"/>
    <n v="0"/>
    <n v="0"/>
    <x v="2255"/>
    <n v="37335.352006056019"/>
    <x v="0"/>
  </r>
  <r>
    <s v="5_20153"/>
    <x v="4"/>
    <x v="1"/>
    <n v="3"/>
    <x v="46"/>
    <x v="178"/>
    <n v="1"/>
    <n v="0"/>
    <n v="0"/>
    <x v="2256"/>
    <n v="50937.168811506439"/>
    <x v="0"/>
  </r>
  <r>
    <s v="5_20153"/>
    <x v="4"/>
    <x v="1"/>
    <n v="3"/>
    <x v="46"/>
    <x v="178"/>
    <n v="1"/>
    <n v="0"/>
    <n v="0"/>
    <x v="2257"/>
    <n v="34631.339894019686"/>
    <x v="0"/>
  </r>
  <r>
    <s v="4_20153"/>
    <x v="3"/>
    <x v="1"/>
    <n v="3"/>
    <x v="46"/>
    <x v="178"/>
    <n v="1"/>
    <n v="0"/>
    <n v="0"/>
    <x v="2258"/>
    <n v="6115.8213474640424"/>
    <x v="0"/>
  </r>
  <r>
    <s v="4_20153"/>
    <x v="3"/>
    <x v="1"/>
    <n v="3"/>
    <x v="46"/>
    <x v="178"/>
    <n v="1"/>
    <n v="0"/>
    <n v="0"/>
    <x v="2259"/>
    <n v="6559.4246782740347"/>
    <x v="0"/>
  </r>
  <r>
    <s v="3_20152"/>
    <x v="2"/>
    <x v="1"/>
    <n v="2"/>
    <x v="46"/>
    <x v="181"/>
    <n v="1"/>
    <n v="0"/>
    <n v="0"/>
    <x v="2260"/>
    <n v="51753.217259651785"/>
    <x v="0"/>
  </r>
  <r>
    <s v="5_20152"/>
    <x v="4"/>
    <x v="1"/>
    <n v="2"/>
    <x v="46"/>
    <x v="181"/>
    <n v="1"/>
    <n v="0"/>
    <n v="0"/>
    <x v="2261"/>
    <n v="57635.881907645722"/>
    <x v="0"/>
  </r>
  <r>
    <s v="5_20152"/>
    <x v="4"/>
    <x v="1"/>
    <n v="2"/>
    <x v="46"/>
    <x v="181"/>
    <n v="1"/>
    <n v="0"/>
    <n v="0"/>
    <x v="2262"/>
    <n v="25566.994700984105"/>
    <x v="0"/>
  </r>
  <r>
    <s v="3_20153"/>
    <x v="2"/>
    <x v="1"/>
    <n v="3"/>
    <x v="46"/>
    <x v="178"/>
    <n v="1"/>
    <n v="0"/>
    <n v="0"/>
    <x v="2263"/>
    <n v="6446.6313398940201"/>
    <x v="0"/>
  </r>
  <r>
    <s v="4_20153"/>
    <x v="3"/>
    <x v="1"/>
    <n v="3"/>
    <x v="46"/>
    <x v="178"/>
    <n v="1"/>
    <n v="0"/>
    <n v="0"/>
    <x v="2264"/>
    <n v="92332.323996972002"/>
    <x v="0"/>
  </r>
  <r>
    <s v="1_20153"/>
    <x v="0"/>
    <x v="1"/>
    <n v="3"/>
    <x v="46"/>
    <x v="178"/>
    <n v="1"/>
    <n v="0"/>
    <n v="0"/>
    <x v="2265"/>
    <n v="12034.065102195307"/>
    <x v="0"/>
  </r>
  <r>
    <s v="2_20154"/>
    <x v="1"/>
    <x v="4"/>
    <n v="4"/>
    <x v="46"/>
    <x v="179"/>
    <n v="1"/>
    <n v="0"/>
    <n v="0"/>
    <x v="2266"/>
    <n v="970379.25813777442"/>
    <x v="2"/>
  </r>
  <r>
    <s v="2_20154"/>
    <x v="1"/>
    <x v="4"/>
    <n v="4"/>
    <x v="46"/>
    <x v="179"/>
    <n v="1"/>
    <n v="0"/>
    <n v="0"/>
    <x v="2267"/>
    <n v="2554559.424678274"/>
    <x v="2"/>
  </r>
  <r>
    <s v="2_20154"/>
    <x v="1"/>
    <x v="4"/>
    <n v="4"/>
    <x v="46"/>
    <x v="179"/>
    <n v="1"/>
    <n v="0"/>
    <n v="0"/>
    <x v="2268"/>
    <n v="520613.92884178658"/>
    <x v="2"/>
  </r>
  <r>
    <s v="3_20154"/>
    <x v="2"/>
    <x v="4"/>
    <n v="4"/>
    <x v="46"/>
    <x v="179"/>
    <n v="1"/>
    <n v="0"/>
    <n v="0"/>
    <x v="2269"/>
    <n v="9791039.3641180936"/>
    <x v="2"/>
  </r>
  <r>
    <s v="2_20154"/>
    <x v="1"/>
    <x v="4"/>
    <n v="4"/>
    <x v="46"/>
    <x v="179"/>
    <n v="1"/>
    <n v="0"/>
    <n v="0"/>
    <x v="2270"/>
    <n v="489887.96366389102"/>
    <x v="2"/>
  </r>
  <r>
    <s v="1_20154"/>
    <x v="0"/>
    <x v="4"/>
    <n v="4"/>
    <x v="46"/>
    <x v="179"/>
    <n v="1"/>
    <n v="0"/>
    <n v="0"/>
    <x v="2271"/>
    <n v="11160.484481453444"/>
    <x v="2"/>
  </r>
  <r>
    <s v="2_20154"/>
    <x v="1"/>
    <x v="4"/>
    <n v="4"/>
    <x v="46"/>
    <x v="179"/>
    <n v="16"/>
    <n v="0"/>
    <n v="0"/>
    <x v="2272"/>
    <n v="119904000"/>
    <x v="2"/>
  </r>
  <r>
    <s v="2_20154"/>
    <x v="1"/>
    <x v="4"/>
    <n v="4"/>
    <x v="46"/>
    <x v="179"/>
    <n v="1"/>
    <n v="0"/>
    <n v="0"/>
    <x v="2273"/>
    <n v="2772000"/>
    <x v="2"/>
  </r>
  <r>
    <s v="2_20154"/>
    <x v="1"/>
    <x v="4"/>
    <n v="4"/>
    <x v="46"/>
    <x v="179"/>
    <n v="1"/>
    <n v="0"/>
    <n v="0"/>
    <x v="2274"/>
    <n v="130559.42467827404"/>
    <x v="2"/>
  </r>
  <r>
    <s v="2_20154"/>
    <x v="1"/>
    <x v="4"/>
    <n v="4"/>
    <x v="46"/>
    <x v="179"/>
    <n v="2"/>
    <n v="0"/>
    <n v="0"/>
    <x v="2275"/>
    <n v="95826.646479939445"/>
    <x v="2"/>
  </r>
  <r>
    <s v="2_20154"/>
    <x v="1"/>
    <x v="4"/>
    <n v="4"/>
    <x v="46"/>
    <x v="179"/>
    <n v="1"/>
    <n v="0"/>
    <n v="0"/>
    <x v="2276"/>
    <n v="635339.89401968208"/>
    <x v="2"/>
  </r>
  <r>
    <s v="2_20154"/>
    <x v="1"/>
    <x v="4"/>
    <n v="4"/>
    <x v="46"/>
    <x v="179"/>
    <n v="1"/>
    <n v="0"/>
    <n v="0"/>
    <x v="2277"/>
    <n v="51863.739591218779"/>
    <x v="2"/>
  </r>
  <r>
    <s v="2_20154"/>
    <x v="1"/>
    <x v="4"/>
    <n v="4"/>
    <x v="46"/>
    <x v="179"/>
    <n v="1"/>
    <n v="0"/>
    <n v="0"/>
    <x v="2278"/>
    <n v="657179.40953822865"/>
    <x v="2"/>
  </r>
  <r>
    <s v="2_20154"/>
    <x v="1"/>
    <x v="4"/>
    <n v="4"/>
    <x v="46"/>
    <x v="179"/>
    <n v="1"/>
    <n v="0"/>
    <n v="0"/>
    <x v="2279"/>
    <n v="109091.59727479183"/>
    <x v="2"/>
  </r>
  <r>
    <s v="2_20154"/>
    <x v="1"/>
    <x v="4"/>
    <n v="4"/>
    <x v="46"/>
    <x v="179"/>
    <n v="1"/>
    <n v="0"/>
    <n v="0"/>
    <x v="2065"/>
    <n v="112067.3732021196"/>
    <x v="2"/>
  </r>
  <r>
    <s v="2_20154"/>
    <x v="1"/>
    <x v="4"/>
    <n v="4"/>
    <x v="46"/>
    <x v="179"/>
    <n v="1"/>
    <n v="0"/>
    <n v="0"/>
    <x v="2280"/>
    <n v="650159.72747918242"/>
    <x v="2"/>
  </r>
  <r>
    <s v="2_20154"/>
    <x v="1"/>
    <x v="4"/>
    <n v="4"/>
    <x v="46"/>
    <x v="179"/>
    <n v="1"/>
    <n v="0"/>
    <n v="0"/>
    <x v="2281"/>
    <n v="279959.87887963664"/>
    <x v="2"/>
  </r>
  <r>
    <s v="2_20154"/>
    <x v="1"/>
    <x v="4"/>
    <n v="4"/>
    <x v="46"/>
    <x v="179"/>
    <n v="1"/>
    <n v="0"/>
    <n v="0"/>
    <x v="2282"/>
    <n v="988649.50794852385"/>
    <x v="2"/>
  </r>
  <r>
    <s v="2_20154"/>
    <x v="1"/>
    <x v="4"/>
    <n v="4"/>
    <x v="46"/>
    <x v="179"/>
    <n v="1"/>
    <n v="0"/>
    <n v="0"/>
    <x v="2283"/>
    <n v="681983.34595003782"/>
    <x v="2"/>
  </r>
  <r>
    <s v="2_20154"/>
    <x v="1"/>
    <x v="4"/>
    <n v="4"/>
    <x v="46"/>
    <x v="179"/>
    <n v="1"/>
    <n v="0"/>
    <n v="0"/>
    <x v="2284"/>
    <n v="3051599.5457986374"/>
    <x v="2"/>
  </r>
  <r>
    <s v="2_20153"/>
    <x v="1"/>
    <x v="1"/>
    <n v="3"/>
    <x v="46"/>
    <x v="178"/>
    <n v="1"/>
    <n v="0"/>
    <n v="0"/>
    <x v="2285"/>
    <n v="12866.010598031795"/>
    <x v="0"/>
  </r>
  <r>
    <s v="2_20153"/>
    <x v="1"/>
    <x v="1"/>
    <n v="3"/>
    <x v="46"/>
    <x v="178"/>
    <n v="1"/>
    <n v="0"/>
    <n v="0"/>
    <x v="2286"/>
    <n v="76456.472369417112"/>
    <x v="0"/>
  </r>
  <r>
    <s v="2_20153"/>
    <x v="1"/>
    <x v="3"/>
    <n v="3"/>
    <x v="46"/>
    <x v="178"/>
    <n v="1"/>
    <n v="0"/>
    <n v="0"/>
    <x v="2287"/>
    <n v="6046.1771385314159"/>
    <x v="1"/>
  </r>
  <r>
    <s v="1_20152"/>
    <x v="0"/>
    <x v="1"/>
    <n v="2"/>
    <x v="46"/>
    <x v="181"/>
    <n v="1"/>
    <n v="0"/>
    <n v="0"/>
    <x v="2288"/>
    <n v="115931.8697956094"/>
    <x v="0"/>
  </r>
  <r>
    <s v="3_20153"/>
    <x v="2"/>
    <x v="4"/>
    <n v="3"/>
    <x v="46"/>
    <x v="178"/>
    <n v="1"/>
    <n v="0"/>
    <n v="0"/>
    <x v="2289"/>
    <n v="22101.438304314914"/>
    <x v="2"/>
  </r>
  <r>
    <s v="3_20153"/>
    <x v="2"/>
    <x v="4"/>
    <n v="3"/>
    <x v="46"/>
    <x v="178"/>
    <n v="1"/>
    <n v="0"/>
    <n v="0"/>
    <x v="2290"/>
    <n v="24580.620741862225"/>
    <x v="2"/>
  </r>
  <r>
    <s v="3_20153"/>
    <x v="2"/>
    <x v="4"/>
    <n v="3"/>
    <x v="46"/>
    <x v="178"/>
    <n v="1"/>
    <n v="0"/>
    <n v="0"/>
    <x v="2291"/>
    <n v="22096.139288417868"/>
    <x v="2"/>
  </r>
  <r>
    <s v="3_20153"/>
    <x v="2"/>
    <x v="1"/>
    <n v="3"/>
    <x v="46"/>
    <x v="178"/>
    <n v="1"/>
    <n v="0"/>
    <n v="0"/>
    <x v="2292"/>
    <n v="75369.417108251335"/>
    <x v="0"/>
  </r>
  <r>
    <s v="5_20153"/>
    <x v="4"/>
    <x v="1"/>
    <n v="3"/>
    <x v="46"/>
    <x v="178"/>
    <n v="1"/>
    <n v="0"/>
    <n v="0"/>
    <x v="2293"/>
    <n v="45172.596517789556"/>
    <x v="0"/>
  </r>
  <r>
    <s v="1_20153"/>
    <x v="0"/>
    <x v="1"/>
    <n v="3"/>
    <x v="46"/>
    <x v="178"/>
    <n v="1"/>
    <n v="0"/>
    <n v="0"/>
    <x v="2294"/>
    <n v="1206359.5760787283"/>
    <x v="0"/>
  </r>
  <r>
    <s v="3_20153"/>
    <x v="2"/>
    <x v="4"/>
    <n v="3"/>
    <x v="46"/>
    <x v="178"/>
    <n v="1"/>
    <n v="0"/>
    <n v="0"/>
    <x v="2295"/>
    <n v="361535.95760787284"/>
    <x v="2"/>
  </r>
  <r>
    <s v="5_20153"/>
    <x v="4"/>
    <x v="4"/>
    <n v="3"/>
    <x v="46"/>
    <x v="178"/>
    <n v="1"/>
    <n v="0"/>
    <n v="0"/>
    <x v="2296"/>
    <n v="49348.221044663136"/>
    <x v="2"/>
  </r>
  <r>
    <s v="2_20153"/>
    <x v="1"/>
    <x v="1"/>
    <n v="3"/>
    <x v="46"/>
    <x v="178"/>
    <n v="1"/>
    <n v="0"/>
    <n v="0"/>
    <x v="2297"/>
    <n v="395303.55791067373"/>
    <x v="0"/>
  </r>
  <r>
    <s v="3_20153"/>
    <x v="2"/>
    <x v="4"/>
    <n v="3"/>
    <x v="46"/>
    <x v="178"/>
    <n v="1"/>
    <n v="0"/>
    <n v="0"/>
    <x v="2298"/>
    <n v="25747.161241483725"/>
    <x v="2"/>
  </r>
  <r>
    <s v="1_20154"/>
    <x v="0"/>
    <x v="4"/>
    <n v="4"/>
    <x v="46"/>
    <x v="179"/>
    <n v="1"/>
    <n v="0"/>
    <n v="0"/>
    <x v="2299"/>
    <n v="5971.9909159727486"/>
    <x v="2"/>
  </r>
  <r>
    <s v="1_20154"/>
    <x v="0"/>
    <x v="4"/>
    <n v="4"/>
    <x v="46"/>
    <x v="179"/>
    <n v="1"/>
    <n v="0"/>
    <n v="0"/>
    <x v="2300"/>
    <n v="11266.464799394398"/>
    <x v="2"/>
  </r>
  <r>
    <s v="3_20154"/>
    <x v="2"/>
    <x v="4"/>
    <n v="4"/>
    <x v="46"/>
    <x v="179"/>
    <n v="1"/>
    <n v="0"/>
    <n v="0"/>
    <x v="2301"/>
    <n v="59975.775927327784"/>
    <x v="2"/>
  </r>
  <r>
    <s v="3_20154"/>
    <x v="2"/>
    <x v="4"/>
    <n v="4"/>
    <x v="46"/>
    <x v="179"/>
    <n v="1"/>
    <n v="0"/>
    <n v="0"/>
    <x v="2302"/>
    <n v="12320.968962906889"/>
    <x v="2"/>
  </r>
  <r>
    <s v="1_20154"/>
    <x v="0"/>
    <x v="4"/>
    <n v="4"/>
    <x v="46"/>
    <x v="179"/>
    <n v="1"/>
    <n v="0"/>
    <n v="0"/>
    <x v="2303"/>
    <n v="12059.803179409539"/>
    <x v="2"/>
  </r>
  <r>
    <s v="3_20154"/>
    <x v="2"/>
    <x v="4"/>
    <n v="4"/>
    <x v="46"/>
    <x v="179"/>
    <n v="1"/>
    <n v="0"/>
    <n v="0"/>
    <x v="2304"/>
    <n v="11280000"/>
    <x v="2"/>
  </r>
  <r>
    <s v="3_20154"/>
    <x v="2"/>
    <x v="4"/>
    <n v="4"/>
    <x v="46"/>
    <x v="179"/>
    <n v="1"/>
    <n v="0"/>
    <n v="0"/>
    <x v="2305"/>
    <n v="12720000"/>
    <x v="2"/>
  </r>
  <r>
    <s v="3_20154"/>
    <x v="2"/>
    <x v="4"/>
    <n v="4"/>
    <x v="46"/>
    <x v="179"/>
    <n v="1"/>
    <n v="0"/>
    <n v="0"/>
    <x v="2306"/>
    <n v="21804000"/>
    <x v="2"/>
  </r>
  <r>
    <s v="3_20154"/>
    <x v="2"/>
    <x v="4"/>
    <n v="4"/>
    <x v="46"/>
    <x v="179"/>
    <n v="1"/>
    <n v="0"/>
    <n v="0"/>
    <x v="2307"/>
    <n v="55188000"/>
    <x v="2"/>
  </r>
  <r>
    <s v="3_20154"/>
    <x v="2"/>
    <x v="4"/>
    <n v="4"/>
    <x v="46"/>
    <x v="179"/>
    <n v="1"/>
    <n v="0"/>
    <n v="0"/>
    <x v="2308"/>
    <n v="12357599.545798639"/>
    <x v="2"/>
  </r>
  <r>
    <s v="3_20154"/>
    <x v="2"/>
    <x v="4"/>
    <n v="4"/>
    <x v="46"/>
    <x v="179"/>
    <n v="1"/>
    <n v="0"/>
    <n v="0"/>
    <x v="2309"/>
    <n v="6265799.3943981836"/>
    <x v="2"/>
  </r>
  <r>
    <s v="3_20154"/>
    <x v="2"/>
    <x v="4"/>
    <n v="4"/>
    <x v="46"/>
    <x v="179"/>
    <n v="1"/>
    <n v="0"/>
    <n v="0"/>
    <x v="2310"/>
    <n v="21890399.697199091"/>
    <x v="2"/>
  </r>
  <r>
    <s v="3_20154"/>
    <x v="2"/>
    <x v="4"/>
    <n v="4"/>
    <x v="46"/>
    <x v="179"/>
    <n v="1"/>
    <n v="0"/>
    <n v="0"/>
    <x v="2311"/>
    <n v="3161399.6971990918"/>
    <x v="2"/>
  </r>
  <r>
    <s v="3_20154"/>
    <x v="2"/>
    <x v="4"/>
    <n v="4"/>
    <x v="46"/>
    <x v="179"/>
    <n v="1"/>
    <n v="0"/>
    <n v="0"/>
    <x v="2312"/>
    <n v="13070399.697199091"/>
    <x v="2"/>
  </r>
  <r>
    <s v="3_20154"/>
    <x v="2"/>
    <x v="4"/>
    <n v="4"/>
    <x v="46"/>
    <x v="179"/>
    <n v="1"/>
    <n v="0"/>
    <n v="0"/>
    <x v="2313"/>
    <n v="5688000"/>
    <x v="2"/>
  </r>
  <r>
    <s v="4_20154"/>
    <x v="3"/>
    <x v="4"/>
    <n v="4"/>
    <x v="46"/>
    <x v="179"/>
    <n v="2"/>
    <n v="0"/>
    <n v="0"/>
    <x v="2314"/>
    <n v="1304159.7274791824"/>
    <x v="2"/>
  </r>
  <r>
    <s v="4_20154"/>
    <x v="3"/>
    <x v="4"/>
    <n v="4"/>
    <x v="46"/>
    <x v="179"/>
    <n v="2"/>
    <n v="0"/>
    <n v="0"/>
    <x v="2315"/>
    <n v="231504000"/>
    <x v="2"/>
  </r>
  <r>
    <s v="3_20154"/>
    <x v="2"/>
    <x v="4"/>
    <n v="4"/>
    <x v="46"/>
    <x v="179"/>
    <n v="1"/>
    <n v="0"/>
    <n v="0"/>
    <x v="2316"/>
    <n v="9467519.3035579119"/>
    <x v="2"/>
  </r>
  <r>
    <s v="3_20154"/>
    <x v="2"/>
    <x v="4"/>
    <n v="4"/>
    <x v="46"/>
    <x v="179"/>
    <n v="1"/>
    <n v="0"/>
    <n v="0"/>
    <x v="2317"/>
    <n v="10939199.848599546"/>
    <x v="2"/>
  </r>
  <r>
    <s v="3_20154"/>
    <x v="2"/>
    <x v="4"/>
    <n v="4"/>
    <x v="46"/>
    <x v="179"/>
    <n v="1"/>
    <n v="0"/>
    <n v="0"/>
    <x v="2318"/>
    <n v="196865.25359576079"/>
    <x v="2"/>
  </r>
  <r>
    <s v="4_20154"/>
    <x v="3"/>
    <x v="4"/>
    <n v="4"/>
    <x v="46"/>
    <x v="179"/>
    <n v="1"/>
    <n v="0"/>
    <n v="0"/>
    <x v="2319"/>
    <n v="5883000"/>
    <x v="2"/>
  </r>
  <r>
    <s v="3_20154"/>
    <x v="2"/>
    <x v="4"/>
    <n v="4"/>
    <x v="46"/>
    <x v="179"/>
    <n v="1"/>
    <n v="0"/>
    <n v="0"/>
    <x v="2320"/>
    <n v="3725639.6669190009"/>
    <x v="2"/>
  </r>
  <r>
    <s v="3_20154"/>
    <x v="2"/>
    <x v="4"/>
    <n v="4"/>
    <x v="46"/>
    <x v="179"/>
    <n v="1"/>
    <n v="0"/>
    <n v="0"/>
    <x v="2321"/>
    <n v="60959.878879636643"/>
    <x v="2"/>
  </r>
  <r>
    <s v="3_20154"/>
    <x v="2"/>
    <x v="4"/>
    <n v="4"/>
    <x v="46"/>
    <x v="179"/>
    <n v="1"/>
    <n v="13"/>
    <n v="13"/>
    <x v="2322"/>
    <n v="260855.4125662377"/>
    <x v="2"/>
  </r>
  <r>
    <s v="3_20154"/>
    <x v="2"/>
    <x v="4"/>
    <n v="4"/>
    <x v="46"/>
    <x v="179"/>
    <n v="1"/>
    <n v="12"/>
    <n v="12"/>
    <x v="2323"/>
    <n v="251903.86071158215"/>
    <x v="2"/>
  </r>
  <r>
    <s v="3_20154"/>
    <x v="2"/>
    <x v="4"/>
    <n v="4"/>
    <x v="46"/>
    <x v="179"/>
    <n v="1"/>
    <n v="12"/>
    <n v="12"/>
    <x v="2324"/>
    <n v="1279079.4852384557"/>
    <x v="2"/>
  </r>
  <r>
    <s v="3_20154"/>
    <x v="2"/>
    <x v="4"/>
    <n v="4"/>
    <x v="46"/>
    <x v="179"/>
    <n v="1"/>
    <n v="21"/>
    <n v="216"/>
    <x v="2325"/>
    <n v="108144000"/>
    <x v="2"/>
  </r>
  <r>
    <s v="3_20154"/>
    <x v="2"/>
    <x v="4"/>
    <n v="4"/>
    <x v="46"/>
    <x v="179"/>
    <n v="1"/>
    <n v="26"/>
    <n v="65"/>
    <x v="2326"/>
    <n v="1319879.63663891"/>
    <x v="2"/>
  </r>
  <r>
    <s v="3_20154"/>
    <x v="2"/>
    <x v="4"/>
    <n v="4"/>
    <x v="46"/>
    <x v="179"/>
    <n v="1"/>
    <n v="13"/>
    <n v="13"/>
    <x v="2327"/>
    <n v="10488959.878879637"/>
    <x v="2"/>
  </r>
  <r>
    <s v="4_20154"/>
    <x v="3"/>
    <x v="4"/>
    <n v="4"/>
    <x v="46"/>
    <x v="179"/>
    <n v="1"/>
    <n v="0"/>
    <n v="0"/>
    <x v="2328"/>
    <n v="168419.37925813778"/>
    <x v="2"/>
  </r>
  <r>
    <s v="4_20154"/>
    <x v="3"/>
    <x v="4"/>
    <n v="4"/>
    <x v="46"/>
    <x v="179"/>
    <n v="1"/>
    <n v="0"/>
    <n v="0"/>
    <x v="2329"/>
    <n v="6237599.5457986379"/>
    <x v="2"/>
  </r>
  <r>
    <s v="3_20154"/>
    <x v="2"/>
    <x v="4"/>
    <n v="4"/>
    <x v="46"/>
    <x v="179"/>
    <n v="1"/>
    <n v="12"/>
    <n v="12"/>
    <x v="2330"/>
    <n v="194615.44284632854"/>
    <x v="2"/>
  </r>
  <r>
    <s v="3_20154"/>
    <x v="2"/>
    <x v="4"/>
    <n v="4"/>
    <x v="46"/>
    <x v="179"/>
    <n v="1"/>
    <n v="0"/>
    <n v="0"/>
    <x v="2331"/>
    <n v="1119239.9697199091"/>
    <x v="2"/>
  </r>
  <r>
    <s v="3_20152"/>
    <x v="2"/>
    <x v="4"/>
    <n v="2"/>
    <x v="46"/>
    <x v="181"/>
    <n v="1"/>
    <n v="0"/>
    <n v="0"/>
    <x v="2332"/>
    <n v="22312.641937925815"/>
    <x v="2"/>
  </r>
  <r>
    <s v="3_20152"/>
    <x v="2"/>
    <x v="4"/>
    <n v="2"/>
    <x v="46"/>
    <x v="181"/>
    <n v="1"/>
    <n v="0"/>
    <n v="0"/>
    <x v="2333"/>
    <n v="38857.683573050723"/>
    <x v="2"/>
  </r>
  <r>
    <s v="3_20152"/>
    <x v="2"/>
    <x v="4"/>
    <n v="2"/>
    <x v="46"/>
    <x v="181"/>
    <n v="1"/>
    <n v="0"/>
    <n v="0"/>
    <x v="2334"/>
    <n v="22607.872823618472"/>
    <x v="2"/>
  </r>
  <r>
    <s v="4_20152"/>
    <x v="3"/>
    <x v="1"/>
    <n v="2"/>
    <x v="46"/>
    <x v="181"/>
    <n v="1"/>
    <n v="0"/>
    <n v="0"/>
    <x v="2335"/>
    <n v="24244.511733535201"/>
    <x v="0"/>
  </r>
  <r>
    <s v="3_20152"/>
    <x v="2"/>
    <x v="4"/>
    <n v="2"/>
    <x v="46"/>
    <x v="181"/>
    <n v="1"/>
    <n v="0"/>
    <n v="0"/>
    <x v="2336"/>
    <n v="12326.267978803937"/>
    <x v="2"/>
  </r>
  <r>
    <s v="4_20152"/>
    <x v="3"/>
    <x v="1"/>
    <n v="2"/>
    <x v="46"/>
    <x v="181"/>
    <n v="1"/>
    <n v="0"/>
    <n v="0"/>
    <x v="2337"/>
    <n v="38861.468584405753"/>
    <x v="0"/>
  </r>
  <r>
    <s v="4_20152"/>
    <x v="3"/>
    <x v="1"/>
    <n v="2"/>
    <x v="46"/>
    <x v="181"/>
    <n v="1"/>
    <n v="0"/>
    <n v="0"/>
    <x v="2338"/>
    <n v="138340.65102195306"/>
    <x v="0"/>
  </r>
  <r>
    <s v="3_20152"/>
    <x v="2"/>
    <x v="1"/>
    <n v="2"/>
    <x v="46"/>
    <x v="181"/>
    <n v="1"/>
    <n v="0"/>
    <n v="0"/>
    <x v="2339"/>
    <n v="52420.136260408784"/>
    <x v="0"/>
  </r>
  <r>
    <s v="5_20152"/>
    <x v="4"/>
    <x v="1"/>
    <n v="2"/>
    <x v="46"/>
    <x v="181"/>
    <n v="1"/>
    <n v="0"/>
    <n v="0"/>
    <x v="1444"/>
    <n v="5983.3459500378503"/>
    <x v="0"/>
  </r>
  <r>
    <s v="5_20152"/>
    <x v="4"/>
    <x v="1"/>
    <n v="2"/>
    <x v="46"/>
    <x v="181"/>
    <n v="1"/>
    <n v="0"/>
    <n v="0"/>
    <x v="2340"/>
    <n v="21621.498864496596"/>
    <x v="0"/>
  </r>
  <r>
    <s v="3_20152"/>
    <x v="2"/>
    <x v="1"/>
    <n v="2"/>
    <x v="46"/>
    <x v="181"/>
    <n v="1"/>
    <n v="0"/>
    <n v="0"/>
    <x v="2341"/>
    <n v="35834.216502649513"/>
    <x v="0"/>
  </r>
  <r>
    <s v="3_20152"/>
    <x v="2"/>
    <x v="1"/>
    <n v="2"/>
    <x v="46"/>
    <x v="181"/>
    <n v="1"/>
    <n v="0"/>
    <n v="0"/>
    <x v="2342"/>
    <n v="206430.73429220289"/>
    <x v="0"/>
  </r>
  <r>
    <s v="4_20152"/>
    <x v="3"/>
    <x v="1"/>
    <n v="2"/>
    <x v="46"/>
    <x v="181"/>
    <n v="1"/>
    <n v="0"/>
    <n v="0"/>
    <x v="2343"/>
    <n v="6093.111279333838"/>
    <x v="0"/>
  </r>
  <r>
    <s v="5_20152"/>
    <x v="4"/>
    <x v="1"/>
    <n v="2"/>
    <x v="46"/>
    <x v="181"/>
    <n v="1"/>
    <n v="0"/>
    <n v="0"/>
    <x v="2344"/>
    <n v="128183.95155185465"/>
    <x v="0"/>
  </r>
  <r>
    <s v="5_20152"/>
    <x v="4"/>
    <x v="1"/>
    <n v="2"/>
    <x v="46"/>
    <x v="181"/>
    <n v="1"/>
    <n v="0"/>
    <n v="0"/>
    <x v="2345"/>
    <n v="49641.180923542772"/>
    <x v="0"/>
  </r>
  <r>
    <s v="3_20152"/>
    <x v="2"/>
    <x v="4"/>
    <n v="2"/>
    <x v="46"/>
    <x v="181"/>
    <n v="1"/>
    <n v="0"/>
    <n v="0"/>
    <x v="2346"/>
    <n v="1470527.6305828919"/>
    <x v="2"/>
  </r>
  <r>
    <s v="3_20152"/>
    <x v="2"/>
    <x v="1"/>
    <n v="2"/>
    <x v="46"/>
    <x v="181"/>
    <n v="1"/>
    <n v="0"/>
    <n v="0"/>
    <x v="2347"/>
    <n v="52616.956850870556"/>
    <x v="0"/>
  </r>
  <r>
    <s v="5_20152"/>
    <x v="4"/>
    <x v="1"/>
    <n v="2"/>
    <x v="46"/>
    <x v="181"/>
    <n v="1"/>
    <n v="0"/>
    <n v="0"/>
    <x v="2348"/>
    <n v="22811.506434519306"/>
    <x v="0"/>
  </r>
  <r>
    <s v="5_20152"/>
    <x v="4"/>
    <x v="1"/>
    <n v="2"/>
    <x v="46"/>
    <x v="181"/>
    <n v="1"/>
    <n v="0"/>
    <n v="0"/>
    <x v="2349"/>
    <n v="65627.554882664655"/>
    <x v="0"/>
  </r>
  <r>
    <s v="4_20152"/>
    <x v="3"/>
    <x v="1"/>
    <n v="2"/>
    <x v="46"/>
    <x v="181"/>
    <n v="1"/>
    <n v="0"/>
    <n v="0"/>
    <x v="2350"/>
    <n v="35059.803179409537"/>
    <x v="0"/>
  </r>
  <r>
    <s v="4_20152"/>
    <x v="3"/>
    <x v="1"/>
    <n v="2"/>
    <x v="46"/>
    <x v="181"/>
    <n v="1"/>
    <n v="0"/>
    <n v="0"/>
    <x v="2351"/>
    <n v="36788.039364118093"/>
    <x v="0"/>
  </r>
  <r>
    <s v="4_20152"/>
    <x v="3"/>
    <x v="1"/>
    <n v="2"/>
    <x v="46"/>
    <x v="181"/>
    <n v="1"/>
    <n v="0"/>
    <n v="0"/>
    <x v="2352"/>
    <n v="35531.415594246784"/>
    <x v="0"/>
  </r>
  <r>
    <s v="3_20152"/>
    <x v="2"/>
    <x v="1"/>
    <n v="2"/>
    <x v="46"/>
    <x v="181"/>
    <n v="1"/>
    <n v="0"/>
    <n v="0"/>
    <x v="2353"/>
    <n v="25367.903103709312"/>
    <x v="0"/>
  </r>
  <r>
    <s v="5_20152"/>
    <x v="4"/>
    <x v="1"/>
    <n v="2"/>
    <x v="46"/>
    <x v="181"/>
    <n v="1"/>
    <n v="0"/>
    <n v="0"/>
    <x v="2036"/>
    <n v="25221.044663133991"/>
    <x v="0"/>
  </r>
  <r>
    <s v="5_20152"/>
    <x v="4"/>
    <x v="1"/>
    <n v="2"/>
    <x v="46"/>
    <x v="181"/>
    <n v="1"/>
    <n v="0"/>
    <n v="0"/>
    <x v="2354"/>
    <n v="582220.28766086302"/>
    <x v="0"/>
  </r>
  <r>
    <s v="4_20152"/>
    <x v="3"/>
    <x v="1"/>
    <n v="2"/>
    <x v="46"/>
    <x v="181"/>
    <n v="1"/>
    <n v="0"/>
    <n v="0"/>
    <x v="2355"/>
    <n v="22967.448902346707"/>
    <x v="0"/>
  </r>
  <r>
    <s v="4_20152"/>
    <x v="3"/>
    <x v="1"/>
    <n v="2"/>
    <x v="46"/>
    <x v="181"/>
    <n v="1"/>
    <n v="0"/>
    <n v="0"/>
    <x v="2356"/>
    <n v="21748.675246025738"/>
    <x v="0"/>
  </r>
  <r>
    <s v="3_20152"/>
    <x v="2"/>
    <x v="1"/>
    <n v="2"/>
    <x v="46"/>
    <x v="181"/>
    <n v="1"/>
    <n v="0"/>
    <n v="0"/>
    <x v="2357"/>
    <n v="38789.553368660105"/>
    <x v="0"/>
  </r>
  <r>
    <s v="3_20152"/>
    <x v="2"/>
    <x v="1"/>
    <n v="2"/>
    <x v="46"/>
    <x v="181"/>
    <n v="1"/>
    <n v="0"/>
    <n v="0"/>
    <x v="2358"/>
    <n v="35488.266464799395"/>
    <x v="0"/>
  </r>
  <r>
    <s v="3_20152"/>
    <x v="2"/>
    <x v="1"/>
    <n v="2"/>
    <x v="46"/>
    <x v="181"/>
    <n v="1"/>
    <n v="0"/>
    <n v="0"/>
    <x v="2359"/>
    <n v="6376.9871309613927"/>
    <x v="0"/>
  </r>
  <r>
    <s v="3_20152"/>
    <x v="2"/>
    <x v="1"/>
    <n v="2"/>
    <x v="46"/>
    <x v="181"/>
    <n v="1"/>
    <n v="0"/>
    <n v="0"/>
    <x v="2098"/>
    <n v="34595.760787282365"/>
    <x v="0"/>
  </r>
  <r>
    <s v="4_20152"/>
    <x v="3"/>
    <x v="1"/>
    <n v="2"/>
    <x v="46"/>
    <x v="181"/>
    <n v="1"/>
    <n v="0"/>
    <n v="0"/>
    <x v="2360"/>
    <n v="12909.159727479184"/>
    <x v="0"/>
  </r>
  <r>
    <s v="5_20152"/>
    <x v="4"/>
    <x v="1"/>
    <n v="2"/>
    <x v="46"/>
    <x v="181"/>
    <n v="1"/>
    <n v="0"/>
    <n v="0"/>
    <x v="2361"/>
    <n v="75931.112793338383"/>
    <x v="0"/>
  </r>
  <r>
    <s v="3_20161"/>
    <x v="2"/>
    <x v="6"/>
    <n v="1"/>
    <x v="42"/>
    <x v="182"/>
    <n v="1"/>
    <n v="0"/>
    <n v="0"/>
    <x v="2362"/>
    <n v="196361.84708554126"/>
    <x v="4"/>
  </r>
  <r>
    <s v="5_20162"/>
    <x v="4"/>
    <x v="1"/>
    <n v="2"/>
    <x v="42"/>
    <x v="163"/>
    <n v="1"/>
    <n v="0"/>
    <n v="0"/>
    <x v="2"/>
    <n v="0"/>
    <x v="0"/>
  </r>
  <r>
    <s v="2_20162"/>
    <x v="1"/>
    <x v="1"/>
    <n v="2"/>
    <x v="42"/>
    <x v="163"/>
    <n v="1"/>
    <n v="0"/>
    <n v="0"/>
    <x v="2363"/>
    <n v="37619.98485995458"/>
    <x v="0"/>
  </r>
  <r>
    <s v="2_20162"/>
    <x v="1"/>
    <x v="1"/>
    <n v="2"/>
    <x v="42"/>
    <x v="163"/>
    <n v="1"/>
    <n v="0"/>
    <n v="0"/>
    <x v="2364"/>
    <n v="55339.894019682062"/>
    <x v="0"/>
  </r>
  <r>
    <s v="2_20162"/>
    <x v="1"/>
    <x v="1"/>
    <n v="2"/>
    <x v="42"/>
    <x v="163"/>
    <n v="1"/>
    <n v="0"/>
    <n v="0"/>
    <x v="2365"/>
    <n v="13144.587433762303"/>
    <x v="0"/>
  </r>
  <r>
    <s v="1_20163"/>
    <x v="0"/>
    <x v="1"/>
    <n v="3"/>
    <x v="42"/>
    <x v="183"/>
    <n v="1"/>
    <n v="0"/>
    <n v="0"/>
    <x v="2366"/>
    <n v="6376.2301286903867"/>
    <x v="0"/>
  </r>
  <r>
    <s v="2_20162"/>
    <x v="1"/>
    <x v="1"/>
    <n v="2"/>
    <x v="42"/>
    <x v="163"/>
    <n v="1"/>
    <n v="0"/>
    <n v="0"/>
    <x v="2367"/>
    <n v="12380.015140045422"/>
    <x v="0"/>
  </r>
  <r>
    <s v="2_20162"/>
    <x v="1"/>
    <x v="2"/>
    <n v="2"/>
    <x v="42"/>
    <x v="163"/>
    <n v="1"/>
    <n v="0"/>
    <n v="51"/>
    <x v="2"/>
    <n v="0"/>
    <x v="0"/>
  </r>
  <r>
    <s v="2_20162"/>
    <x v="1"/>
    <x v="1"/>
    <n v="2"/>
    <x v="42"/>
    <x v="163"/>
    <n v="1"/>
    <n v="0"/>
    <n v="0"/>
    <x v="2368"/>
    <n v="11939.439818319455"/>
    <x v="0"/>
  </r>
  <r>
    <s v="2_20162"/>
    <x v="1"/>
    <x v="1"/>
    <n v="2"/>
    <x v="42"/>
    <x v="163"/>
    <n v="1"/>
    <n v="0"/>
    <n v="0"/>
    <x v="2369"/>
    <n v="35434.519303557914"/>
    <x v="0"/>
  </r>
  <r>
    <s v="2_20162"/>
    <x v="1"/>
    <x v="1"/>
    <n v="2"/>
    <x v="42"/>
    <x v="163"/>
    <n v="1"/>
    <n v="0"/>
    <n v="0"/>
    <x v="2370"/>
    <n v="10890.99167297502"/>
    <x v="0"/>
  </r>
  <r>
    <s v="2_20162"/>
    <x v="1"/>
    <x v="1"/>
    <n v="2"/>
    <x v="42"/>
    <x v="163"/>
    <n v="1"/>
    <n v="0"/>
    <n v="0"/>
    <x v="2371"/>
    <n v="11292.959878879637"/>
    <x v="0"/>
  </r>
  <r>
    <s v="2_20164"/>
    <x v="1"/>
    <x v="4"/>
    <n v="4"/>
    <x v="42"/>
    <x v="184"/>
    <n v="1"/>
    <n v="0"/>
    <n v="0"/>
    <x v="2372"/>
    <n v="12036000"/>
    <x v="2"/>
  </r>
  <r>
    <s v="2_20164"/>
    <x v="1"/>
    <x v="4"/>
    <n v="4"/>
    <x v="42"/>
    <x v="184"/>
    <n v="2"/>
    <n v="0"/>
    <n v="0"/>
    <x v="2373"/>
    <n v="11650799.394398184"/>
    <x v="2"/>
  </r>
  <r>
    <s v="2_20164"/>
    <x v="1"/>
    <x v="4"/>
    <n v="4"/>
    <x v="42"/>
    <x v="184"/>
    <n v="2"/>
    <n v="0"/>
    <n v="0"/>
    <x v="2374"/>
    <n v="12463199.848599546"/>
    <x v="2"/>
  </r>
  <r>
    <s v="2_20164"/>
    <x v="1"/>
    <x v="4"/>
    <n v="4"/>
    <x v="42"/>
    <x v="184"/>
    <n v="2"/>
    <n v="0"/>
    <n v="0"/>
    <x v="2375"/>
    <n v="11660399.697199091"/>
    <x v="2"/>
  </r>
  <r>
    <s v="2_20164"/>
    <x v="1"/>
    <x v="4"/>
    <n v="4"/>
    <x v="42"/>
    <x v="184"/>
    <n v="1"/>
    <n v="0"/>
    <n v="0"/>
    <x v="2376"/>
    <n v="3171000"/>
    <x v="2"/>
  </r>
  <r>
    <s v="2_20164"/>
    <x v="1"/>
    <x v="4"/>
    <n v="4"/>
    <x v="42"/>
    <x v="184"/>
    <n v="1"/>
    <n v="0"/>
    <n v="0"/>
    <x v="2377"/>
    <n v="2810699.4700984103"/>
    <x v="2"/>
  </r>
  <r>
    <s v="2_20164"/>
    <x v="1"/>
    <x v="4"/>
    <n v="4"/>
    <x v="42"/>
    <x v="184"/>
    <n v="1"/>
    <n v="0"/>
    <n v="0"/>
    <x v="2378"/>
    <n v="9412199.8485995457"/>
    <x v="2"/>
  </r>
  <r>
    <s v="2_20164"/>
    <x v="1"/>
    <x v="4"/>
    <n v="4"/>
    <x v="42"/>
    <x v="184"/>
    <n v="1"/>
    <n v="0"/>
    <n v="0"/>
    <x v="2379"/>
    <n v="10999199.848599546"/>
    <x v="2"/>
  </r>
  <r>
    <s v="2_20164"/>
    <x v="1"/>
    <x v="4"/>
    <n v="4"/>
    <x v="42"/>
    <x v="184"/>
    <n v="1"/>
    <n v="0"/>
    <n v="0"/>
    <x v="40"/>
    <n v="10850399.697199091"/>
    <x v="2"/>
  </r>
  <r>
    <s v="2_20164"/>
    <x v="1"/>
    <x v="4"/>
    <n v="4"/>
    <x v="42"/>
    <x v="184"/>
    <n v="1"/>
    <n v="0"/>
    <n v="0"/>
    <x v="2380"/>
    <n v="12169199.848599546"/>
    <x v="2"/>
  </r>
  <r>
    <s v="5_20163"/>
    <x v="4"/>
    <x v="4"/>
    <n v="3"/>
    <x v="42"/>
    <x v="183"/>
    <n v="1"/>
    <n v="0"/>
    <n v="0"/>
    <x v="2381"/>
    <n v="10926.57077971234"/>
    <x v="2"/>
  </r>
  <r>
    <s v="4_20163"/>
    <x v="3"/>
    <x v="4"/>
    <n v="3"/>
    <x v="42"/>
    <x v="183"/>
    <n v="1"/>
    <n v="0"/>
    <n v="0"/>
    <x v="2382"/>
    <n v="4854719.9091597274"/>
    <x v="2"/>
  </r>
  <r>
    <s v="3_20163"/>
    <x v="2"/>
    <x v="6"/>
    <n v="3"/>
    <x v="42"/>
    <x v="183"/>
    <n v="1"/>
    <n v="0"/>
    <n v="0"/>
    <x v="2383"/>
    <n v="11052.990158970477"/>
    <x v="4"/>
  </r>
  <r>
    <s v="5_20163"/>
    <x v="4"/>
    <x v="4"/>
    <n v="3"/>
    <x v="42"/>
    <x v="183"/>
    <n v="1"/>
    <n v="0"/>
    <n v="0"/>
    <x v="2384"/>
    <n v="25122.634367903105"/>
    <x v="2"/>
  </r>
  <r>
    <s v="4_20163"/>
    <x v="3"/>
    <x v="4"/>
    <n v="3"/>
    <x v="42"/>
    <x v="183"/>
    <n v="1"/>
    <n v="0"/>
    <n v="0"/>
    <x v="2385"/>
    <n v="116519.30355791068"/>
    <x v="2"/>
  </r>
  <r>
    <s v="3_20163"/>
    <x v="2"/>
    <x v="4"/>
    <n v="3"/>
    <x v="42"/>
    <x v="183"/>
    <n v="1"/>
    <n v="0"/>
    <n v="0"/>
    <x v="2386"/>
    <n v="24529.901589704768"/>
    <x v="2"/>
  </r>
  <r>
    <s v="5_20163"/>
    <x v="4"/>
    <x v="4"/>
    <n v="3"/>
    <x v="42"/>
    <x v="183"/>
    <n v="1"/>
    <n v="0"/>
    <n v="0"/>
    <x v="2387"/>
    <n v="5493.5654806964421"/>
    <x v="2"/>
  </r>
  <r>
    <s v="5_20163"/>
    <x v="4"/>
    <x v="4"/>
    <n v="3"/>
    <x v="42"/>
    <x v="183"/>
    <n v="1"/>
    <n v="0"/>
    <n v="0"/>
    <x v="2388"/>
    <n v="58319.454958364877"/>
    <x v="2"/>
  </r>
  <r>
    <s v="5_20163"/>
    <x v="4"/>
    <x v="6"/>
    <n v="3"/>
    <x v="42"/>
    <x v="183"/>
    <n v="1"/>
    <n v="0"/>
    <n v="0"/>
    <x v="2389"/>
    <n v="169001.51400454203"/>
    <x v="4"/>
  </r>
  <r>
    <s v="2_20164"/>
    <x v="1"/>
    <x v="7"/>
    <n v="4"/>
    <x v="42"/>
    <x v="184"/>
    <n v="18"/>
    <n v="0"/>
    <n v="0"/>
    <x v="2390"/>
    <n v="848220000"/>
    <x v="5"/>
  </r>
  <r>
    <s v="2_20164"/>
    <x v="1"/>
    <x v="7"/>
    <n v="4"/>
    <x v="42"/>
    <x v="184"/>
    <n v="18"/>
    <n v="0"/>
    <n v="0"/>
    <x v="2391"/>
    <n v="857064000"/>
    <x v="5"/>
  </r>
  <r>
    <s v="1_20162"/>
    <x v="0"/>
    <x v="4"/>
    <n v="2"/>
    <x v="42"/>
    <x v="163"/>
    <n v="2"/>
    <n v="0"/>
    <n v="0"/>
    <x v="2392"/>
    <n v="644579.86373959121"/>
    <x v="2"/>
  </r>
  <r>
    <s v="2_20163"/>
    <x v="1"/>
    <x v="2"/>
    <n v="3"/>
    <x v="42"/>
    <x v="183"/>
    <n v="1"/>
    <n v="0"/>
    <n v="11"/>
    <x v="2"/>
    <n v="0"/>
    <x v="0"/>
  </r>
  <r>
    <s v="3_20163"/>
    <x v="2"/>
    <x v="4"/>
    <n v="3"/>
    <x v="42"/>
    <x v="183"/>
    <n v="1"/>
    <n v="0"/>
    <n v="0"/>
    <x v="2393"/>
    <n v="321539.74261922785"/>
    <x v="2"/>
  </r>
  <r>
    <s v="3_20163"/>
    <x v="2"/>
    <x v="4"/>
    <n v="3"/>
    <x v="42"/>
    <x v="183"/>
    <n v="1"/>
    <n v="0"/>
    <n v="0"/>
    <x v="2394"/>
    <n v="11361.09008327025"/>
    <x v="2"/>
  </r>
  <r>
    <s v="3_20163"/>
    <x v="2"/>
    <x v="4"/>
    <n v="3"/>
    <x v="42"/>
    <x v="183"/>
    <n v="1"/>
    <n v="0"/>
    <n v="0"/>
    <x v="2395"/>
    <n v="11719.90915972748"/>
    <x v="2"/>
  </r>
  <r>
    <s v="3_20163"/>
    <x v="2"/>
    <x v="4"/>
    <n v="3"/>
    <x v="42"/>
    <x v="183"/>
    <n v="1"/>
    <n v="0"/>
    <n v="0"/>
    <x v="2396"/>
    <n v="12797.880393641182"/>
    <x v="2"/>
  </r>
  <r>
    <s v="3_20163"/>
    <x v="2"/>
    <x v="4"/>
    <n v="3"/>
    <x v="42"/>
    <x v="183"/>
    <n v="1"/>
    <n v="0"/>
    <n v="0"/>
    <x v="2397"/>
    <n v="11073599.545798637"/>
    <x v="2"/>
  </r>
  <r>
    <s v="3_20163"/>
    <x v="2"/>
    <x v="4"/>
    <n v="3"/>
    <x v="42"/>
    <x v="183"/>
    <n v="1"/>
    <n v="0"/>
    <n v="0"/>
    <x v="2398"/>
    <n v="115319.45495836488"/>
    <x v="2"/>
  </r>
  <r>
    <s v="3_20163"/>
    <x v="2"/>
    <x v="4"/>
    <n v="3"/>
    <x v="42"/>
    <x v="183"/>
    <n v="1"/>
    <n v="0"/>
    <n v="0"/>
    <x v="2399"/>
    <n v="305879.63663890993"/>
    <x v="2"/>
  </r>
  <r>
    <s v="3_20163"/>
    <x v="2"/>
    <x v="4"/>
    <n v="3"/>
    <x v="42"/>
    <x v="183"/>
    <n v="1"/>
    <n v="0"/>
    <n v="0"/>
    <x v="2400"/>
    <n v="12189.250567751704"/>
    <x v="2"/>
  </r>
  <r>
    <s v="3_20163"/>
    <x v="2"/>
    <x v="8"/>
    <n v="3"/>
    <x v="42"/>
    <x v="183"/>
    <n v="1"/>
    <n v="0"/>
    <n v="0"/>
    <x v="2401"/>
    <n v="11971199.848599546"/>
    <x v="0"/>
  </r>
  <r>
    <s v="3_20163"/>
    <x v="2"/>
    <x v="4"/>
    <n v="3"/>
    <x v="42"/>
    <x v="183"/>
    <n v="1"/>
    <n v="0"/>
    <n v="0"/>
    <x v="2402"/>
    <n v="115331.56699470099"/>
    <x v="2"/>
  </r>
  <r>
    <s v="3_20163"/>
    <x v="2"/>
    <x v="1"/>
    <n v="3"/>
    <x v="42"/>
    <x v="183"/>
    <n v="1"/>
    <n v="0"/>
    <n v="0"/>
    <x v="2403"/>
    <n v="222071.91521574566"/>
    <x v="0"/>
  </r>
  <r>
    <s v="3_20163"/>
    <x v="2"/>
    <x v="3"/>
    <n v="3"/>
    <x v="42"/>
    <x v="183"/>
    <n v="1"/>
    <n v="0"/>
    <n v="0"/>
    <x v="2404"/>
    <n v="106.73732021196064"/>
    <x v="1"/>
  </r>
  <r>
    <s v="3_20163"/>
    <x v="2"/>
    <x v="1"/>
    <n v="3"/>
    <x v="42"/>
    <x v="183"/>
    <n v="1"/>
    <n v="0"/>
    <n v="10"/>
    <x v="2"/>
    <n v="0"/>
    <x v="0"/>
  </r>
  <r>
    <s v="5_20163"/>
    <x v="4"/>
    <x v="1"/>
    <n v="3"/>
    <x v="42"/>
    <x v="183"/>
    <n v="1"/>
    <n v="0"/>
    <n v="0"/>
    <x v="365"/>
    <n v="125.66237698713097"/>
    <x v="0"/>
  </r>
  <r>
    <s v="3_20164"/>
    <x v="2"/>
    <x v="4"/>
    <n v="4"/>
    <x v="42"/>
    <x v="184"/>
    <n v="1"/>
    <n v="0"/>
    <n v="0"/>
    <x v="2405"/>
    <n v="23750.189250567753"/>
    <x v="2"/>
  </r>
  <r>
    <s v="5_20164"/>
    <x v="4"/>
    <x v="4"/>
    <n v="4"/>
    <x v="42"/>
    <x v="184"/>
    <n v="1"/>
    <n v="0"/>
    <n v="0"/>
    <x v="2406"/>
    <n v="126827.40348221046"/>
    <x v="2"/>
  </r>
  <r>
    <s v="4_20164"/>
    <x v="3"/>
    <x v="4"/>
    <n v="4"/>
    <x v="42"/>
    <x v="184"/>
    <n v="1"/>
    <n v="0"/>
    <n v="0"/>
    <x v="2407"/>
    <n v="37731.26419379258"/>
    <x v="2"/>
  </r>
  <r>
    <s v="2_20163"/>
    <x v="1"/>
    <x v="1"/>
    <n v="3"/>
    <x v="42"/>
    <x v="183"/>
    <n v="1"/>
    <n v="0"/>
    <n v="0"/>
    <x v="2408"/>
    <n v="11355.034065102196"/>
    <x v="0"/>
  </r>
  <r>
    <s v="4_20164"/>
    <x v="3"/>
    <x v="4"/>
    <n v="4"/>
    <x v="42"/>
    <x v="184"/>
    <n v="1"/>
    <n v="0"/>
    <n v="0"/>
    <x v="2409"/>
    <n v="244655.5639666919"/>
    <x v="2"/>
  </r>
  <r>
    <s v="4_20164"/>
    <x v="3"/>
    <x v="4"/>
    <n v="4"/>
    <x v="42"/>
    <x v="184"/>
    <n v="1"/>
    <n v="0"/>
    <n v="0"/>
    <x v="2410"/>
    <n v="24457.986373959124"/>
    <x v="2"/>
  </r>
  <r>
    <s v="2_20163"/>
    <x v="1"/>
    <x v="1"/>
    <n v="3"/>
    <x v="42"/>
    <x v="183"/>
    <n v="1"/>
    <n v="0"/>
    <n v="0"/>
    <x v="1871"/>
    <n v="10984.102952308858"/>
    <x v="0"/>
  </r>
  <r>
    <s v="2_20163"/>
    <x v="1"/>
    <x v="1"/>
    <n v="3"/>
    <x v="42"/>
    <x v="183"/>
    <n v="1"/>
    <n v="0"/>
    <n v="0"/>
    <x v="2411"/>
    <n v="11635.124905374716"/>
    <x v="0"/>
  </r>
  <r>
    <s v="2_20163"/>
    <x v="1"/>
    <x v="1"/>
    <n v="3"/>
    <x v="42"/>
    <x v="183"/>
    <n v="1"/>
    <n v="0"/>
    <n v="0"/>
    <x v="2412"/>
    <n v="24983.345950037852"/>
    <x v="0"/>
  </r>
  <r>
    <s v="2_20163"/>
    <x v="1"/>
    <x v="3"/>
    <n v="3"/>
    <x v="42"/>
    <x v="183"/>
    <n v="1"/>
    <n v="0"/>
    <n v="0"/>
    <x v="2413"/>
    <n v="2929.5987887963665"/>
    <x v="1"/>
  </r>
  <r>
    <s v="2_20163"/>
    <x v="1"/>
    <x v="1"/>
    <n v="3"/>
    <x v="42"/>
    <x v="183"/>
    <n v="1"/>
    <n v="0"/>
    <n v="0"/>
    <x v="2414"/>
    <n v="10928.084784254354"/>
    <x v="0"/>
  </r>
  <r>
    <s v="2_20163"/>
    <x v="1"/>
    <x v="3"/>
    <n v="3"/>
    <x v="42"/>
    <x v="183"/>
    <n v="1"/>
    <n v="0"/>
    <n v="0"/>
    <x v="2415"/>
    <n v="2928.0847842543531"/>
    <x v="1"/>
  </r>
  <r>
    <s v="2_20163"/>
    <x v="1"/>
    <x v="3"/>
    <n v="3"/>
    <x v="42"/>
    <x v="183"/>
    <n v="1"/>
    <n v="0"/>
    <n v="0"/>
    <x v="2416"/>
    <n v="3146.8584405753218"/>
    <x v="1"/>
  </r>
  <r>
    <s v="3_20164"/>
    <x v="2"/>
    <x v="6"/>
    <n v="4"/>
    <x v="42"/>
    <x v="184"/>
    <n v="1"/>
    <n v="0"/>
    <n v="0"/>
    <x v="2417"/>
    <n v="11340000"/>
    <x v="4"/>
  </r>
  <r>
    <s v="4_20164"/>
    <x v="3"/>
    <x v="6"/>
    <n v="4"/>
    <x v="42"/>
    <x v="184"/>
    <n v="1"/>
    <n v="0"/>
    <n v="0"/>
    <x v="2418"/>
    <n v="11962799.394398184"/>
    <x v="4"/>
  </r>
  <r>
    <s v="2_20163"/>
    <x v="1"/>
    <x v="1"/>
    <n v="3"/>
    <x v="42"/>
    <x v="183"/>
    <n v="1"/>
    <n v="0"/>
    <n v="0"/>
    <x v="2419"/>
    <n v="12137.774413323241"/>
    <x v="0"/>
  </r>
  <r>
    <s v="5_20164"/>
    <x v="4"/>
    <x v="6"/>
    <n v="4"/>
    <x v="42"/>
    <x v="184"/>
    <n v="1"/>
    <n v="0"/>
    <n v="0"/>
    <x v="2420"/>
    <n v="16540199.848599546"/>
    <x v="4"/>
  </r>
  <r>
    <s v="5_20164"/>
    <x v="4"/>
    <x v="4"/>
    <n v="4"/>
    <x v="42"/>
    <x v="184"/>
    <n v="1"/>
    <n v="0"/>
    <n v="0"/>
    <x v="2421"/>
    <n v="125135.50340651022"/>
    <x v="2"/>
  </r>
  <r>
    <s v="5_20163"/>
    <x v="4"/>
    <x v="3"/>
    <n v="3"/>
    <x v="42"/>
    <x v="183"/>
    <n v="1"/>
    <n v="0"/>
    <n v="0"/>
    <x v="2422"/>
    <n v="1142.3164269492809"/>
    <x v="1"/>
  </r>
  <r>
    <s v="6_20163"/>
    <x v="5"/>
    <x v="2"/>
    <n v="3"/>
    <x v="42"/>
    <x v="183"/>
    <n v="1"/>
    <n v="0"/>
    <n v="52"/>
    <x v="2"/>
    <n v="0"/>
    <x v="0"/>
  </r>
  <r>
    <s v="3_20163"/>
    <x v="2"/>
    <x v="1"/>
    <n v="3"/>
    <x v="42"/>
    <x v="183"/>
    <n v="1"/>
    <n v="0"/>
    <n v="0"/>
    <x v="594"/>
    <n v="116.57834973504922"/>
    <x v="0"/>
  </r>
  <r>
    <s v="1_20164"/>
    <x v="0"/>
    <x v="16"/>
    <n v="4"/>
    <x v="42"/>
    <x v="184"/>
    <n v="1"/>
    <n v="0"/>
    <n v="0"/>
    <x v="2423"/>
    <n v="5422799.3943981836"/>
    <x v="4"/>
  </r>
  <r>
    <s v="2_20163"/>
    <x v="1"/>
    <x v="1"/>
    <n v="3"/>
    <x v="42"/>
    <x v="183"/>
    <n v="1"/>
    <n v="0"/>
    <n v="0"/>
    <x v="2424"/>
    <n v="22979.560938682818"/>
    <x v="0"/>
  </r>
  <r>
    <s v="5_20171"/>
    <x v="4"/>
    <x v="3"/>
    <n v="1"/>
    <x v="47"/>
    <x v="185"/>
    <n v="1"/>
    <n v="0"/>
    <n v="0"/>
    <x v="370"/>
    <n v="118.84935654806965"/>
    <x v="1"/>
  </r>
  <r>
    <s v="3_20171"/>
    <x v="2"/>
    <x v="3"/>
    <n v="1"/>
    <x v="47"/>
    <x v="185"/>
    <n v="1"/>
    <n v="0"/>
    <n v="0"/>
    <x v="2425"/>
    <n v="109.7653292959879"/>
    <x v="1"/>
  </r>
  <r>
    <s v="3_20171"/>
    <x v="2"/>
    <x v="3"/>
    <n v="1"/>
    <x v="47"/>
    <x v="185"/>
    <n v="1"/>
    <n v="0"/>
    <n v="0"/>
    <x v="2425"/>
    <n v="109.7653292959879"/>
    <x v="1"/>
  </r>
  <r>
    <s v="3_20171"/>
    <x v="2"/>
    <x v="3"/>
    <n v="1"/>
    <x v="47"/>
    <x v="185"/>
    <n v="1"/>
    <n v="0"/>
    <n v="0"/>
    <x v="2426"/>
    <n v="123.39137017411053"/>
    <x v="1"/>
  </r>
  <r>
    <s v="3_20171"/>
    <x v="2"/>
    <x v="4"/>
    <n v="1"/>
    <x v="47"/>
    <x v="185"/>
    <n v="1"/>
    <n v="0"/>
    <n v="0"/>
    <x v="2427"/>
    <n v="56645.722937168815"/>
    <x v="2"/>
  </r>
  <r>
    <s v="1_20171"/>
    <x v="0"/>
    <x v="1"/>
    <n v="1"/>
    <x v="47"/>
    <x v="185"/>
    <n v="1"/>
    <n v="0"/>
    <n v="0"/>
    <x v="2428"/>
    <n v="230903.86071158215"/>
    <x v="0"/>
  </r>
  <r>
    <s v="1_20172"/>
    <x v="0"/>
    <x v="1"/>
    <n v="2"/>
    <x v="47"/>
    <x v="186"/>
    <n v="1"/>
    <n v="0"/>
    <n v="0"/>
    <x v="2429"/>
    <n v="5967.4489023467077"/>
    <x v="0"/>
  </r>
  <r>
    <s v="1_20172"/>
    <x v="0"/>
    <x v="1"/>
    <n v="2"/>
    <x v="47"/>
    <x v="186"/>
    <n v="1"/>
    <n v="0"/>
    <n v="0"/>
    <x v="2430"/>
    <n v="109691.90007570024"/>
    <x v="0"/>
  </r>
  <r>
    <s v="1_20172"/>
    <x v="0"/>
    <x v="1"/>
    <n v="2"/>
    <x v="47"/>
    <x v="186"/>
    <n v="1"/>
    <n v="0"/>
    <n v="0"/>
    <x v="2431"/>
    <n v="128867.52460257382"/>
    <x v="0"/>
  </r>
  <r>
    <s v="1_20171"/>
    <x v="0"/>
    <x v="22"/>
    <n v="1"/>
    <x v="47"/>
    <x v="185"/>
    <n v="1"/>
    <n v="0"/>
    <n v="0"/>
    <x v="2"/>
    <n v="0"/>
    <x v="4"/>
  </r>
  <r>
    <s v="1_20171"/>
    <x v="0"/>
    <x v="22"/>
    <n v="1"/>
    <x v="47"/>
    <x v="185"/>
    <n v="1"/>
    <n v="0"/>
    <n v="0"/>
    <x v="2"/>
    <n v="0"/>
    <x v="4"/>
  </r>
  <r>
    <s v="2_20172"/>
    <x v="1"/>
    <x v="1"/>
    <n v="2"/>
    <x v="47"/>
    <x v="186"/>
    <n v="1"/>
    <n v="0"/>
    <n v="0"/>
    <x v="2432"/>
    <n v="12505.677517032551"/>
    <x v="0"/>
  </r>
  <r>
    <s v="2_20172"/>
    <x v="1"/>
    <x v="1"/>
    <n v="2"/>
    <x v="47"/>
    <x v="186"/>
    <n v="1"/>
    <n v="0"/>
    <n v="0"/>
    <x v="2433"/>
    <n v="12210.446631339895"/>
    <x v="0"/>
  </r>
  <r>
    <s v="2_20172"/>
    <x v="1"/>
    <x v="1"/>
    <n v="2"/>
    <x v="47"/>
    <x v="186"/>
    <n v="1"/>
    <n v="0"/>
    <n v="0"/>
    <x v="2434"/>
    <n v="37716.88115064345"/>
    <x v="0"/>
  </r>
  <r>
    <s v="1_20172"/>
    <x v="0"/>
    <x v="16"/>
    <n v="2"/>
    <x v="47"/>
    <x v="186"/>
    <n v="1"/>
    <n v="0"/>
    <n v="0"/>
    <x v="2148"/>
    <n v="258095.38228614687"/>
    <x v="4"/>
  </r>
  <r>
    <s v="1_20172"/>
    <x v="0"/>
    <x v="1"/>
    <n v="2"/>
    <x v="47"/>
    <x v="186"/>
    <n v="1"/>
    <n v="0"/>
    <n v="0"/>
    <x v="2435"/>
    <n v="564119.60635881906"/>
    <x v="0"/>
  </r>
  <r>
    <s v="3_20172"/>
    <x v="2"/>
    <x v="3"/>
    <n v="2"/>
    <x v="47"/>
    <x v="186"/>
    <n v="1"/>
    <n v="0"/>
    <n v="0"/>
    <x v="2404"/>
    <n v="106.73732021196064"/>
    <x v="1"/>
  </r>
  <r>
    <s v="4_20172"/>
    <x v="3"/>
    <x v="3"/>
    <n v="2"/>
    <x v="47"/>
    <x v="186"/>
    <n v="1"/>
    <n v="0"/>
    <n v="0"/>
    <x v="2436"/>
    <n v="1138.5314155942469"/>
    <x v="1"/>
  </r>
  <r>
    <s v="3_20172"/>
    <x v="2"/>
    <x v="4"/>
    <n v="2"/>
    <x v="47"/>
    <x v="186"/>
    <n v="1"/>
    <n v="0"/>
    <n v="0"/>
    <x v="2437"/>
    <n v="1205.1476154428465"/>
    <x v="2"/>
  </r>
  <r>
    <s v="3_20172"/>
    <x v="2"/>
    <x v="4"/>
    <n v="2"/>
    <x v="47"/>
    <x v="186"/>
    <n v="1"/>
    <n v="0"/>
    <n v="0"/>
    <x v="2438"/>
    <n v="11391.370174110523"/>
    <x v="2"/>
  </r>
  <r>
    <s v="1_20174"/>
    <x v="0"/>
    <x v="16"/>
    <n v="4"/>
    <x v="47"/>
    <x v="187"/>
    <n v="1"/>
    <n v="0"/>
    <n v="0"/>
    <x v="2439"/>
    <n v="618059.80317940959"/>
    <x v="4"/>
  </r>
  <r>
    <s v="3_20172"/>
    <x v="2"/>
    <x v="4"/>
    <n v="2"/>
    <x v="47"/>
    <x v="186"/>
    <n v="1"/>
    <n v="0"/>
    <n v="0"/>
    <x v="1048"/>
    <n v="1182.437547312642"/>
    <x v="2"/>
  </r>
  <r>
    <s v="2_20172"/>
    <x v="1"/>
    <x v="1"/>
    <n v="2"/>
    <x v="47"/>
    <x v="186"/>
    <n v="1"/>
    <n v="0"/>
    <n v="0"/>
    <x v="2440"/>
    <n v="12074.943224829674"/>
    <x v="0"/>
  </r>
  <r>
    <s v="4_20172"/>
    <x v="3"/>
    <x v="3"/>
    <n v="2"/>
    <x v="47"/>
    <x v="186"/>
    <n v="1"/>
    <n v="0"/>
    <n v="0"/>
    <x v="887"/>
    <n v="1227.100681302044"/>
    <x v="1"/>
  </r>
  <r>
    <s v="2_20171"/>
    <x v="1"/>
    <x v="16"/>
    <n v="1"/>
    <x v="47"/>
    <x v="185"/>
    <n v="1"/>
    <n v="0"/>
    <n v="0"/>
    <x v="2441"/>
    <n v="10816651.778955337"/>
    <x v="4"/>
  </r>
  <r>
    <s v="2_20172"/>
    <x v="1"/>
    <x v="3"/>
    <n v="2"/>
    <x v="47"/>
    <x v="186"/>
    <n v="1"/>
    <n v="0"/>
    <n v="0"/>
    <x v="2442"/>
    <n v="6127.1763815291451"/>
    <x v="1"/>
  </r>
  <r>
    <s v="1_20172"/>
    <x v="0"/>
    <x v="1"/>
    <n v="2"/>
    <x v="47"/>
    <x v="186"/>
    <n v="1"/>
    <n v="0"/>
    <n v="0"/>
    <x v="2443"/>
    <n v="124439.81831945496"/>
    <x v="0"/>
  </r>
  <r>
    <s v="3_20172"/>
    <x v="2"/>
    <x v="4"/>
    <n v="2"/>
    <x v="47"/>
    <x v="186"/>
    <n v="1"/>
    <n v="0"/>
    <n v="0"/>
    <x v="2444"/>
    <n v="1153.6714610143831"/>
    <x v="2"/>
  </r>
  <r>
    <s v="3_20172"/>
    <x v="2"/>
    <x v="4"/>
    <n v="2"/>
    <x v="47"/>
    <x v="186"/>
    <n v="1"/>
    <n v="0"/>
    <n v="0"/>
    <x v="2445"/>
    <n v="1084.7842543527631"/>
    <x v="2"/>
  </r>
  <r>
    <s v="3_20172"/>
    <x v="2"/>
    <x v="4"/>
    <n v="2"/>
    <x v="47"/>
    <x v="186"/>
    <n v="1"/>
    <n v="0"/>
    <n v="0"/>
    <x v="1049"/>
    <n v="1305.0719152157458"/>
    <x v="2"/>
  </r>
  <r>
    <s v="3_20172"/>
    <x v="2"/>
    <x v="4"/>
    <n v="2"/>
    <x v="47"/>
    <x v="186"/>
    <n v="1"/>
    <n v="0"/>
    <n v="0"/>
    <x v="2446"/>
    <n v="1101.438304314913"/>
    <x v="2"/>
  </r>
  <r>
    <s v="3_20172"/>
    <x v="2"/>
    <x v="4"/>
    <n v="2"/>
    <x v="47"/>
    <x v="186"/>
    <n v="1"/>
    <n v="0"/>
    <n v="0"/>
    <x v="2447"/>
    <n v="1135.5034065102195"/>
    <x v="2"/>
  </r>
  <r>
    <s v="3_20172"/>
    <x v="2"/>
    <x v="4"/>
    <n v="2"/>
    <x v="47"/>
    <x v="186"/>
    <n v="1"/>
    <n v="0"/>
    <n v="0"/>
    <x v="2448"/>
    <n v="1308.8569265707797"/>
    <x v="2"/>
  </r>
  <r>
    <s v="3_20172"/>
    <x v="2"/>
    <x v="8"/>
    <n v="2"/>
    <x v="47"/>
    <x v="186"/>
    <n v="2"/>
    <n v="0"/>
    <n v="0"/>
    <x v="2449"/>
    <n v="1120.3633610900833"/>
    <x v="0"/>
  </r>
  <r>
    <s v="3_20172"/>
    <x v="2"/>
    <x v="8"/>
    <n v="2"/>
    <x v="47"/>
    <x v="186"/>
    <n v="2"/>
    <n v="0"/>
    <n v="0"/>
    <x v="2450"/>
    <n v="1167.2975018925058"/>
    <x v="0"/>
  </r>
  <r>
    <s v="3_20172"/>
    <x v="2"/>
    <x v="4"/>
    <n v="2"/>
    <x v="47"/>
    <x v="186"/>
    <n v="1"/>
    <n v="0"/>
    <n v="0"/>
    <x v="2451"/>
    <n v="1104.4663133989402"/>
    <x v="2"/>
  </r>
  <r>
    <s v="6_20173"/>
    <x v="5"/>
    <x v="8"/>
    <n v="3"/>
    <x v="47"/>
    <x v="188"/>
    <n v="1"/>
    <n v="0"/>
    <n v="0"/>
    <x v="2452"/>
    <n v="1092.3542770628312"/>
    <x v="0"/>
  </r>
  <r>
    <s v="3_20173"/>
    <x v="2"/>
    <x v="4"/>
    <n v="3"/>
    <x v="47"/>
    <x v="188"/>
    <n v="1"/>
    <n v="0"/>
    <n v="0"/>
    <x v="2453"/>
    <n v="1272.5208175624527"/>
    <x v="2"/>
  </r>
  <r>
    <s v="3_20173"/>
    <x v="2"/>
    <x v="8"/>
    <n v="3"/>
    <x v="47"/>
    <x v="188"/>
    <n v="1"/>
    <n v="0"/>
    <n v="0"/>
    <x v="373"/>
    <n v="1237.6987130961393"/>
    <x v="0"/>
  </r>
  <r>
    <s v="1_20173"/>
    <x v="0"/>
    <x v="4"/>
    <n v="3"/>
    <x v="47"/>
    <x v="188"/>
    <n v="1"/>
    <n v="0"/>
    <n v="0"/>
    <x v="2454"/>
    <n v="6296.7448902346714"/>
    <x v="2"/>
  </r>
  <r>
    <s v="2_20173"/>
    <x v="1"/>
    <x v="1"/>
    <n v="3"/>
    <x v="47"/>
    <x v="188"/>
    <n v="1"/>
    <n v="0"/>
    <n v="0"/>
    <x v="2455"/>
    <n v="25052.990158970479"/>
    <x v="0"/>
  </r>
  <r>
    <s v="4_20173"/>
    <x v="3"/>
    <x v="6"/>
    <n v="3"/>
    <x v="47"/>
    <x v="188"/>
    <n v="1"/>
    <n v="0"/>
    <n v="0"/>
    <x v="2456"/>
    <n v="1305.8289174867525"/>
    <x v="4"/>
  </r>
  <r>
    <s v="1_20173"/>
    <x v="0"/>
    <x v="6"/>
    <n v="3"/>
    <x v="47"/>
    <x v="188"/>
    <n v="1"/>
    <n v="0"/>
    <n v="0"/>
    <x v="2457"/>
    <n v="127343.6790310371"/>
    <x v="4"/>
  </r>
  <r>
    <s v="1_20173"/>
    <x v="0"/>
    <x v="6"/>
    <n v="3"/>
    <x v="47"/>
    <x v="188"/>
    <n v="1"/>
    <n v="0"/>
    <n v="0"/>
    <x v="2458"/>
    <n v="130415.59424678274"/>
    <x v="4"/>
  </r>
  <r>
    <s v="5_20173"/>
    <x v="4"/>
    <x v="6"/>
    <n v="3"/>
    <x v="47"/>
    <x v="188"/>
    <n v="1"/>
    <n v="0"/>
    <n v="0"/>
    <x v="2459"/>
    <n v="1295.2308856926572"/>
    <x v="4"/>
  </r>
  <r>
    <s v="2_20173"/>
    <x v="1"/>
    <x v="1"/>
    <n v="3"/>
    <x v="47"/>
    <x v="188"/>
    <n v="1"/>
    <n v="0"/>
    <n v="0"/>
    <x v="2460"/>
    <n v="35750.946252838759"/>
    <x v="0"/>
  </r>
  <r>
    <s v="2_20173"/>
    <x v="1"/>
    <x v="1"/>
    <n v="3"/>
    <x v="47"/>
    <x v="188"/>
    <n v="1"/>
    <n v="0"/>
    <n v="0"/>
    <x v="2461"/>
    <n v="12989.401968205906"/>
    <x v="0"/>
  </r>
  <r>
    <s v="5_20172"/>
    <x v="4"/>
    <x v="3"/>
    <n v="2"/>
    <x v="47"/>
    <x v="186"/>
    <n v="1"/>
    <n v="0"/>
    <n v="0"/>
    <x v="2462"/>
    <n v="1202.1196063588191"/>
    <x v="1"/>
  </r>
  <r>
    <s v="3_20172"/>
    <x v="2"/>
    <x v="4"/>
    <n v="2"/>
    <x v="47"/>
    <x v="186"/>
    <n v="1"/>
    <n v="0"/>
    <n v="0"/>
    <x v="2463"/>
    <n v="1165.0264950794854"/>
    <x v="2"/>
  </r>
  <r>
    <s v="3_20172"/>
    <x v="2"/>
    <x v="4"/>
    <n v="2"/>
    <x v="47"/>
    <x v="186"/>
    <n v="1"/>
    <n v="0"/>
    <n v="0"/>
    <x v="2464"/>
    <n v="10913.701741105224"/>
    <x v="2"/>
  </r>
  <r>
    <s v="3_20172"/>
    <x v="2"/>
    <x v="8"/>
    <n v="2"/>
    <x v="47"/>
    <x v="186"/>
    <n v="2"/>
    <n v="0"/>
    <n v="0"/>
    <x v="1006"/>
    <n v="1218.0166540499622"/>
    <x v="0"/>
  </r>
  <r>
    <s v="3_20172"/>
    <x v="2"/>
    <x v="4"/>
    <n v="2"/>
    <x v="47"/>
    <x v="186"/>
    <n v="1"/>
    <n v="0"/>
    <n v="0"/>
    <x v="965"/>
    <n v="1228.6146858440575"/>
    <x v="2"/>
  </r>
  <r>
    <s v="4_20172"/>
    <x v="3"/>
    <x v="4"/>
    <n v="2"/>
    <x v="47"/>
    <x v="186"/>
    <n v="1"/>
    <n v="0"/>
    <n v="0"/>
    <x v="2453"/>
    <n v="1272.5208175624527"/>
    <x v="2"/>
  </r>
  <r>
    <s v="4_20172"/>
    <x v="3"/>
    <x v="4"/>
    <n v="2"/>
    <x v="47"/>
    <x v="186"/>
    <n v="1"/>
    <n v="0"/>
    <n v="0"/>
    <x v="796"/>
    <n v="1212.7176381529146"/>
    <x v="2"/>
  </r>
  <r>
    <s v="4_20172"/>
    <x v="3"/>
    <x v="4"/>
    <n v="2"/>
    <x v="47"/>
    <x v="186"/>
    <n v="1"/>
    <n v="0"/>
    <n v="0"/>
    <x v="2465"/>
    <n v="1158.213474640424"/>
    <x v="2"/>
  </r>
  <r>
    <s v="4_20172"/>
    <x v="3"/>
    <x v="3"/>
    <n v="2"/>
    <x v="47"/>
    <x v="186"/>
    <n v="1"/>
    <n v="0"/>
    <n v="0"/>
    <x v="2466"/>
    <n v="1296.7448902346707"/>
    <x v="1"/>
  </r>
  <r>
    <s v="2_20174"/>
    <x v="1"/>
    <x v="1"/>
    <n v="4"/>
    <x v="47"/>
    <x v="187"/>
    <n v="1"/>
    <n v="0"/>
    <n v="0"/>
    <x v="2467"/>
    <n v="178199.8485995458"/>
    <x v="0"/>
  </r>
  <r>
    <s v="2_20174"/>
    <x v="1"/>
    <x v="16"/>
    <n v="4"/>
    <x v="47"/>
    <x v="187"/>
    <n v="1"/>
    <n v="0"/>
    <n v="0"/>
    <x v="2468"/>
    <n v="326189.2505677517"/>
    <x v="4"/>
  </r>
  <r>
    <s v="6_20172"/>
    <x v="5"/>
    <x v="16"/>
    <n v="2"/>
    <x v="47"/>
    <x v="186"/>
    <n v="1"/>
    <n v="0"/>
    <n v="12"/>
    <x v="2"/>
    <n v="0"/>
    <x v="4"/>
  </r>
  <r>
    <s v="3_20172"/>
    <x v="2"/>
    <x v="4"/>
    <n v="2"/>
    <x v="47"/>
    <x v="186"/>
    <n v="1"/>
    <n v="0"/>
    <n v="0"/>
    <x v="2469"/>
    <n v="1085.5412566237699"/>
    <x v="2"/>
  </r>
  <r>
    <s v="3_20172"/>
    <x v="2"/>
    <x v="4"/>
    <n v="2"/>
    <x v="47"/>
    <x v="186"/>
    <n v="1"/>
    <n v="0"/>
    <n v="0"/>
    <x v="2422"/>
    <n v="1142.3164269492809"/>
    <x v="2"/>
  </r>
  <r>
    <s v="5_20172"/>
    <x v="4"/>
    <x v="8"/>
    <n v="2"/>
    <x v="47"/>
    <x v="186"/>
    <n v="1"/>
    <n v="0"/>
    <n v="0"/>
    <x v="2444"/>
    <n v="1153.6714610143831"/>
    <x v="0"/>
  </r>
  <r>
    <s v="3_20173"/>
    <x v="2"/>
    <x v="4"/>
    <n v="3"/>
    <x v="47"/>
    <x v="188"/>
    <n v="1"/>
    <n v="0"/>
    <n v="0"/>
    <x v="873"/>
    <n v="1274.7918243754732"/>
    <x v="2"/>
  </r>
  <r>
    <s v="3_20173"/>
    <x v="2"/>
    <x v="8"/>
    <n v="3"/>
    <x v="47"/>
    <x v="188"/>
    <n v="1"/>
    <n v="0"/>
    <n v="0"/>
    <x v="2470"/>
    <n v="1277.8198334595004"/>
    <x v="0"/>
  </r>
  <r>
    <s v="3_20173"/>
    <x v="2"/>
    <x v="8"/>
    <n v="3"/>
    <x v="47"/>
    <x v="188"/>
    <n v="1"/>
    <n v="0"/>
    <n v="0"/>
    <x v="2465"/>
    <n v="1158.213474640424"/>
    <x v="0"/>
  </r>
  <r>
    <s v="3_20173"/>
    <x v="2"/>
    <x v="8"/>
    <n v="3"/>
    <x v="47"/>
    <x v="188"/>
    <n v="1"/>
    <n v="0"/>
    <n v="0"/>
    <x v="2466"/>
    <n v="1296.7448902346707"/>
    <x v="0"/>
  </r>
  <r>
    <s v="3_20173"/>
    <x v="2"/>
    <x v="3"/>
    <n v="3"/>
    <x v="47"/>
    <x v="188"/>
    <n v="1"/>
    <n v="0"/>
    <n v="0"/>
    <x v="1098"/>
    <n v="1195.3065859197577"/>
    <x v="1"/>
  </r>
  <r>
    <s v="4_20173"/>
    <x v="3"/>
    <x v="3"/>
    <n v="3"/>
    <x v="47"/>
    <x v="188"/>
    <n v="1"/>
    <n v="0"/>
    <n v="0"/>
    <x v="2471"/>
    <n v="1128.6903860711582"/>
    <x v="1"/>
  </r>
  <r>
    <s v="3_20173"/>
    <x v="2"/>
    <x v="4"/>
    <n v="3"/>
    <x v="47"/>
    <x v="188"/>
    <n v="1"/>
    <n v="0"/>
    <n v="0"/>
    <x v="272"/>
    <n v="1230.8856926570779"/>
    <x v="2"/>
  </r>
  <r>
    <s v="3_20173"/>
    <x v="2"/>
    <x v="4"/>
    <n v="3"/>
    <x v="47"/>
    <x v="188"/>
    <n v="1"/>
    <n v="0"/>
    <n v="0"/>
    <x v="2472"/>
    <n v="1251.324753974262"/>
    <x v="2"/>
  </r>
  <r>
    <s v="3_20173"/>
    <x v="2"/>
    <x v="3"/>
    <n v="3"/>
    <x v="47"/>
    <x v="188"/>
    <n v="1"/>
    <n v="0"/>
    <n v="0"/>
    <x v="2448"/>
    <n v="1308.8569265707797"/>
    <x v="1"/>
  </r>
  <r>
    <s v="3_20173"/>
    <x v="2"/>
    <x v="8"/>
    <n v="3"/>
    <x v="47"/>
    <x v="188"/>
    <n v="1"/>
    <n v="0"/>
    <n v="0"/>
    <x v="780"/>
    <n v="1239.212717638153"/>
    <x v="0"/>
  </r>
  <r>
    <s v="3_20173"/>
    <x v="2"/>
    <x v="4"/>
    <n v="3"/>
    <x v="47"/>
    <x v="188"/>
    <n v="1"/>
    <n v="0"/>
    <n v="0"/>
    <x v="2473"/>
    <n v="1214.231642694928"/>
    <x v="2"/>
  </r>
  <r>
    <s v="1_20173"/>
    <x v="0"/>
    <x v="1"/>
    <n v="3"/>
    <x v="47"/>
    <x v="188"/>
    <n v="1"/>
    <n v="0"/>
    <n v="0"/>
    <x v="2474"/>
    <n v="109079.48523845572"/>
    <x v="0"/>
  </r>
  <r>
    <s v="4_20173"/>
    <x v="3"/>
    <x v="3"/>
    <n v="3"/>
    <x v="47"/>
    <x v="188"/>
    <n v="1"/>
    <n v="0"/>
    <n v="0"/>
    <x v="2475"/>
    <n v="1278.5768357305074"/>
    <x v="1"/>
  </r>
  <r>
    <s v="4_20173"/>
    <x v="3"/>
    <x v="4"/>
    <n v="3"/>
    <x v="47"/>
    <x v="188"/>
    <n v="1"/>
    <n v="0"/>
    <n v="0"/>
    <x v="2476"/>
    <n v="1266.4647993943981"/>
    <x v="2"/>
  </r>
  <r>
    <s v="3_20173"/>
    <x v="2"/>
    <x v="4"/>
    <n v="3"/>
    <x v="47"/>
    <x v="188"/>
    <n v="1"/>
    <n v="0"/>
    <n v="0"/>
    <x v="2477"/>
    <n v="1201.3626040878123"/>
    <x v="2"/>
  </r>
  <r>
    <s v="1_20173"/>
    <x v="0"/>
    <x v="1"/>
    <n v="3"/>
    <x v="47"/>
    <x v="188"/>
    <n v="1"/>
    <n v="0"/>
    <n v="0"/>
    <x v="2478"/>
    <n v="21859.197577592735"/>
    <x v="0"/>
  </r>
  <r>
    <s v="3_20173"/>
    <x v="2"/>
    <x v="4"/>
    <n v="3"/>
    <x v="47"/>
    <x v="188"/>
    <n v="1"/>
    <n v="0"/>
    <n v="0"/>
    <x v="2479"/>
    <n v="1280.0908402725208"/>
    <x v="2"/>
  </r>
  <r>
    <s v="3_20173"/>
    <x v="2"/>
    <x v="4"/>
    <n v="3"/>
    <x v="47"/>
    <x v="188"/>
    <n v="1"/>
    <n v="0"/>
    <n v="0"/>
    <x v="2480"/>
    <n v="1236.1847085541258"/>
    <x v="2"/>
  </r>
  <r>
    <s v="3_20173"/>
    <x v="2"/>
    <x v="4"/>
    <n v="3"/>
    <x v="47"/>
    <x v="188"/>
    <n v="1"/>
    <n v="0"/>
    <n v="0"/>
    <x v="2481"/>
    <n v="1181.6805450416352"/>
    <x v="2"/>
  </r>
  <r>
    <s v="3_20173"/>
    <x v="2"/>
    <x v="4"/>
    <n v="3"/>
    <x v="47"/>
    <x v="188"/>
    <n v="1"/>
    <n v="0"/>
    <n v="0"/>
    <x v="2462"/>
    <n v="1202.1196063588191"/>
    <x v="2"/>
  </r>
  <r>
    <s v="3_20173"/>
    <x v="2"/>
    <x v="4"/>
    <n v="3"/>
    <x v="47"/>
    <x v="188"/>
    <n v="1"/>
    <n v="0"/>
    <n v="0"/>
    <x v="2482"/>
    <n v="1170.325510976533"/>
    <x v="2"/>
  </r>
  <r>
    <s v="2_20173"/>
    <x v="1"/>
    <x v="1"/>
    <n v="3"/>
    <x v="47"/>
    <x v="188"/>
    <n v="1"/>
    <n v="0"/>
    <n v="0"/>
    <x v="2483"/>
    <n v="12262.679788039364"/>
    <x v="0"/>
  </r>
  <r>
    <s v="3_20173"/>
    <x v="2"/>
    <x v="4"/>
    <n v="3"/>
    <x v="47"/>
    <x v="188"/>
    <n v="1"/>
    <n v="0"/>
    <n v="0"/>
    <x v="2484"/>
    <n v="1127.1763815291447"/>
    <x v="2"/>
  </r>
  <r>
    <s v="3_20173"/>
    <x v="2"/>
    <x v="4"/>
    <n v="3"/>
    <x v="47"/>
    <x v="188"/>
    <n v="1"/>
    <n v="0"/>
    <n v="0"/>
    <x v="2485"/>
    <n v="1211.2036336109009"/>
    <x v="2"/>
  </r>
  <r>
    <s v="3_20173"/>
    <x v="2"/>
    <x v="8"/>
    <n v="3"/>
    <x v="47"/>
    <x v="188"/>
    <n v="1"/>
    <n v="0"/>
    <n v="0"/>
    <x v="2486"/>
    <n v="1261.9227857683575"/>
    <x v="0"/>
  </r>
  <r>
    <s v="3_20173"/>
    <x v="2"/>
    <x v="1"/>
    <n v="3"/>
    <x v="47"/>
    <x v="188"/>
    <n v="1"/>
    <n v="0"/>
    <n v="0"/>
    <x v="2476"/>
    <n v="1266.4647993943981"/>
    <x v="0"/>
  </r>
  <r>
    <s v="2_20173"/>
    <x v="1"/>
    <x v="1"/>
    <n v="3"/>
    <x v="47"/>
    <x v="188"/>
    <n v="1"/>
    <n v="0"/>
    <n v="0"/>
    <x v="2487"/>
    <n v="178577.5927327782"/>
    <x v="0"/>
  </r>
  <r>
    <s v="2_20173"/>
    <x v="1"/>
    <x v="1"/>
    <n v="3"/>
    <x v="47"/>
    <x v="188"/>
    <n v="1"/>
    <n v="0"/>
    <n v="0"/>
    <x v="2488"/>
    <n v="12072.672218016654"/>
    <x v="0"/>
  </r>
  <r>
    <s v="2_20173"/>
    <x v="1"/>
    <x v="4"/>
    <n v="3"/>
    <x v="47"/>
    <x v="188"/>
    <n v="1"/>
    <n v="0"/>
    <n v="0"/>
    <x v="2489"/>
    <n v="197729.75018925057"/>
    <x v="2"/>
  </r>
  <r>
    <s v="2_20184"/>
    <x v="1"/>
    <x v="6"/>
    <n v="4"/>
    <x v="48"/>
    <x v="189"/>
    <n v="1"/>
    <n v="0"/>
    <n v="0"/>
    <x v="2490"/>
    <n v="12384.557153671461"/>
    <x v="4"/>
  </r>
  <r>
    <s v="2_20183"/>
    <x v="1"/>
    <x v="7"/>
    <n v="3"/>
    <x v="48"/>
    <x v="190"/>
    <n v="1"/>
    <n v="0"/>
    <n v="0"/>
    <x v="2491"/>
    <n v="504815.29144587438"/>
    <x v="5"/>
  </r>
  <r>
    <s v="2_20183"/>
    <x v="1"/>
    <x v="7"/>
    <n v="3"/>
    <x v="48"/>
    <x v="190"/>
    <n v="1"/>
    <n v="0"/>
    <n v="0"/>
    <x v="1766"/>
    <n v="33691.900075700229"/>
    <x v="5"/>
  </r>
  <r>
    <s v="2_20183"/>
    <x v="1"/>
    <x v="35"/>
    <n v="3"/>
    <x v="48"/>
    <x v="190"/>
    <n v="1"/>
    <n v="11"/>
    <n v="0"/>
    <x v="2"/>
    <n v="0"/>
    <x v="5"/>
  </r>
  <r>
    <s v="2_20184"/>
    <x v="1"/>
    <x v="7"/>
    <n v="4"/>
    <x v="48"/>
    <x v="189"/>
    <n v="1"/>
    <n v="0"/>
    <n v="0"/>
    <x v="2492"/>
    <n v="47145.344436033309"/>
    <x v="5"/>
  </r>
  <r>
    <s v="2_20184"/>
    <x v="1"/>
    <x v="7"/>
    <n v="4"/>
    <x v="48"/>
    <x v="189"/>
    <n v="1"/>
    <n v="0"/>
    <n v="0"/>
    <x v="2493"/>
    <n v="389951.55185465555"/>
    <x v="5"/>
  </r>
  <r>
    <s v="1_20183"/>
    <x v="0"/>
    <x v="6"/>
    <n v="3"/>
    <x v="48"/>
    <x v="190"/>
    <n v="2"/>
    <n v="0"/>
    <n v="0"/>
    <x v="2494"/>
    <n v="231815.29144587435"/>
    <x v="4"/>
  </r>
  <r>
    <s v="1_20182"/>
    <x v="0"/>
    <x v="2"/>
    <n v="2"/>
    <x v="48"/>
    <x v="191"/>
    <n v="1"/>
    <n v="0"/>
    <n v="11"/>
    <x v="2"/>
    <n v="0"/>
    <x v="0"/>
  </r>
  <r>
    <s v="1_20182"/>
    <x v="0"/>
    <x v="1"/>
    <n v="2"/>
    <x v="48"/>
    <x v="191"/>
    <n v="1"/>
    <n v="0"/>
    <n v="0"/>
    <x v="2495"/>
    <n v="64889.477668433006"/>
    <x v="0"/>
  </r>
  <r>
    <s v="1_20182"/>
    <x v="0"/>
    <x v="1"/>
    <n v="2"/>
    <x v="48"/>
    <x v="191"/>
    <n v="1"/>
    <n v="0"/>
    <n v="0"/>
    <x v="2496"/>
    <n v="63149.886449659352"/>
    <x v="0"/>
  </r>
  <r>
    <s v="1_20184"/>
    <x v="0"/>
    <x v="4"/>
    <n v="4"/>
    <x v="48"/>
    <x v="189"/>
    <n v="2"/>
    <n v="0"/>
    <n v="0"/>
    <x v="2497"/>
    <n v="13035.579106737321"/>
    <x v="2"/>
  </r>
  <r>
    <s v="1_20184"/>
    <x v="0"/>
    <x v="4"/>
    <n v="4"/>
    <x v="48"/>
    <x v="189"/>
    <n v="2"/>
    <n v="0"/>
    <n v="0"/>
    <x v="2498"/>
    <n v="21794.095382286148"/>
    <x v="2"/>
  </r>
  <r>
    <s v="2_20181"/>
    <x v="1"/>
    <x v="3"/>
    <n v="1"/>
    <x v="48"/>
    <x v="192"/>
    <n v="1"/>
    <n v="0"/>
    <n v="0"/>
    <x v="2499"/>
    <n v="16056.018168054505"/>
    <x v="1"/>
  </r>
  <r>
    <s v="2_20181"/>
    <x v="1"/>
    <x v="3"/>
    <n v="1"/>
    <x v="48"/>
    <x v="192"/>
    <n v="1"/>
    <n v="0"/>
    <n v="0"/>
    <x v="2500"/>
    <n v="26061.317183951553"/>
    <x v="1"/>
  </r>
  <r>
    <s v="2_20181"/>
    <x v="1"/>
    <x v="3"/>
    <n v="1"/>
    <x v="48"/>
    <x v="192"/>
    <n v="1"/>
    <n v="0"/>
    <n v="0"/>
    <x v="2501"/>
    <n v="11314.155942467827"/>
    <x v="1"/>
  </r>
  <r>
    <s v="2_20181"/>
    <x v="1"/>
    <x v="3"/>
    <n v="1"/>
    <x v="48"/>
    <x v="192"/>
    <n v="1"/>
    <n v="0"/>
    <n v="0"/>
    <x v="834"/>
    <n v="6343.6790310370934"/>
    <x v="1"/>
  </r>
  <r>
    <s v="2_20183"/>
    <x v="1"/>
    <x v="1"/>
    <n v="3"/>
    <x v="48"/>
    <x v="190"/>
    <n v="1"/>
    <n v="0"/>
    <n v="0"/>
    <x v="2502"/>
    <n v="13165.026495079486"/>
    <x v="0"/>
  </r>
  <r>
    <s v="2_20183"/>
    <x v="1"/>
    <x v="16"/>
    <n v="3"/>
    <x v="48"/>
    <x v="190"/>
    <n v="1"/>
    <n v="0"/>
    <n v="0"/>
    <x v="2503"/>
    <n v="5401.9682059046181"/>
    <x v="4"/>
  </r>
  <r>
    <s v="2_20183"/>
    <x v="1"/>
    <x v="1"/>
    <n v="3"/>
    <x v="48"/>
    <x v="190"/>
    <n v="1"/>
    <n v="0"/>
    <n v="0"/>
    <x v="2504"/>
    <n v="251975.77592732781"/>
    <x v="0"/>
  </r>
  <r>
    <s v="2_20182"/>
    <x v="1"/>
    <x v="1"/>
    <n v="2"/>
    <x v="48"/>
    <x v="191"/>
    <n v="1"/>
    <n v="0"/>
    <n v="0"/>
    <x v="2505"/>
    <n v="6521.5745647236945"/>
    <x v="0"/>
  </r>
  <r>
    <s v="2_20182"/>
    <x v="1"/>
    <x v="1"/>
    <n v="2"/>
    <x v="48"/>
    <x v="191"/>
    <n v="1"/>
    <n v="0"/>
    <n v="0"/>
    <x v="2506"/>
    <n v="194921.27176381531"/>
    <x v="0"/>
  </r>
  <r>
    <s v="2_20182"/>
    <x v="1"/>
    <x v="1"/>
    <n v="2"/>
    <x v="48"/>
    <x v="191"/>
    <n v="1"/>
    <n v="0"/>
    <n v="0"/>
    <x v="2507"/>
    <n v="12737.320211960636"/>
    <x v="0"/>
  </r>
  <r>
    <s v="2_20182"/>
    <x v="1"/>
    <x v="1"/>
    <n v="2"/>
    <x v="48"/>
    <x v="191"/>
    <n v="1"/>
    <n v="0"/>
    <n v="0"/>
    <x v="2508"/>
    <n v="5803.9364118092353"/>
    <x v="0"/>
  </r>
  <r>
    <s v="2_20182"/>
    <x v="1"/>
    <x v="2"/>
    <n v="2"/>
    <x v="48"/>
    <x v="191"/>
    <n v="1"/>
    <n v="0"/>
    <n v="0"/>
    <x v="2509"/>
    <n v="112211.96063588191"/>
    <x v="0"/>
  </r>
  <r>
    <s v="2_20183"/>
    <x v="1"/>
    <x v="4"/>
    <n v="3"/>
    <x v="48"/>
    <x v="190"/>
    <n v="2"/>
    <n v="0"/>
    <n v="0"/>
    <x v="2510"/>
    <n v="119963.66389099168"/>
    <x v="2"/>
  </r>
  <r>
    <s v="2_20183"/>
    <x v="1"/>
    <x v="16"/>
    <n v="3"/>
    <x v="48"/>
    <x v="190"/>
    <n v="1"/>
    <n v="0"/>
    <n v="0"/>
    <x v="2511"/>
    <n v="61013.626040878124"/>
    <x v="4"/>
  </r>
  <r>
    <s v="2_20183"/>
    <x v="1"/>
    <x v="4"/>
    <n v="3"/>
    <x v="48"/>
    <x v="190"/>
    <n v="1"/>
    <n v="0"/>
    <n v="0"/>
    <x v="2512"/>
    <n v="630839.51551854657"/>
    <x v="2"/>
  </r>
  <r>
    <s v="2_20183"/>
    <x v="1"/>
    <x v="4"/>
    <n v="3"/>
    <x v="48"/>
    <x v="190"/>
    <n v="1"/>
    <n v="11"/>
    <n v="0"/>
    <x v="2513"/>
    <n v="119243.7547312642"/>
    <x v="2"/>
  </r>
  <r>
    <s v="2_20183"/>
    <x v="1"/>
    <x v="4"/>
    <n v="3"/>
    <x v="48"/>
    <x v="190"/>
    <n v="1"/>
    <n v="0"/>
    <n v="0"/>
    <x v="2514"/>
    <n v="123395.91218773657"/>
    <x v="2"/>
  </r>
  <r>
    <s v="2_20183"/>
    <x v="1"/>
    <x v="4"/>
    <n v="3"/>
    <x v="48"/>
    <x v="190"/>
    <n v="1"/>
    <n v="26"/>
    <n v="0"/>
    <x v="2515"/>
    <n v="131615.44284632854"/>
    <x v="2"/>
  </r>
  <r>
    <s v="4_20182"/>
    <x v="3"/>
    <x v="4"/>
    <n v="2"/>
    <x v="48"/>
    <x v="191"/>
    <n v="1"/>
    <n v="0"/>
    <n v="0"/>
    <x v="2516"/>
    <n v="1281.6048448145345"/>
    <x v="2"/>
  </r>
  <r>
    <s v="4_20182"/>
    <x v="3"/>
    <x v="4"/>
    <n v="2"/>
    <x v="48"/>
    <x v="191"/>
    <n v="1"/>
    <n v="0"/>
    <n v="0"/>
    <x v="2517"/>
    <n v="1124.9053747161242"/>
    <x v="2"/>
  </r>
  <r>
    <s v="4_20182"/>
    <x v="3"/>
    <x v="4"/>
    <n v="2"/>
    <x v="48"/>
    <x v="191"/>
    <n v="1"/>
    <n v="0"/>
    <n v="0"/>
    <x v="2518"/>
    <n v="1127.9333838001514"/>
    <x v="2"/>
  </r>
  <r>
    <s v="3_20181"/>
    <x v="2"/>
    <x v="1"/>
    <n v="1"/>
    <x v="48"/>
    <x v="192"/>
    <n v="1"/>
    <n v="0"/>
    <n v="0"/>
    <x v="2519"/>
    <n v="1244.5117335352006"/>
    <x v="0"/>
  </r>
  <r>
    <s v="3_20181"/>
    <x v="2"/>
    <x v="1"/>
    <n v="1"/>
    <x v="48"/>
    <x v="192"/>
    <n v="1"/>
    <n v="0"/>
    <n v="0"/>
    <x v="2484"/>
    <n v="1127.1763815291447"/>
    <x v="0"/>
  </r>
  <r>
    <s v="3_20183"/>
    <x v="2"/>
    <x v="2"/>
    <n v="3"/>
    <x v="48"/>
    <x v="190"/>
    <n v="1"/>
    <n v="0"/>
    <n v="0"/>
    <x v="2422"/>
    <n v="1142.3164269492809"/>
    <x v="0"/>
  </r>
  <r>
    <s v="3_20183"/>
    <x v="2"/>
    <x v="1"/>
    <n v="3"/>
    <x v="48"/>
    <x v="190"/>
    <n v="1"/>
    <n v="0"/>
    <n v="0"/>
    <x v="873"/>
    <n v="1274.7918243754732"/>
    <x v="0"/>
  </r>
  <r>
    <s v="3_20183"/>
    <x v="2"/>
    <x v="3"/>
    <n v="3"/>
    <x v="48"/>
    <x v="190"/>
    <n v="1"/>
    <n v="0"/>
    <n v="0"/>
    <x v="2471"/>
    <n v="1128.6903860711582"/>
    <x v="1"/>
  </r>
  <r>
    <s v="3_20182"/>
    <x v="2"/>
    <x v="3"/>
    <n v="2"/>
    <x v="48"/>
    <x v="191"/>
    <n v="1"/>
    <n v="0"/>
    <n v="0"/>
    <x v="2520"/>
    <n v="1131.7183951551856"/>
    <x v="1"/>
  </r>
  <r>
    <s v="3_20182"/>
    <x v="2"/>
    <x v="3"/>
    <n v="2"/>
    <x v="48"/>
    <x v="191"/>
    <n v="1"/>
    <n v="0"/>
    <n v="0"/>
    <x v="375"/>
    <n v="1175.6245268735806"/>
    <x v="1"/>
  </r>
  <r>
    <s v="3_20182"/>
    <x v="2"/>
    <x v="1"/>
    <n v="2"/>
    <x v="48"/>
    <x v="191"/>
    <n v="1"/>
    <n v="0"/>
    <n v="0"/>
    <x v="2521"/>
    <n v="1193.7925813777442"/>
    <x v="0"/>
  </r>
  <r>
    <s v="3_20184"/>
    <x v="2"/>
    <x v="7"/>
    <n v="4"/>
    <x v="48"/>
    <x v="189"/>
    <n v="2"/>
    <n v="0"/>
    <n v="12"/>
    <x v="2"/>
    <n v="0"/>
    <x v="5"/>
  </r>
  <r>
    <s v="3_20184"/>
    <x v="2"/>
    <x v="4"/>
    <n v="4"/>
    <x v="48"/>
    <x v="189"/>
    <n v="2"/>
    <n v="0"/>
    <n v="0"/>
    <x v="2522"/>
    <n v="62951.551854655569"/>
    <x v="2"/>
  </r>
  <r>
    <s v="3_20184"/>
    <x v="2"/>
    <x v="4"/>
    <n v="4"/>
    <x v="48"/>
    <x v="189"/>
    <n v="2"/>
    <n v="0"/>
    <n v="0"/>
    <x v="1098"/>
    <n v="1195.3065859197577"/>
    <x v="2"/>
  </r>
  <r>
    <s v="5_20181"/>
    <x v="4"/>
    <x v="1"/>
    <n v="1"/>
    <x v="48"/>
    <x v="192"/>
    <n v="1"/>
    <n v="0"/>
    <n v="0"/>
    <x v="2523"/>
    <n v="1315.6699470098411"/>
    <x v="0"/>
  </r>
  <r>
    <s v="5_20182"/>
    <x v="4"/>
    <x v="3"/>
    <n v="2"/>
    <x v="48"/>
    <x v="191"/>
    <n v="1"/>
    <n v="0"/>
    <n v="0"/>
    <x v="2"/>
    <n v="0"/>
    <x v="1"/>
  </r>
  <r>
    <s v="5_20182"/>
    <x v="4"/>
    <x v="3"/>
    <n v="2"/>
    <x v="48"/>
    <x v="191"/>
    <n v="1"/>
    <n v="0"/>
    <n v="0"/>
    <x v="2"/>
    <n v="0"/>
    <x v="1"/>
  </r>
  <r>
    <s v="5_20183"/>
    <x v="4"/>
    <x v="4"/>
    <n v="3"/>
    <x v="48"/>
    <x v="190"/>
    <n v="1"/>
    <n v="0"/>
    <n v="0"/>
    <x v="2450"/>
    <n v="1167.2975018925058"/>
    <x v="2"/>
  </r>
  <r>
    <s v="5_20183"/>
    <x v="4"/>
    <x v="2"/>
    <n v="3"/>
    <x v="48"/>
    <x v="190"/>
    <n v="1"/>
    <n v="0"/>
    <n v="0"/>
    <x v="2"/>
    <n v="0"/>
    <x v="0"/>
  </r>
  <r>
    <s v="5_20183"/>
    <x v="4"/>
    <x v="4"/>
    <n v="3"/>
    <x v="48"/>
    <x v="190"/>
    <n v="1"/>
    <n v="0"/>
    <n v="0"/>
    <x v="2524"/>
    <n v="1177.8955336866011"/>
    <x v="2"/>
  </r>
  <r>
    <s v="5_20182"/>
    <x v="4"/>
    <x v="3"/>
    <n v="2"/>
    <x v="48"/>
    <x v="191"/>
    <n v="1"/>
    <n v="0"/>
    <n v="0"/>
    <x v="758"/>
    <n v="1310.3709311127934"/>
    <x v="1"/>
  </r>
  <r>
    <s v="1_20002"/>
    <x v="0"/>
    <x v="1"/>
    <n v="2"/>
    <x v="49"/>
    <x v="193"/>
    <n v="1"/>
    <n v="0"/>
    <n v="0"/>
    <x v="2368"/>
    <n v="11939.439818319455"/>
    <x v="0"/>
  </r>
  <r>
    <s v="2_20002"/>
    <x v="1"/>
    <x v="1"/>
    <n v="2"/>
    <x v="49"/>
    <x v="193"/>
    <n v="1"/>
    <n v="0"/>
    <n v="0"/>
    <x v="2525"/>
    <n v="61499.621498864501"/>
    <x v="0"/>
  </r>
  <r>
    <s v="3_20002"/>
    <x v="2"/>
    <x v="1"/>
    <n v="2"/>
    <x v="49"/>
    <x v="193"/>
    <n v="1"/>
    <n v="11"/>
    <n v="11"/>
    <x v="2"/>
    <n v="0"/>
    <x v="0"/>
  </r>
  <r>
    <s v="1_20002"/>
    <x v="0"/>
    <x v="1"/>
    <n v="2"/>
    <x v="49"/>
    <x v="193"/>
    <n v="1"/>
    <n v="0"/>
    <n v="23"/>
    <x v="2"/>
    <n v="0"/>
    <x v="0"/>
  </r>
  <r>
    <s v="3_20002"/>
    <x v="2"/>
    <x v="1"/>
    <n v="2"/>
    <x v="49"/>
    <x v="193"/>
    <n v="1"/>
    <n v="0"/>
    <n v="12"/>
    <x v="2"/>
    <n v="0"/>
    <x v="0"/>
  </r>
  <r>
    <s v="1_20003"/>
    <x v="0"/>
    <x v="1"/>
    <n v="3"/>
    <x v="49"/>
    <x v="194"/>
    <n v="1"/>
    <n v="0"/>
    <n v="0"/>
    <x v="2526"/>
    <n v="1490423.921271764"/>
    <x v="0"/>
  </r>
  <r>
    <s v="2_20003"/>
    <x v="1"/>
    <x v="4"/>
    <n v="3"/>
    <x v="49"/>
    <x v="194"/>
    <n v="1"/>
    <n v="0"/>
    <n v="0"/>
    <x v="2527"/>
    <n v="115739.59121877367"/>
    <x v="2"/>
  </r>
  <r>
    <s v="2_20003"/>
    <x v="1"/>
    <x v="4"/>
    <n v="3"/>
    <x v="49"/>
    <x v="194"/>
    <n v="1"/>
    <n v="0"/>
    <n v="0"/>
    <x v="2528"/>
    <n v="324509.46252838761"/>
    <x v="2"/>
  </r>
  <r>
    <s v="2_20003"/>
    <x v="1"/>
    <x v="4"/>
    <n v="3"/>
    <x v="49"/>
    <x v="194"/>
    <n v="1"/>
    <n v="0"/>
    <n v="0"/>
    <x v="2529"/>
    <n v="887129.44738834223"/>
    <x v="2"/>
  </r>
  <r>
    <s v="2_20002"/>
    <x v="1"/>
    <x v="3"/>
    <n v="2"/>
    <x v="49"/>
    <x v="193"/>
    <n v="1"/>
    <n v="0"/>
    <n v="0"/>
    <x v="2530"/>
    <n v="24654.806964420895"/>
    <x v="1"/>
  </r>
  <r>
    <s v="1_20002"/>
    <x v="0"/>
    <x v="2"/>
    <n v="2"/>
    <x v="49"/>
    <x v="193"/>
    <n v="1"/>
    <n v="0"/>
    <n v="0"/>
    <x v="2531"/>
    <n v="5013119.6063588196"/>
    <x v="0"/>
  </r>
  <r>
    <s v="1_20004"/>
    <x v="0"/>
    <x v="1"/>
    <n v="4"/>
    <x v="49"/>
    <x v="195"/>
    <n v="1"/>
    <n v="0"/>
    <n v="0"/>
    <x v="2532"/>
    <n v="12644.965934897806"/>
    <x v="0"/>
  </r>
  <r>
    <s v="2_20003"/>
    <x v="1"/>
    <x v="2"/>
    <n v="3"/>
    <x v="49"/>
    <x v="194"/>
    <n v="1"/>
    <n v="0"/>
    <n v="11"/>
    <x v="2"/>
    <n v="0"/>
    <x v="0"/>
  </r>
  <r>
    <s v="2_20003"/>
    <x v="1"/>
    <x v="4"/>
    <n v="3"/>
    <x v="49"/>
    <x v="194"/>
    <n v="1"/>
    <n v="0"/>
    <n v="0"/>
    <x v="2533"/>
    <n v="23287199.848599546"/>
    <x v="2"/>
  </r>
  <r>
    <s v="2_20003"/>
    <x v="1"/>
    <x v="1"/>
    <n v="3"/>
    <x v="49"/>
    <x v="194"/>
    <n v="1"/>
    <n v="0"/>
    <n v="0"/>
    <x v="2534"/>
    <n v="175949.28084784254"/>
    <x v="0"/>
  </r>
  <r>
    <s v="2_20003"/>
    <x v="1"/>
    <x v="1"/>
    <n v="3"/>
    <x v="49"/>
    <x v="194"/>
    <n v="1"/>
    <n v="0"/>
    <n v="0"/>
    <x v="2535"/>
    <n v="25362.604087812266"/>
    <x v="0"/>
  </r>
  <r>
    <s v="2_20003"/>
    <x v="1"/>
    <x v="1"/>
    <n v="3"/>
    <x v="49"/>
    <x v="194"/>
    <n v="1"/>
    <n v="0"/>
    <n v="0"/>
    <x v="2536"/>
    <n v="34570.779712339136"/>
    <x v="0"/>
  </r>
  <r>
    <s v="2_20014"/>
    <x v="1"/>
    <x v="50"/>
    <n v="4"/>
    <x v="50"/>
    <x v="196"/>
    <n v="1"/>
    <n v="10"/>
    <n v="109"/>
    <x v="2537"/>
    <n v="164969.71990915973"/>
    <x v="8"/>
  </r>
  <r>
    <s v="2_20011"/>
    <x v="1"/>
    <x v="1"/>
    <n v="1"/>
    <x v="50"/>
    <x v="197"/>
    <n v="1"/>
    <n v="0"/>
    <n v="0"/>
    <x v="2538"/>
    <n v="38015.897047691142"/>
    <x v="0"/>
  </r>
  <r>
    <s v="2_20011"/>
    <x v="1"/>
    <x v="4"/>
    <n v="1"/>
    <x v="50"/>
    <x v="197"/>
    <n v="1"/>
    <n v="10"/>
    <n v="0"/>
    <x v="2539"/>
    <n v="549719.90915972751"/>
    <x v="2"/>
  </r>
  <r>
    <s v="2_20012"/>
    <x v="1"/>
    <x v="1"/>
    <n v="2"/>
    <x v="50"/>
    <x v="198"/>
    <n v="1"/>
    <n v="0"/>
    <n v="0"/>
    <x v="2540"/>
    <n v="193139.28841786526"/>
    <x v="0"/>
  </r>
  <r>
    <s v="2_20012"/>
    <x v="1"/>
    <x v="22"/>
    <n v="2"/>
    <x v="50"/>
    <x v="198"/>
    <n v="1"/>
    <n v="0"/>
    <n v="0"/>
    <x v="2"/>
    <n v="0"/>
    <x v="4"/>
  </r>
  <r>
    <s v="2_20012"/>
    <x v="1"/>
    <x v="2"/>
    <n v="2"/>
    <x v="50"/>
    <x v="198"/>
    <n v="1"/>
    <n v="0"/>
    <n v="0"/>
    <x v="2541"/>
    <n v="2167919.7577592735"/>
    <x v="0"/>
  </r>
  <r>
    <s v="2_20012"/>
    <x v="1"/>
    <x v="2"/>
    <n v="2"/>
    <x v="50"/>
    <x v="198"/>
    <n v="1"/>
    <n v="0"/>
    <n v="0"/>
    <x v="2542"/>
    <n v="243503.40651021953"/>
    <x v="0"/>
  </r>
  <r>
    <s v="2_20013"/>
    <x v="1"/>
    <x v="16"/>
    <n v="3"/>
    <x v="50"/>
    <x v="199"/>
    <n v="1"/>
    <n v="0"/>
    <n v="471"/>
    <x v="2543"/>
    <n v="96633599.545798644"/>
    <x v="4"/>
  </r>
  <r>
    <s v="2_20012"/>
    <x v="1"/>
    <x v="1"/>
    <n v="2"/>
    <x v="50"/>
    <x v="198"/>
    <n v="1"/>
    <n v="0"/>
    <n v="0"/>
    <x v="2544"/>
    <n v="62531.415594246784"/>
    <x v="0"/>
  </r>
  <r>
    <s v="2_20013"/>
    <x v="1"/>
    <x v="16"/>
    <n v="3"/>
    <x v="50"/>
    <x v="199"/>
    <n v="1"/>
    <n v="0"/>
    <n v="0"/>
    <x v="2545"/>
    <n v="9041279.3338380028"/>
    <x v="4"/>
  </r>
  <r>
    <s v="2_20013"/>
    <x v="1"/>
    <x v="2"/>
    <n v="3"/>
    <x v="50"/>
    <x v="199"/>
    <n v="1"/>
    <n v="0"/>
    <n v="0"/>
    <x v="2546"/>
    <n v="294000"/>
    <x v="0"/>
  </r>
  <r>
    <s v="1_20024"/>
    <x v="0"/>
    <x v="0"/>
    <n v="4"/>
    <x v="51"/>
    <x v="200"/>
    <n v="2"/>
    <n v="0"/>
    <n v="0"/>
    <x v="2547"/>
    <n v="138960000"/>
    <x v="0"/>
  </r>
  <r>
    <s v="1_20024"/>
    <x v="0"/>
    <x v="1"/>
    <n v="4"/>
    <x v="51"/>
    <x v="200"/>
    <n v="1"/>
    <n v="0"/>
    <n v="0"/>
    <x v="2548"/>
    <n v="59711.582134746408"/>
    <x v="0"/>
  </r>
  <r>
    <s v="2_20021"/>
    <x v="1"/>
    <x v="22"/>
    <n v="1"/>
    <x v="51"/>
    <x v="201"/>
    <n v="1"/>
    <n v="12"/>
    <n v="0"/>
    <x v="2"/>
    <n v="0"/>
    <x v="4"/>
  </r>
  <r>
    <s v="4_20022"/>
    <x v="3"/>
    <x v="1"/>
    <n v="2"/>
    <x v="51"/>
    <x v="202"/>
    <n v="1"/>
    <n v="0"/>
    <n v="0"/>
    <x v="1527"/>
    <n v="22532.929598788796"/>
    <x v="0"/>
  </r>
  <r>
    <s v="1_20022"/>
    <x v="0"/>
    <x v="1"/>
    <n v="2"/>
    <x v="51"/>
    <x v="202"/>
    <n v="1"/>
    <n v="0"/>
    <n v="0"/>
    <x v="2549"/>
    <n v="127547.31264193793"/>
    <x v="0"/>
  </r>
  <r>
    <s v="1_20022"/>
    <x v="0"/>
    <x v="4"/>
    <n v="2"/>
    <x v="51"/>
    <x v="202"/>
    <n v="1"/>
    <n v="0"/>
    <n v="0"/>
    <x v="2550"/>
    <n v="587159.72747918242"/>
    <x v="2"/>
  </r>
  <r>
    <s v="1_20022"/>
    <x v="0"/>
    <x v="1"/>
    <n v="2"/>
    <x v="51"/>
    <x v="202"/>
    <n v="1"/>
    <n v="0"/>
    <n v="0"/>
    <x v="2551"/>
    <n v="32932.626797880395"/>
    <x v="0"/>
  </r>
  <r>
    <s v="1_20023"/>
    <x v="0"/>
    <x v="1"/>
    <n v="3"/>
    <x v="51"/>
    <x v="203"/>
    <n v="1"/>
    <n v="0"/>
    <n v="0"/>
    <x v="2552"/>
    <n v="304799.39439818321"/>
    <x v="0"/>
  </r>
  <r>
    <s v="4_20023"/>
    <x v="3"/>
    <x v="1"/>
    <n v="3"/>
    <x v="51"/>
    <x v="203"/>
    <n v="1"/>
    <n v="0"/>
    <n v="0"/>
    <x v="2553"/>
    <n v="73799.394398183198"/>
    <x v="0"/>
  </r>
  <r>
    <s v="4_20023"/>
    <x v="3"/>
    <x v="1"/>
    <n v="3"/>
    <x v="51"/>
    <x v="203"/>
    <n v="1"/>
    <n v="0"/>
    <n v="11"/>
    <x v="2554"/>
    <n v="92524.60257380773"/>
    <x v="0"/>
  </r>
  <r>
    <s v="2_20023"/>
    <x v="1"/>
    <x v="2"/>
    <n v="3"/>
    <x v="51"/>
    <x v="203"/>
    <n v="1"/>
    <n v="0"/>
    <n v="0"/>
    <x v="2555"/>
    <n v="331271.76381529146"/>
    <x v="0"/>
  </r>
  <r>
    <s v="1_20023"/>
    <x v="0"/>
    <x v="1"/>
    <n v="3"/>
    <x v="51"/>
    <x v="203"/>
    <n v="1"/>
    <n v="0"/>
    <n v="0"/>
    <x v="2556"/>
    <n v="119123.39137017411"/>
    <x v="0"/>
  </r>
  <r>
    <s v="1_20023"/>
    <x v="0"/>
    <x v="1"/>
    <n v="3"/>
    <x v="51"/>
    <x v="203"/>
    <n v="1"/>
    <n v="0"/>
    <n v="0"/>
    <x v="2557"/>
    <n v="114539.74261922787"/>
    <x v="0"/>
  </r>
  <r>
    <s v="3_20024"/>
    <x v="2"/>
    <x v="1"/>
    <n v="4"/>
    <x v="51"/>
    <x v="200"/>
    <n v="1"/>
    <n v="0"/>
    <n v="0"/>
    <x v="2558"/>
    <n v="35333.838001514006"/>
    <x v="0"/>
  </r>
  <r>
    <s v="4_20022"/>
    <x v="3"/>
    <x v="1"/>
    <n v="2"/>
    <x v="51"/>
    <x v="202"/>
    <n v="1"/>
    <n v="0"/>
    <n v="0"/>
    <x v="2559"/>
    <n v="22362.604087812266"/>
    <x v="0"/>
  </r>
  <r>
    <s v="1_20024"/>
    <x v="0"/>
    <x v="16"/>
    <n v="4"/>
    <x v="51"/>
    <x v="200"/>
    <n v="1"/>
    <n v="0"/>
    <n v="0"/>
    <x v="2560"/>
    <n v="3042000"/>
    <x v="4"/>
  </r>
  <r>
    <s v="1_20024"/>
    <x v="0"/>
    <x v="1"/>
    <n v="4"/>
    <x v="51"/>
    <x v="200"/>
    <n v="1"/>
    <n v="0"/>
    <n v="0"/>
    <x v="2561"/>
    <n v="129155.94246782741"/>
    <x v="0"/>
  </r>
  <r>
    <s v="1_20024"/>
    <x v="0"/>
    <x v="16"/>
    <n v="4"/>
    <x v="51"/>
    <x v="200"/>
    <n v="1"/>
    <n v="0"/>
    <n v="0"/>
    <x v="2562"/>
    <n v="23414.080242240729"/>
    <x v="4"/>
  </r>
  <r>
    <s v="1_20033"/>
    <x v="0"/>
    <x v="1"/>
    <n v="3"/>
    <x v="52"/>
    <x v="204"/>
    <n v="1"/>
    <n v="0"/>
    <n v="0"/>
    <x v="2563"/>
    <n v="10852.384557153671"/>
    <x v="0"/>
  </r>
  <r>
    <s v="1_20033"/>
    <x v="0"/>
    <x v="1"/>
    <n v="3"/>
    <x v="52"/>
    <x v="204"/>
    <n v="1"/>
    <n v="0"/>
    <n v="0"/>
    <x v="2564"/>
    <n v="12136.260408781227"/>
    <x v="0"/>
  </r>
  <r>
    <s v="1_20033"/>
    <x v="0"/>
    <x v="2"/>
    <n v="3"/>
    <x v="52"/>
    <x v="204"/>
    <n v="1"/>
    <n v="0"/>
    <n v="0"/>
    <x v="2565"/>
    <n v="1231919.7577592733"/>
    <x v="0"/>
  </r>
  <r>
    <s v="1_20031"/>
    <x v="0"/>
    <x v="1"/>
    <n v="1"/>
    <x v="52"/>
    <x v="205"/>
    <n v="1"/>
    <n v="0"/>
    <n v="0"/>
    <x v="2566"/>
    <n v="11900.075700227102"/>
    <x v="0"/>
  </r>
  <r>
    <s v="3_20031"/>
    <x v="2"/>
    <x v="2"/>
    <n v="1"/>
    <x v="52"/>
    <x v="205"/>
    <n v="1"/>
    <n v="0"/>
    <n v="0"/>
    <x v="2567"/>
    <n v="820595.76078728237"/>
    <x v="0"/>
  </r>
  <r>
    <s v="1_20032"/>
    <x v="0"/>
    <x v="1"/>
    <n v="2"/>
    <x v="52"/>
    <x v="206"/>
    <n v="1"/>
    <n v="0"/>
    <n v="0"/>
    <x v="2568"/>
    <n v="26363.361090083272"/>
    <x v="0"/>
  </r>
  <r>
    <s v="1_20032"/>
    <x v="0"/>
    <x v="3"/>
    <n v="2"/>
    <x v="52"/>
    <x v="206"/>
    <n v="1"/>
    <n v="0"/>
    <n v="11"/>
    <x v="2"/>
    <n v="0"/>
    <x v="1"/>
  </r>
  <r>
    <s v="1_20031"/>
    <x v="0"/>
    <x v="4"/>
    <n v="1"/>
    <x v="52"/>
    <x v="205"/>
    <n v="1"/>
    <n v="0"/>
    <n v="0"/>
    <x v="2569"/>
    <n v="12428399.697199091"/>
    <x v="2"/>
  </r>
  <r>
    <s v="1_20032"/>
    <x v="0"/>
    <x v="3"/>
    <n v="2"/>
    <x v="52"/>
    <x v="206"/>
    <n v="1"/>
    <n v="0"/>
    <n v="0"/>
    <x v="2570"/>
    <n v="12716.881150643452"/>
    <x v="1"/>
  </r>
  <r>
    <s v="4_20033"/>
    <x v="3"/>
    <x v="2"/>
    <n v="3"/>
    <x v="52"/>
    <x v="204"/>
    <n v="1"/>
    <n v="0"/>
    <n v="11"/>
    <x v="2"/>
    <n v="0"/>
    <x v="0"/>
  </r>
  <r>
    <s v="1_20032"/>
    <x v="0"/>
    <x v="1"/>
    <n v="2"/>
    <x v="52"/>
    <x v="206"/>
    <n v="1"/>
    <n v="0"/>
    <n v="0"/>
    <x v="2571"/>
    <n v="12826.64647993944"/>
    <x v="0"/>
  </r>
  <r>
    <s v="1_20032"/>
    <x v="0"/>
    <x v="1"/>
    <n v="2"/>
    <x v="52"/>
    <x v="206"/>
    <n v="1"/>
    <n v="0"/>
    <n v="0"/>
    <x v="2572"/>
    <n v="38022.710068130204"/>
    <x v="0"/>
  </r>
  <r>
    <s v="3_20032"/>
    <x v="2"/>
    <x v="2"/>
    <n v="2"/>
    <x v="52"/>
    <x v="206"/>
    <n v="1"/>
    <n v="0"/>
    <n v="0"/>
    <x v="2573"/>
    <n v="595253.59576078726"/>
    <x v="0"/>
  </r>
  <r>
    <s v="3_20032"/>
    <x v="2"/>
    <x v="1"/>
    <n v="2"/>
    <x v="52"/>
    <x v="206"/>
    <n v="1"/>
    <n v="0"/>
    <n v="0"/>
    <x v="2574"/>
    <n v="359567.75170325511"/>
    <x v="0"/>
  </r>
  <r>
    <s v="3_20033"/>
    <x v="2"/>
    <x v="2"/>
    <n v="3"/>
    <x v="52"/>
    <x v="204"/>
    <n v="1"/>
    <n v="0"/>
    <n v="0"/>
    <x v="2575"/>
    <n v="1931369.4171082515"/>
    <x v="0"/>
  </r>
  <r>
    <s v="2_20033"/>
    <x v="1"/>
    <x v="1"/>
    <n v="3"/>
    <x v="52"/>
    <x v="204"/>
    <n v="1"/>
    <n v="0"/>
    <n v="0"/>
    <x v="2576"/>
    <n v="1296839.5155185466"/>
    <x v="0"/>
  </r>
  <r>
    <s v="2_20033"/>
    <x v="1"/>
    <x v="1"/>
    <n v="3"/>
    <x v="52"/>
    <x v="204"/>
    <n v="1"/>
    <n v="0"/>
    <n v="0"/>
    <x v="2577"/>
    <n v="55229.371688115069"/>
    <x v="0"/>
  </r>
  <r>
    <s v="1_20033"/>
    <x v="0"/>
    <x v="1"/>
    <n v="3"/>
    <x v="52"/>
    <x v="204"/>
    <n v="1"/>
    <n v="0"/>
    <n v="0"/>
    <x v="2578"/>
    <n v="3561119.6063588192"/>
    <x v="0"/>
  </r>
  <r>
    <s v="1_20033"/>
    <x v="0"/>
    <x v="4"/>
    <n v="3"/>
    <x v="52"/>
    <x v="204"/>
    <n v="1"/>
    <n v="0"/>
    <n v="0"/>
    <x v="2579"/>
    <n v="130079.48523845572"/>
    <x v="2"/>
  </r>
  <r>
    <s v="2_20033"/>
    <x v="1"/>
    <x v="1"/>
    <n v="3"/>
    <x v="52"/>
    <x v="204"/>
    <n v="1"/>
    <n v="0"/>
    <n v="0"/>
    <x v="2580"/>
    <n v="111683.57305071916"/>
    <x v="0"/>
  </r>
  <r>
    <s v="2_20041"/>
    <x v="1"/>
    <x v="0"/>
    <n v="1"/>
    <x v="53"/>
    <x v="207"/>
    <n v="2"/>
    <n v="0"/>
    <n v="0"/>
    <x v="2581"/>
    <n v="39794039.364118092"/>
    <x v="0"/>
  </r>
  <r>
    <s v="1_20041"/>
    <x v="0"/>
    <x v="0"/>
    <n v="1"/>
    <x v="53"/>
    <x v="207"/>
    <n v="2"/>
    <n v="0"/>
    <n v="0"/>
    <x v="2582"/>
    <n v="23356.54806964421"/>
    <x v="0"/>
  </r>
  <r>
    <s v="1_20041"/>
    <x v="0"/>
    <x v="6"/>
    <n v="1"/>
    <x v="53"/>
    <x v="207"/>
    <n v="1"/>
    <n v="0"/>
    <n v="0"/>
    <x v="2583"/>
    <n v="24441.332323996972"/>
    <x v="4"/>
  </r>
  <r>
    <s v="1_20041"/>
    <x v="0"/>
    <x v="6"/>
    <n v="1"/>
    <x v="53"/>
    <x v="207"/>
    <n v="1"/>
    <n v="0"/>
    <n v="0"/>
    <x v="2584"/>
    <n v="111455.71536714611"/>
    <x v="4"/>
  </r>
  <r>
    <s v="2_20041"/>
    <x v="1"/>
    <x v="6"/>
    <n v="1"/>
    <x v="53"/>
    <x v="207"/>
    <n v="1"/>
    <n v="0"/>
    <n v="0"/>
    <x v="2585"/>
    <n v="187811.50643451931"/>
    <x v="4"/>
  </r>
  <r>
    <s v="4_20043"/>
    <x v="3"/>
    <x v="2"/>
    <n v="3"/>
    <x v="53"/>
    <x v="208"/>
    <n v="1"/>
    <n v="0"/>
    <n v="0"/>
    <x v="2586"/>
    <n v="1822499.6214988646"/>
    <x v="0"/>
  </r>
  <r>
    <s v="2_20042"/>
    <x v="1"/>
    <x v="1"/>
    <n v="2"/>
    <x v="53"/>
    <x v="209"/>
    <n v="1"/>
    <n v="0"/>
    <n v="0"/>
    <x v="2587"/>
    <n v="436271.76381529146"/>
    <x v="0"/>
  </r>
  <r>
    <s v="2_20042"/>
    <x v="1"/>
    <x v="35"/>
    <n v="2"/>
    <x v="53"/>
    <x v="209"/>
    <n v="1"/>
    <n v="23"/>
    <n v="0"/>
    <x v="2"/>
    <n v="0"/>
    <x v="5"/>
  </r>
  <r>
    <s v="5_20043"/>
    <x v="4"/>
    <x v="16"/>
    <n v="3"/>
    <x v="53"/>
    <x v="208"/>
    <n v="1"/>
    <n v="0"/>
    <n v="37"/>
    <x v="2588"/>
    <n v="21346559.424678273"/>
    <x v="4"/>
  </r>
  <r>
    <s v="3_20043"/>
    <x v="2"/>
    <x v="16"/>
    <n v="3"/>
    <x v="53"/>
    <x v="208"/>
    <n v="1"/>
    <n v="0"/>
    <n v="36"/>
    <x v="2589"/>
    <n v="1228559.4246782742"/>
    <x v="4"/>
  </r>
  <r>
    <s v="3_20043"/>
    <x v="2"/>
    <x v="16"/>
    <n v="3"/>
    <x v="53"/>
    <x v="208"/>
    <n v="1"/>
    <n v="0"/>
    <n v="0"/>
    <x v="2590"/>
    <n v="3822119.6063588192"/>
    <x v="4"/>
  </r>
  <r>
    <s v="2_20043"/>
    <x v="1"/>
    <x v="1"/>
    <n v="3"/>
    <x v="53"/>
    <x v="208"/>
    <n v="1"/>
    <n v="0"/>
    <n v="0"/>
    <x v="2591"/>
    <n v="118559.42467827404"/>
    <x v="0"/>
  </r>
  <r>
    <s v="2_20043"/>
    <x v="1"/>
    <x v="7"/>
    <n v="3"/>
    <x v="53"/>
    <x v="208"/>
    <n v="1"/>
    <n v="0"/>
    <n v="38"/>
    <x v="2592"/>
    <n v="51993599.545798637"/>
    <x v="5"/>
  </r>
  <r>
    <s v="3_20043"/>
    <x v="2"/>
    <x v="1"/>
    <n v="3"/>
    <x v="53"/>
    <x v="208"/>
    <n v="1"/>
    <n v="0"/>
    <n v="33"/>
    <x v="2593"/>
    <n v="3321719.9091597279"/>
    <x v="0"/>
  </r>
  <r>
    <s v="3_20043"/>
    <x v="2"/>
    <x v="1"/>
    <n v="3"/>
    <x v="53"/>
    <x v="208"/>
    <n v="1"/>
    <n v="0"/>
    <n v="0"/>
    <x v="2594"/>
    <n v="71193.035579106741"/>
    <x v="0"/>
  </r>
  <r>
    <s v="1_20042"/>
    <x v="0"/>
    <x v="2"/>
    <n v="2"/>
    <x v="53"/>
    <x v="209"/>
    <n v="1"/>
    <n v="0"/>
    <n v="0"/>
    <x v="2595"/>
    <n v="116339.89401968206"/>
    <x v="0"/>
  </r>
  <r>
    <s v="2_20042"/>
    <x v="1"/>
    <x v="1"/>
    <n v="2"/>
    <x v="53"/>
    <x v="209"/>
    <n v="1"/>
    <n v="0"/>
    <n v="0"/>
    <x v="2596"/>
    <n v="1464449.6593489782"/>
    <x v="0"/>
  </r>
  <r>
    <s v="2_20042"/>
    <x v="1"/>
    <x v="1"/>
    <n v="2"/>
    <x v="53"/>
    <x v="209"/>
    <n v="1"/>
    <n v="0"/>
    <n v="0"/>
    <x v="2597"/>
    <n v="244271.76381529146"/>
    <x v="0"/>
  </r>
  <r>
    <s v="1_20043"/>
    <x v="0"/>
    <x v="1"/>
    <n v="3"/>
    <x v="53"/>
    <x v="208"/>
    <n v="1"/>
    <n v="0"/>
    <n v="0"/>
    <x v="2598"/>
    <n v="1633679.7880393642"/>
    <x v="0"/>
  </r>
  <r>
    <s v="1_20043"/>
    <x v="0"/>
    <x v="4"/>
    <n v="3"/>
    <x v="53"/>
    <x v="208"/>
    <n v="2"/>
    <n v="0"/>
    <n v="0"/>
    <x v="2599"/>
    <n v="197837.24451173353"/>
    <x v="2"/>
  </r>
  <r>
    <s v="1_20043"/>
    <x v="0"/>
    <x v="4"/>
    <n v="3"/>
    <x v="53"/>
    <x v="208"/>
    <n v="1"/>
    <n v="0"/>
    <n v="0"/>
    <x v="2600"/>
    <n v="42915599.545798637"/>
    <x v="2"/>
  </r>
  <r>
    <s v="1_20043"/>
    <x v="0"/>
    <x v="1"/>
    <n v="3"/>
    <x v="53"/>
    <x v="208"/>
    <n v="1"/>
    <n v="0"/>
    <n v="0"/>
    <x v="2601"/>
    <n v="22962.906888720667"/>
    <x v="0"/>
  </r>
  <r>
    <s v="4_20044"/>
    <x v="3"/>
    <x v="16"/>
    <n v="4"/>
    <x v="53"/>
    <x v="210"/>
    <n v="1"/>
    <n v="0"/>
    <n v="11"/>
    <x v="2"/>
    <n v="0"/>
    <x v="4"/>
  </r>
  <r>
    <s v="1_20043"/>
    <x v="0"/>
    <x v="4"/>
    <n v="3"/>
    <x v="53"/>
    <x v="208"/>
    <n v="1"/>
    <n v="0"/>
    <n v="0"/>
    <x v="2602"/>
    <n v="92246.025738077224"/>
    <x v="2"/>
  </r>
  <r>
    <s v="1_20043"/>
    <x v="0"/>
    <x v="4"/>
    <n v="3"/>
    <x v="53"/>
    <x v="208"/>
    <n v="1"/>
    <n v="0"/>
    <n v="0"/>
    <x v="2603"/>
    <n v="217223.31566994701"/>
    <x v="2"/>
  </r>
  <r>
    <s v="1_20043"/>
    <x v="0"/>
    <x v="6"/>
    <n v="3"/>
    <x v="53"/>
    <x v="208"/>
    <n v="1"/>
    <n v="0"/>
    <n v="0"/>
    <x v="2604"/>
    <n v="58229.371688115069"/>
    <x v="4"/>
  </r>
  <r>
    <s v="1_20043"/>
    <x v="0"/>
    <x v="6"/>
    <n v="3"/>
    <x v="53"/>
    <x v="208"/>
    <n v="2"/>
    <n v="0"/>
    <n v="0"/>
    <x v="2605"/>
    <n v="58487.509462528389"/>
    <x v="4"/>
  </r>
  <r>
    <s v="1_20043"/>
    <x v="0"/>
    <x v="6"/>
    <n v="3"/>
    <x v="53"/>
    <x v="208"/>
    <n v="2"/>
    <n v="0"/>
    <n v="0"/>
    <x v="1298"/>
    <n v="64475.397426192285"/>
    <x v="4"/>
  </r>
  <r>
    <s v="1_20043"/>
    <x v="0"/>
    <x v="1"/>
    <n v="3"/>
    <x v="53"/>
    <x v="208"/>
    <n v="1"/>
    <n v="0"/>
    <n v="0"/>
    <x v="2606"/>
    <n v="58073.42922028766"/>
    <x v="0"/>
  </r>
  <r>
    <s v="1_20052"/>
    <x v="0"/>
    <x v="6"/>
    <n v="2"/>
    <x v="54"/>
    <x v="211"/>
    <n v="1"/>
    <n v="0"/>
    <n v="0"/>
    <x v="2607"/>
    <n v="56927.327781983346"/>
    <x v="4"/>
  </r>
  <r>
    <s v="1_20052"/>
    <x v="0"/>
    <x v="1"/>
    <n v="2"/>
    <x v="54"/>
    <x v="211"/>
    <n v="1"/>
    <n v="0"/>
    <n v="0"/>
    <x v="2608"/>
    <n v="65897.804693414088"/>
    <x v="0"/>
  </r>
  <r>
    <s v="1_20052"/>
    <x v="0"/>
    <x v="1"/>
    <n v="2"/>
    <x v="54"/>
    <x v="211"/>
    <n v="1"/>
    <n v="0"/>
    <n v="0"/>
    <x v="2609"/>
    <n v="288959.87887963664"/>
    <x v="0"/>
  </r>
  <r>
    <s v="2_20052"/>
    <x v="1"/>
    <x v="1"/>
    <n v="2"/>
    <x v="54"/>
    <x v="211"/>
    <n v="1"/>
    <n v="0"/>
    <n v="0"/>
    <x v="2610"/>
    <n v="14823359.57607873"/>
    <x v="0"/>
  </r>
  <r>
    <s v="2_20052"/>
    <x v="1"/>
    <x v="35"/>
    <n v="2"/>
    <x v="54"/>
    <x v="211"/>
    <n v="1"/>
    <n v="24"/>
    <n v="0"/>
    <x v="2"/>
    <n v="0"/>
    <x v="5"/>
  </r>
  <r>
    <s v="3_20052"/>
    <x v="2"/>
    <x v="2"/>
    <n v="2"/>
    <x v="54"/>
    <x v="211"/>
    <n v="1"/>
    <n v="0"/>
    <n v="0"/>
    <x v="2611"/>
    <n v="8646335.3520060573"/>
    <x v="0"/>
  </r>
  <r>
    <s v="1_20052"/>
    <x v="0"/>
    <x v="1"/>
    <n v="2"/>
    <x v="54"/>
    <x v="211"/>
    <n v="1"/>
    <n v="0"/>
    <n v="0"/>
    <x v="2612"/>
    <n v="10816.048448145344"/>
    <x v="0"/>
  </r>
  <r>
    <s v="1_20053"/>
    <x v="0"/>
    <x v="4"/>
    <n v="3"/>
    <x v="54"/>
    <x v="212"/>
    <n v="1"/>
    <n v="0"/>
    <n v="0"/>
    <x v="2613"/>
    <n v="3463199.8485995461"/>
    <x v="2"/>
  </r>
  <r>
    <s v="2_20053"/>
    <x v="1"/>
    <x v="35"/>
    <n v="3"/>
    <x v="54"/>
    <x v="212"/>
    <n v="1"/>
    <n v="24"/>
    <n v="0"/>
    <x v="2"/>
    <n v="0"/>
    <x v="5"/>
  </r>
  <r>
    <s v="2_20054"/>
    <x v="1"/>
    <x v="8"/>
    <n v="4"/>
    <x v="54"/>
    <x v="213"/>
    <n v="3"/>
    <n v="0"/>
    <n v="0"/>
    <x v="2614"/>
    <n v="5739599.5457986379"/>
    <x v="0"/>
  </r>
  <r>
    <s v="3_20053"/>
    <x v="2"/>
    <x v="2"/>
    <n v="3"/>
    <x v="54"/>
    <x v="212"/>
    <n v="1"/>
    <n v="0"/>
    <n v="0"/>
    <x v="2320"/>
    <n v="3725639.6669190009"/>
    <x v="0"/>
  </r>
  <r>
    <s v="1_20054"/>
    <x v="0"/>
    <x v="0"/>
    <n v="4"/>
    <x v="54"/>
    <x v="213"/>
    <n v="1"/>
    <n v="0"/>
    <n v="0"/>
    <x v="2615"/>
    <n v="1125359.5760787283"/>
    <x v="0"/>
  </r>
  <r>
    <s v="1_20054"/>
    <x v="0"/>
    <x v="0"/>
    <n v="4"/>
    <x v="54"/>
    <x v="213"/>
    <n v="1"/>
    <n v="0"/>
    <n v="0"/>
    <x v="2616"/>
    <n v="3855959.878879637"/>
    <x v="0"/>
  </r>
  <r>
    <s v="4_20061"/>
    <x v="3"/>
    <x v="16"/>
    <n v="1"/>
    <x v="55"/>
    <x v="214"/>
    <n v="1"/>
    <n v="0"/>
    <n v="0"/>
    <x v="2617"/>
    <n v="65723.694171082519"/>
    <x v="4"/>
  </r>
  <r>
    <s v="2_20062"/>
    <x v="1"/>
    <x v="35"/>
    <n v="2"/>
    <x v="55"/>
    <x v="215"/>
    <n v="1"/>
    <n v="12"/>
    <n v="0"/>
    <x v="2"/>
    <n v="0"/>
    <x v="5"/>
  </r>
  <r>
    <s v="2_20062"/>
    <x v="1"/>
    <x v="1"/>
    <n v="2"/>
    <x v="55"/>
    <x v="215"/>
    <n v="1"/>
    <n v="0"/>
    <n v="0"/>
    <x v="2618"/>
    <n v="499919.75775927329"/>
    <x v="0"/>
  </r>
  <r>
    <s v="2_20062"/>
    <x v="1"/>
    <x v="1"/>
    <n v="2"/>
    <x v="55"/>
    <x v="215"/>
    <n v="1"/>
    <n v="0"/>
    <n v="0"/>
    <x v="2619"/>
    <n v="11510.219530658593"/>
    <x v="0"/>
  </r>
  <r>
    <s v="4_20062"/>
    <x v="3"/>
    <x v="1"/>
    <n v="2"/>
    <x v="55"/>
    <x v="215"/>
    <n v="1"/>
    <n v="0"/>
    <n v="0"/>
    <x v="2620"/>
    <n v="65525.359576078728"/>
    <x v="0"/>
  </r>
  <r>
    <s v="5_20062"/>
    <x v="4"/>
    <x v="3"/>
    <n v="2"/>
    <x v="55"/>
    <x v="215"/>
    <n v="1"/>
    <n v="0"/>
    <n v="117"/>
    <x v="2"/>
    <n v="0"/>
    <x v="1"/>
  </r>
  <r>
    <s v="4_20063"/>
    <x v="3"/>
    <x v="1"/>
    <n v="3"/>
    <x v="55"/>
    <x v="216"/>
    <n v="1"/>
    <n v="0"/>
    <n v="0"/>
    <x v="2621"/>
    <n v="509489.78046934144"/>
    <x v="0"/>
  </r>
  <r>
    <s v="3_20062"/>
    <x v="2"/>
    <x v="2"/>
    <n v="2"/>
    <x v="55"/>
    <x v="215"/>
    <n v="1"/>
    <n v="0"/>
    <n v="0"/>
    <x v="2622"/>
    <n v="19184399.697199091"/>
    <x v="0"/>
  </r>
  <r>
    <s v="1_20063"/>
    <x v="0"/>
    <x v="1"/>
    <n v="3"/>
    <x v="55"/>
    <x v="216"/>
    <n v="1"/>
    <n v="11"/>
    <n v="0"/>
    <x v="2"/>
    <n v="0"/>
    <x v="0"/>
  </r>
  <r>
    <s v="1_20063"/>
    <x v="0"/>
    <x v="6"/>
    <n v="3"/>
    <x v="55"/>
    <x v="216"/>
    <n v="1"/>
    <n v="0"/>
    <n v="0"/>
    <x v="2623"/>
    <n v="12682.059046177139"/>
    <x v="4"/>
  </r>
  <r>
    <s v="2_20063"/>
    <x v="1"/>
    <x v="2"/>
    <n v="3"/>
    <x v="55"/>
    <x v="216"/>
    <n v="1"/>
    <n v="0"/>
    <n v="0"/>
    <x v="2624"/>
    <n v="327000"/>
    <x v="0"/>
  </r>
  <r>
    <s v="2_20063"/>
    <x v="1"/>
    <x v="1"/>
    <n v="3"/>
    <x v="55"/>
    <x v="216"/>
    <n v="1"/>
    <n v="0"/>
    <n v="0"/>
    <x v="2625"/>
    <n v="115031.7940953823"/>
    <x v="0"/>
  </r>
  <r>
    <s v="2_20063"/>
    <x v="1"/>
    <x v="2"/>
    <n v="3"/>
    <x v="55"/>
    <x v="216"/>
    <n v="1"/>
    <n v="0"/>
    <n v="0"/>
    <x v="2626"/>
    <n v="57617.713853141562"/>
    <x v="0"/>
  </r>
  <r>
    <s v="5_20064"/>
    <x v="4"/>
    <x v="1"/>
    <n v="4"/>
    <x v="55"/>
    <x v="217"/>
    <n v="1"/>
    <n v="0"/>
    <n v="0"/>
    <x v="2627"/>
    <n v="58199.848599545803"/>
    <x v="0"/>
  </r>
  <r>
    <s v="6_20071"/>
    <x v="5"/>
    <x v="16"/>
    <n v="1"/>
    <x v="56"/>
    <x v="218"/>
    <n v="1"/>
    <n v="0"/>
    <n v="0"/>
    <x v="2"/>
    <n v="0"/>
    <x v="4"/>
  </r>
  <r>
    <s v="1_20072"/>
    <x v="0"/>
    <x v="1"/>
    <n v="2"/>
    <x v="56"/>
    <x v="219"/>
    <n v="1"/>
    <n v="0"/>
    <n v="0"/>
    <x v="2628"/>
    <n v="34069.64420893263"/>
    <x v="0"/>
  </r>
  <r>
    <s v="3_20072"/>
    <x v="2"/>
    <x v="4"/>
    <n v="2"/>
    <x v="56"/>
    <x v="219"/>
    <n v="2"/>
    <n v="0"/>
    <n v="0"/>
    <x v="2629"/>
    <n v="643199.84859954577"/>
    <x v="2"/>
  </r>
  <r>
    <s v="5_20072"/>
    <x v="4"/>
    <x v="1"/>
    <n v="2"/>
    <x v="56"/>
    <x v="219"/>
    <n v="1"/>
    <n v="0"/>
    <n v="0"/>
    <x v="2630"/>
    <n v="553439.81831945502"/>
    <x v="0"/>
  </r>
  <r>
    <s v="1_20073"/>
    <x v="0"/>
    <x v="2"/>
    <n v="3"/>
    <x v="56"/>
    <x v="220"/>
    <n v="1"/>
    <n v="0"/>
    <n v="0"/>
    <x v="2631"/>
    <n v="59861.468584405753"/>
    <x v="0"/>
  </r>
  <r>
    <s v="5_20073"/>
    <x v="4"/>
    <x v="1"/>
    <n v="3"/>
    <x v="56"/>
    <x v="220"/>
    <n v="1"/>
    <n v="0"/>
    <n v="0"/>
    <x v="2632"/>
    <n v="58847.842543527637"/>
    <x v="0"/>
  </r>
  <r>
    <s v="5_20072"/>
    <x v="4"/>
    <x v="16"/>
    <n v="2"/>
    <x v="56"/>
    <x v="219"/>
    <n v="1"/>
    <n v="11"/>
    <n v="55"/>
    <x v="2"/>
    <n v="0"/>
    <x v="4"/>
  </r>
  <r>
    <s v="3_20073"/>
    <x v="2"/>
    <x v="5"/>
    <n v="3"/>
    <x v="56"/>
    <x v="220"/>
    <n v="1"/>
    <n v="13"/>
    <n v="0"/>
    <x v="2"/>
    <n v="0"/>
    <x v="3"/>
  </r>
  <r>
    <s v="4_20072"/>
    <x v="3"/>
    <x v="16"/>
    <n v="2"/>
    <x v="56"/>
    <x v="219"/>
    <n v="1"/>
    <n v="0"/>
    <n v="0"/>
    <x v="2633"/>
    <n v="11086.298258894778"/>
    <x v="4"/>
  </r>
  <r>
    <s v="2_20072"/>
    <x v="1"/>
    <x v="1"/>
    <n v="2"/>
    <x v="56"/>
    <x v="219"/>
    <n v="1"/>
    <n v="0"/>
    <n v="0"/>
    <x v="1930"/>
    <n v="112079.48523845572"/>
    <x v="0"/>
  </r>
  <r>
    <s v="2_20073"/>
    <x v="1"/>
    <x v="16"/>
    <n v="3"/>
    <x v="56"/>
    <x v="220"/>
    <n v="1"/>
    <n v="0"/>
    <n v="0"/>
    <x v="2634"/>
    <n v="6375.4731264193797"/>
    <x v="4"/>
  </r>
  <r>
    <s v="1_20072"/>
    <x v="0"/>
    <x v="6"/>
    <n v="2"/>
    <x v="56"/>
    <x v="219"/>
    <n v="1"/>
    <n v="0"/>
    <n v="0"/>
    <x v="2635"/>
    <n v="5758199.8485995457"/>
    <x v="4"/>
  </r>
  <r>
    <s v="2_20072"/>
    <x v="1"/>
    <x v="2"/>
    <n v="2"/>
    <x v="56"/>
    <x v="219"/>
    <n v="1"/>
    <n v="0"/>
    <n v="12"/>
    <x v="2"/>
    <n v="0"/>
    <x v="0"/>
  </r>
  <r>
    <s v="1_20072"/>
    <x v="0"/>
    <x v="1"/>
    <n v="2"/>
    <x v="56"/>
    <x v="219"/>
    <n v="1"/>
    <n v="0"/>
    <n v="0"/>
    <x v="2636"/>
    <n v="117659.34897804694"/>
    <x v="0"/>
  </r>
  <r>
    <s v="1_20072"/>
    <x v="0"/>
    <x v="0"/>
    <n v="2"/>
    <x v="56"/>
    <x v="219"/>
    <n v="1"/>
    <n v="0"/>
    <n v="0"/>
    <x v="2"/>
    <n v="0"/>
    <x v="0"/>
  </r>
  <r>
    <s v="1_20072"/>
    <x v="0"/>
    <x v="0"/>
    <n v="2"/>
    <x v="56"/>
    <x v="219"/>
    <n v="1"/>
    <n v="0"/>
    <n v="0"/>
    <x v="2"/>
    <n v="0"/>
    <x v="0"/>
  </r>
  <r>
    <s v="2_20073"/>
    <x v="1"/>
    <x v="35"/>
    <n v="3"/>
    <x v="56"/>
    <x v="220"/>
    <n v="1"/>
    <n v="12"/>
    <n v="0"/>
    <x v="2"/>
    <n v="0"/>
    <x v="5"/>
  </r>
  <r>
    <s v="2_20073"/>
    <x v="1"/>
    <x v="1"/>
    <n v="3"/>
    <x v="56"/>
    <x v="220"/>
    <n v="1"/>
    <n v="0"/>
    <n v="0"/>
    <x v="2637"/>
    <n v="163583.64875094625"/>
    <x v="0"/>
  </r>
  <r>
    <s v="2_20073"/>
    <x v="1"/>
    <x v="35"/>
    <n v="3"/>
    <x v="56"/>
    <x v="220"/>
    <n v="1"/>
    <n v="11"/>
    <n v="0"/>
    <x v="2"/>
    <n v="0"/>
    <x v="5"/>
  </r>
  <r>
    <s v="2_20073"/>
    <x v="1"/>
    <x v="1"/>
    <n v="3"/>
    <x v="56"/>
    <x v="220"/>
    <n v="1"/>
    <n v="0"/>
    <n v="90"/>
    <x v="2638"/>
    <n v="12968399.697199091"/>
    <x v="0"/>
  </r>
  <r>
    <s v="2_20073"/>
    <x v="1"/>
    <x v="1"/>
    <n v="3"/>
    <x v="56"/>
    <x v="220"/>
    <n v="1"/>
    <n v="0"/>
    <n v="0"/>
    <x v="2639"/>
    <n v="65369.417108251328"/>
    <x v="0"/>
  </r>
  <r>
    <s v="6_20082"/>
    <x v="5"/>
    <x v="16"/>
    <n v="2"/>
    <x v="57"/>
    <x v="221"/>
    <n v="1"/>
    <n v="0"/>
    <n v="0"/>
    <x v="2"/>
    <n v="0"/>
    <x v="4"/>
  </r>
  <r>
    <s v="1_20082"/>
    <x v="0"/>
    <x v="6"/>
    <n v="2"/>
    <x v="57"/>
    <x v="221"/>
    <n v="1"/>
    <n v="0"/>
    <n v="0"/>
    <x v="84"/>
    <n v="23476.154428463287"/>
    <x v="4"/>
  </r>
  <r>
    <s v="4_20084"/>
    <x v="3"/>
    <x v="1"/>
    <n v="4"/>
    <x v="57"/>
    <x v="222"/>
    <n v="1"/>
    <n v="0"/>
    <n v="0"/>
    <x v="2640"/>
    <n v="11941.710825132475"/>
    <x v="0"/>
  </r>
  <r>
    <s v="3_20082"/>
    <x v="2"/>
    <x v="1"/>
    <n v="2"/>
    <x v="57"/>
    <x v="221"/>
    <n v="1"/>
    <n v="0"/>
    <n v="0"/>
    <x v="2641"/>
    <n v="60245.26873580621"/>
    <x v="0"/>
  </r>
  <r>
    <s v="3_20083"/>
    <x v="2"/>
    <x v="4"/>
    <n v="3"/>
    <x v="57"/>
    <x v="223"/>
    <n v="1"/>
    <n v="0"/>
    <n v="0"/>
    <x v="2642"/>
    <n v="326483.72445117339"/>
    <x v="2"/>
  </r>
  <r>
    <s v="4_20083"/>
    <x v="3"/>
    <x v="2"/>
    <n v="3"/>
    <x v="57"/>
    <x v="223"/>
    <n v="1"/>
    <n v="12"/>
    <n v="0"/>
    <x v="2"/>
    <n v="0"/>
    <x v="0"/>
  </r>
  <r>
    <s v="3_20083"/>
    <x v="2"/>
    <x v="4"/>
    <n v="3"/>
    <x v="57"/>
    <x v="223"/>
    <n v="1"/>
    <n v="0"/>
    <n v="0"/>
    <x v="2643"/>
    <n v="261263.43679031037"/>
    <x v="2"/>
  </r>
  <r>
    <s v="3_20083"/>
    <x v="2"/>
    <x v="4"/>
    <n v="3"/>
    <x v="57"/>
    <x v="223"/>
    <n v="1"/>
    <n v="0"/>
    <n v="0"/>
    <x v="2644"/>
    <n v="26308.099924299775"/>
    <x v="2"/>
  </r>
  <r>
    <s v="4_20083"/>
    <x v="3"/>
    <x v="1"/>
    <n v="3"/>
    <x v="57"/>
    <x v="223"/>
    <n v="1"/>
    <n v="0"/>
    <n v="0"/>
    <x v="2645"/>
    <n v="46358.062074186222"/>
    <x v="0"/>
  </r>
  <r>
    <s v="5_20084"/>
    <x v="4"/>
    <x v="16"/>
    <n v="4"/>
    <x v="57"/>
    <x v="222"/>
    <n v="1"/>
    <n v="0"/>
    <n v="0"/>
    <x v="2646"/>
    <n v="120863.73959121878"/>
    <x v="4"/>
  </r>
  <r>
    <s v="5_20084"/>
    <x v="4"/>
    <x v="1"/>
    <n v="4"/>
    <x v="57"/>
    <x v="222"/>
    <n v="1"/>
    <n v="0"/>
    <n v="0"/>
    <x v="2647"/>
    <n v="128243.7547312642"/>
    <x v="0"/>
  </r>
  <r>
    <s v="3_20084"/>
    <x v="2"/>
    <x v="6"/>
    <n v="4"/>
    <x v="57"/>
    <x v="222"/>
    <n v="1"/>
    <n v="0"/>
    <n v="0"/>
    <x v="2648"/>
    <n v="1115279.3338380016"/>
    <x v="4"/>
  </r>
  <r>
    <s v="5_20084"/>
    <x v="4"/>
    <x v="6"/>
    <n v="4"/>
    <x v="57"/>
    <x v="222"/>
    <n v="1"/>
    <n v="0"/>
    <n v="0"/>
    <x v="2649"/>
    <n v="118475.39742619228"/>
    <x v="4"/>
  </r>
  <r>
    <s v="6_20084"/>
    <x v="5"/>
    <x v="6"/>
    <n v="4"/>
    <x v="57"/>
    <x v="222"/>
    <n v="1"/>
    <n v="0"/>
    <n v="0"/>
    <x v="2650"/>
    <n v="130463.28538985617"/>
    <x v="4"/>
  </r>
  <r>
    <s v="4_20084"/>
    <x v="3"/>
    <x v="6"/>
    <n v="4"/>
    <x v="57"/>
    <x v="222"/>
    <n v="1"/>
    <n v="0"/>
    <n v="0"/>
    <x v="2651"/>
    <n v="192167.29750189252"/>
    <x v="4"/>
  </r>
  <r>
    <s v="1_20083"/>
    <x v="0"/>
    <x v="1"/>
    <n v="3"/>
    <x v="57"/>
    <x v="223"/>
    <n v="1"/>
    <n v="0"/>
    <n v="0"/>
    <x v="2652"/>
    <n v="6202199.8485995457"/>
    <x v="0"/>
  </r>
  <r>
    <s v="3_20081"/>
    <x v="2"/>
    <x v="16"/>
    <n v="1"/>
    <x v="57"/>
    <x v="224"/>
    <n v="1"/>
    <n v="0"/>
    <n v="0"/>
    <x v="2653"/>
    <n v="114263.43679031037"/>
    <x v="4"/>
  </r>
  <r>
    <s v="2_20081"/>
    <x v="1"/>
    <x v="2"/>
    <n v="1"/>
    <x v="57"/>
    <x v="224"/>
    <n v="1"/>
    <n v="0"/>
    <n v="0"/>
    <x v="2654"/>
    <n v="11921.271763815292"/>
    <x v="0"/>
  </r>
  <r>
    <s v="2_20081"/>
    <x v="1"/>
    <x v="16"/>
    <n v="1"/>
    <x v="57"/>
    <x v="224"/>
    <n v="1"/>
    <n v="0"/>
    <n v="0"/>
    <x v="2655"/>
    <n v="65969.719909159729"/>
    <x v="4"/>
  </r>
  <r>
    <s v="2_20083"/>
    <x v="1"/>
    <x v="2"/>
    <n v="3"/>
    <x v="57"/>
    <x v="223"/>
    <n v="1"/>
    <n v="0"/>
    <n v="0"/>
    <x v="2656"/>
    <n v="225719.90915972748"/>
    <x v="0"/>
  </r>
  <r>
    <s v="1_20083"/>
    <x v="0"/>
    <x v="16"/>
    <n v="3"/>
    <x v="57"/>
    <x v="223"/>
    <n v="1"/>
    <n v="0"/>
    <n v="0"/>
    <x v="2657"/>
    <n v="581219.530658592"/>
    <x v="4"/>
  </r>
  <r>
    <s v="1_20083"/>
    <x v="0"/>
    <x v="1"/>
    <n v="3"/>
    <x v="57"/>
    <x v="223"/>
    <n v="1"/>
    <n v="0"/>
    <n v="0"/>
    <x v="2658"/>
    <n v="112103.70931112794"/>
    <x v="0"/>
  </r>
  <r>
    <s v="3_20084"/>
    <x v="2"/>
    <x v="1"/>
    <n v="4"/>
    <x v="57"/>
    <x v="222"/>
    <n v="1"/>
    <n v="0"/>
    <n v="0"/>
    <x v="2659"/>
    <n v="255431.4912944739"/>
    <x v="0"/>
  </r>
  <r>
    <s v="2_20081"/>
    <x v="1"/>
    <x v="1"/>
    <n v="1"/>
    <x v="57"/>
    <x v="224"/>
    <n v="1"/>
    <n v="0"/>
    <n v="0"/>
    <x v="2660"/>
    <n v="54947.766843300531"/>
    <x v="0"/>
  </r>
  <r>
    <s v="3_20083"/>
    <x v="2"/>
    <x v="4"/>
    <n v="3"/>
    <x v="57"/>
    <x v="223"/>
    <n v="1"/>
    <n v="0"/>
    <n v="0"/>
    <x v="1272"/>
    <n v="58937.925813777445"/>
    <x v="2"/>
  </r>
  <r>
    <s v="3_20094"/>
    <x v="2"/>
    <x v="4"/>
    <n v="4"/>
    <x v="58"/>
    <x v="225"/>
    <n v="1"/>
    <n v="0"/>
    <n v="0"/>
    <x v="1848"/>
    <n v="46415.594246782741"/>
    <x v="2"/>
  </r>
  <r>
    <s v="3_20094"/>
    <x v="2"/>
    <x v="4"/>
    <n v="4"/>
    <x v="58"/>
    <x v="225"/>
    <n v="1"/>
    <n v="0"/>
    <n v="0"/>
    <x v="2661"/>
    <n v="94118.092354277062"/>
    <x v="2"/>
  </r>
  <r>
    <s v="6_20093"/>
    <x v="5"/>
    <x v="1"/>
    <n v="3"/>
    <x v="58"/>
    <x v="226"/>
    <n v="1"/>
    <n v="0"/>
    <n v="0"/>
    <x v="2662"/>
    <n v="24443.603330809994"/>
    <x v="0"/>
  </r>
  <r>
    <s v="5_20093"/>
    <x v="4"/>
    <x v="2"/>
    <n v="3"/>
    <x v="58"/>
    <x v="226"/>
    <n v="1"/>
    <n v="0"/>
    <n v="0"/>
    <x v="2663"/>
    <n v="198489.02346707042"/>
    <x v="0"/>
  </r>
  <r>
    <s v="5_20093"/>
    <x v="4"/>
    <x v="1"/>
    <n v="3"/>
    <x v="58"/>
    <x v="226"/>
    <n v="1"/>
    <n v="0"/>
    <n v="0"/>
    <x v="2664"/>
    <n v="10882.664647993945"/>
    <x v="0"/>
  </r>
  <r>
    <s v="5_20093"/>
    <x v="4"/>
    <x v="1"/>
    <n v="3"/>
    <x v="58"/>
    <x v="226"/>
    <n v="1"/>
    <n v="0"/>
    <n v="0"/>
    <x v="2665"/>
    <n v="51441.332323996976"/>
    <x v="0"/>
  </r>
  <r>
    <s v="5_20093"/>
    <x v="4"/>
    <x v="1"/>
    <n v="3"/>
    <x v="58"/>
    <x v="226"/>
    <n v="1"/>
    <n v="0"/>
    <n v="0"/>
    <x v="2666"/>
    <n v="44788.796366389099"/>
    <x v="0"/>
  </r>
  <r>
    <s v="5_20093"/>
    <x v="4"/>
    <x v="1"/>
    <n v="3"/>
    <x v="58"/>
    <x v="226"/>
    <n v="1"/>
    <n v="0"/>
    <n v="0"/>
    <x v="2667"/>
    <n v="44841.029523088568"/>
    <x v="0"/>
  </r>
  <r>
    <s v="4_20093"/>
    <x v="3"/>
    <x v="1"/>
    <n v="3"/>
    <x v="58"/>
    <x v="226"/>
    <n v="1"/>
    <n v="0"/>
    <n v="0"/>
    <x v="1619"/>
    <n v="25420.136260408781"/>
    <x v="0"/>
  </r>
  <r>
    <s v="5_20093"/>
    <x v="4"/>
    <x v="1"/>
    <n v="3"/>
    <x v="58"/>
    <x v="226"/>
    <n v="1"/>
    <n v="0"/>
    <n v="0"/>
    <x v="2668"/>
    <n v="51292.20287660863"/>
    <x v="0"/>
  </r>
  <r>
    <s v="4_20093"/>
    <x v="3"/>
    <x v="1"/>
    <n v="3"/>
    <x v="58"/>
    <x v="226"/>
    <n v="1"/>
    <n v="0"/>
    <n v="0"/>
    <x v="2669"/>
    <n v="49780.469341408025"/>
    <x v="0"/>
  </r>
  <r>
    <s v="4_20093"/>
    <x v="3"/>
    <x v="1"/>
    <n v="3"/>
    <x v="58"/>
    <x v="226"/>
    <n v="1"/>
    <n v="0"/>
    <n v="0"/>
    <x v="2670"/>
    <n v="22651.021953065861"/>
    <x v="0"/>
  </r>
  <r>
    <s v="3_20093"/>
    <x v="2"/>
    <x v="1"/>
    <n v="3"/>
    <x v="58"/>
    <x v="226"/>
    <n v="1"/>
    <n v="0"/>
    <n v="0"/>
    <x v="2671"/>
    <n v="73345.950037850111"/>
    <x v="0"/>
  </r>
  <r>
    <s v="5_20093"/>
    <x v="4"/>
    <x v="1"/>
    <n v="3"/>
    <x v="58"/>
    <x v="226"/>
    <n v="1"/>
    <n v="0"/>
    <n v="0"/>
    <x v="2672"/>
    <n v="51950.037850113549"/>
    <x v="0"/>
  </r>
  <r>
    <s v="4_20093"/>
    <x v="3"/>
    <x v="1"/>
    <n v="3"/>
    <x v="58"/>
    <x v="226"/>
    <n v="1"/>
    <n v="0"/>
    <n v="0"/>
    <x v="1732"/>
    <n v="26092.354277062834"/>
    <x v="0"/>
  </r>
  <r>
    <s v="4_20091"/>
    <x v="3"/>
    <x v="6"/>
    <n v="1"/>
    <x v="58"/>
    <x v="227"/>
    <n v="1"/>
    <n v="0"/>
    <n v="0"/>
    <x v="2673"/>
    <n v="184301.28690386072"/>
    <x v="4"/>
  </r>
  <r>
    <s v="3_20091"/>
    <x v="2"/>
    <x v="6"/>
    <n v="1"/>
    <x v="58"/>
    <x v="227"/>
    <n v="1"/>
    <n v="0"/>
    <n v="0"/>
    <x v="2674"/>
    <n v="329039.36411809234"/>
    <x v="4"/>
  </r>
  <r>
    <s v="5_20091"/>
    <x v="4"/>
    <x v="6"/>
    <n v="1"/>
    <x v="58"/>
    <x v="227"/>
    <n v="1"/>
    <n v="0"/>
    <n v="0"/>
    <x v="2675"/>
    <n v="181097.65329295988"/>
    <x v="4"/>
  </r>
  <r>
    <s v="6_20091"/>
    <x v="5"/>
    <x v="6"/>
    <n v="1"/>
    <x v="58"/>
    <x v="227"/>
    <n v="1"/>
    <n v="0"/>
    <n v="0"/>
    <x v="2676"/>
    <n v="130583.64875094626"/>
    <x v="4"/>
  </r>
  <r>
    <s v="3_20094"/>
    <x v="2"/>
    <x v="4"/>
    <n v="4"/>
    <x v="58"/>
    <x v="225"/>
    <n v="1"/>
    <n v="0"/>
    <n v="0"/>
    <x v="2677"/>
    <n v="25854.655563966691"/>
    <x v="2"/>
  </r>
  <r>
    <s v="3_20094"/>
    <x v="2"/>
    <x v="1"/>
    <n v="4"/>
    <x v="58"/>
    <x v="225"/>
    <n v="1"/>
    <n v="0"/>
    <n v="0"/>
    <x v="2678"/>
    <n v="21931.11279333838"/>
    <x v="0"/>
  </r>
  <r>
    <s v="2_20092"/>
    <x v="1"/>
    <x v="35"/>
    <n v="2"/>
    <x v="58"/>
    <x v="228"/>
    <n v="1"/>
    <n v="12"/>
    <n v="0"/>
    <x v="2"/>
    <n v="0"/>
    <x v="5"/>
  </r>
  <r>
    <s v="4_20091"/>
    <x v="3"/>
    <x v="1"/>
    <n v="1"/>
    <x v="58"/>
    <x v="227"/>
    <n v="1"/>
    <n v="0"/>
    <n v="0"/>
    <x v="2679"/>
    <n v="69191.521574564729"/>
    <x v="0"/>
  </r>
  <r>
    <s v="6_20092"/>
    <x v="5"/>
    <x v="1"/>
    <n v="2"/>
    <x v="58"/>
    <x v="228"/>
    <n v="1"/>
    <n v="0"/>
    <n v="0"/>
    <x v="2680"/>
    <n v="61121.877365632099"/>
    <x v="0"/>
  </r>
  <r>
    <s v="5_20092"/>
    <x v="4"/>
    <x v="1"/>
    <n v="2"/>
    <x v="58"/>
    <x v="228"/>
    <n v="1"/>
    <n v="0"/>
    <n v="0"/>
    <x v="1446"/>
    <n v="56315.669947009847"/>
    <x v="0"/>
  </r>
  <r>
    <s v="3_20092"/>
    <x v="2"/>
    <x v="4"/>
    <n v="2"/>
    <x v="58"/>
    <x v="228"/>
    <n v="1"/>
    <n v="0"/>
    <n v="0"/>
    <x v="2681"/>
    <n v="202444.36033308101"/>
    <x v="2"/>
  </r>
  <r>
    <s v="4_20092"/>
    <x v="3"/>
    <x v="4"/>
    <n v="2"/>
    <x v="58"/>
    <x v="228"/>
    <n v="1"/>
    <n v="0"/>
    <n v="0"/>
    <x v="2682"/>
    <n v="98620.741862225594"/>
    <x v="2"/>
  </r>
  <r>
    <s v="3_20092"/>
    <x v="2"/>
    <x v="1"/>
    <n v="2"/>
    <x v="58"/>
    <x v="228"/>
    <n v="1"/>
    <n v="0"/>
    <n v="0"/>
    <x v="2683"/>
    <n v="35193.035579106741"/>
    <x v="0"/>
  </r>
  <r>
    <s v="5_20092"/>
    <x v="4"/>
    <x v="1"/>
    <n v="2"/>
    <x v="58"/>
    <x v="228"/>
    <n v="1"/>
    <n v="0"/>
    <n v="0"/>
    <x v="2684"/>
    <n v="65325.510976532933"/>
    <x v="0"/>
  </r>
  <r>
    <s v="4_20092"/>
    <x v="3"/>
    <x v="1"/>
    <n v="2"/>
    <x v="58"/>
    <x v="228"/>
    <n v="1"/>
    <n v="0"/>
    <n v="0"/>
    <x v="2685"/>
    <n v="24059.80317940954"/>
    <x v="0"/>
  </r>
  <r>
    <s v="4_20092"/>
    <x v="3"/>
    <x v="1"/>
    <n v="2"/>
    <x v="58"/>
    <x v="228"/>
    <n v="1"/>
    <n v="0"/>
    <n v="0"/>
    <x v="2686"/>
    <n v="89404.239212717643"/>
    <x v="0"/>
  </r>
  <r>
    <s v="3_20092"/>
    <x v="2"/>
    <x v="1"/>
    <n v="2"/>
    <x v="58"/>
    <x v="228"/>
    <n v="1"/>
    <n v="0"/>
    <n v="0"/>
    <x v="2687"/>
    <n v="25360.333080999244"/>
    <x v="0"/>
  </r>
  <r>
    <s v="5_20092"/>
    <x v="4"/>
    <x v="1"/>
    <n v="2"/>
    <x v="58"/>
    <x v="228"/>
    <n v="1"/>
    <n v="0"/>
    <n v="0"/>
    <x v="2688"/>
    <n v="23001.514004542016"/>
    <x v="0"/>
  </r>
  <r>
    <s v="6_20092"/>
    <x v="5"/>
    <x v="1"/>
    <n v="2"/>
    <x v="58"/>
    <x v="228"/>
    <n v="1"/>
    <n v="0"/>
    <n v="0"/>
    <x v="2689"/>
    <n v="49813.777441332328"/>
    <x v="0"/>
  </r>
  <r>
    <s v="3_20092"/>
    <x v="2"/>
    <x v="1"/>
    <n v="2"/>
    <x v="58"/>
    <x v="228"/>
    <n v="1"/>
    <n v="0"/>
    <n v="0"/>
    <x v="2690"/>
    <n v="23719.152157456472"/>
    <x v="0"/>
  </r>
  <r>
    <s v="2_20093"/>
    <x v="1"/>
    <x v="35"/>
    <n v="3"/>
    <x v="58"/>
    <x v="226"/>
    <n v="1"/>
    <n v="10"/>
    <n v="10"/>
    <x v="2"/>
    <n v="0"/>
    <x v="5"/>
  </r>
  <r>
    <s v="2_20093"/>
    <x v="1"/>
    <x v="35"/>
    <n v="3"/>
    <x v="58"/>
    <x v="226"/>
    <n v="1"/>
    <n v="12"/>
    <n v="12"/>
    <x v="2"/>
    <n v="0"/>
    <x v="5"/>
  </r>
  <r>
    <s v="6_20093"/>
    <x v="5"/>
    <x v="1"/>
    <n v="3"/>
    <x v="58"/>
    <x v="226"/>
    <n v="1"/>
    <n v="0"/>
    <n v="0"/>
    <x v="2691"/>
    <n v="21695.685087055263"/>
    <x v="0"/>
  </r>
  <r>
    <s v="4_20093"/>
    <x v="3"/>
    <x v="1"/>
    <n v="3"/>
    <x v="58"/>
    <x v="226"/>
    <n v="1"/>
    <n v="0"/>
    <n v="0"/>
    <x v="2692"/>
    <n v="25185.46555639667"/>
    <x v="0"/>
  </r>
  <r>
    <s v="3_20093"/>
    <x v="2"/>
    <x v="1"/>
    <n v="3"/>
    <x v="58"/>
    <x v="226"/>
    <n v="1"/>
    <n v="0"/>
    <n v="34"/>
    <x v="2693"/>
    <n v="182649.50794852385"/>
    <x v="0"/>
  </r>
  <r>
    <s v="3_20093"/>
    <x v="2"/>
    <x v="1"/>
    <n v="3"/>
    <x v="58"/>
    <x v="226"/>
    <n v="1"/>
    <n v="0"/>
    <n v="0"/>
    <x v="2694"/>
    <n v="48119.606358819081"/>
    <x v="0"/>
  </r>
  <r>
    <s v="3_20093"/>
    <x v="2"/>
    <x v="1"/>
    <n v="3"/>
    <x v="58"/>
    <x v="226"/>
    <n v="1"/>
    <n v="0"/>
    <n v="0"/>
    <x v="2695"/>
    <n v="70595.760787282372"/>
    <x v="0"/>
  </r>
  <r>
    <s v="3_20093"/>
    <x v="2"/>
    <x v="1"/>
    <n v="3"/>
    <x v="58"/>
    <x v="226"/>
    <n v="1"/>
    <n v="0"/>
    <n v="0"/>
    <x v="2696"/>
    <n v="76859.954579863741"/>
    <x v="0"/>
  </r>
  <r>
    <s v="5_20093"/>
    <x v="4"/>
    <x v="1"/>
    <n v="3"/>
    <x v="58"/>
    <x v="226"/>
    <n v="1"/>
    <n v="0"/>
    <n v="0"/>
    <x v="2697"/>
    <n v="24359.576078728238"/>
    <x v="0"/>
  </r>
  <r>
    <s v="2_20092"/>
    <x v="1"/>
    <x v="2"/>
    <n v="2"/>
    <x v="58"/>
    <x v="228"/>
    <n v="1"/>
    <n v="0"/>
    <n v="0"/>
    <x v="2698"/>
    <n v="3819239.9697199091"/>
    <x v="0"/>
  </r>
  <r>
    <s v="3_20094"/>
    <x v="2"/>
    <x v="5"/>
    <n v="4"/>
    <x v="58"/>
    <x v="225"/>
    <n v="1"/>
    <n v="12"/>
    <n v="0"/>
    <x v="2"/>
    <n v="0"/>
    <x v="3"/>
  </r>
  <r>
    <s v="2_20092"/>
    <x v="1"/>
    <x v="2"/>
    <n v="2"/>
    <x v="58"/>
    <x v="228"/>
    <n v="1"/>
    <n v="0"/>
    <n v="0"/>
    <x v="2699"/>
    <n v="5097599.5457986379"/>
    <x v="0"/>
  </r>
  <r>
    <s v="2_20092"/>
    <x v="1"/>
    <x v="2"/>
    <n v="2"/>
    <x v="58"/>
    <x v="228"/>
    <n v="1"/>
    <n v="0"/>
    <n v="0"/>
    <x v="2700"/>
    <n v="966869.79560938687"/>
    <x v="0"/>
  </r>
  <r>
    <s v="3_20093"/>
    <x v="2"/>
    <x v="4"/>
    <n v="3"/>
    <x v="58"/>
    <x v="226"/>
    <n v="2"/>
    <n v="0"/>
    <n v="0"/>
    <x v="2701"/>
    <n v="3522959.878879637"/>
    <x v="2"/>
  </r>
  <r>
    <s v="3_20093"/>
    <x v="2"/>
    <x v="1"/>
    <n v="3"/>
    <x v="58"/>
    <x v="226"/>
    <n v="1"/>
    <n v="0"/>
    <n v="0"/>
    <x v="2702"/>
    <n v="33962.149886449661"/>
    <x v="0"/>
  </r>
  <r>
    <s v="3_20093"/>
    <x v="2"/>
    <x v="1"/>
    <n v="3"/>
    <x v="58"/>
    <x v="226"/>
    <n v="1"/>
    <n v="0"/>
    <n v="0"/>
    <x v="2703"/>
    <n v="33090.840272520822"/>
    <x v="0"/>
  </r>
  <r>
    <s v="4_20092"/>
    <x v="3"/>
    <x v="1"/>
    <n v="2"/>
    <x v="58"/>
    <x v="228"/>
    <n v="1"/>
    <n v="0"/>
    <n v="0"/>
    <x v="2704"/>
    <n v="745919.75775927329"/>
    <x v="0"/>
  </r>
  <r>
    <s v="1_20094"/>
    <x v="0"/>
    <x v="4"/>
    <n v="4"/>
    <x v="58"/>
    <x v="225"/>
    <n v="1"/>
    <n v="0"/>
    <n v="0"/>
    <x v="2705"/>
    <n v="12806.207418622256"/>
    <x v="2"/>
  </r>
  <r>
    <s v="5_20092"/>
    <x v="4"/>
    <x v="1"/>
    <n v="2"/>
    <x v="58"/>
    <x v="228"/>
    <n v="1"/>
    <n v="0"/>
    <n v="0"/>
    <x v="2706"/>
    <n v="148448.90234670704"/>
    <x v="0"/>
  </r>
  <r>
    <s v="2_20092"/>
    <x v="1"/>
    <x v="20"/>
    <n v="2"/>
    <x v="58"/>
    <x v="228"/>
    <n v="7"/>
    <n v="0"/>
    <n v="0"/>
    <x v="2707"/>
    <n v="472752000"/>
    <x v="7"/>
  </r>
  <r>
    <s v="3_20092"/>
    <x v="2"/>
    <x v="2"/>
    <n v="2"/>
    <x v="58"/>
    <x v="228"/>
    <n v="1"/>
    <n v="0"/>
    <n v="0"/>
    <x v="2708"/>
    <n v="2817935.6548069646"/>
    <x v="0"/>
  </r>
  <r>
    <s v="3_20092"/>
    <x v="2"/>
    <x v="2"/>
    <n v="2"/>
    <x v="58"/>
    <x v="228"/>
    <n v="1"/>
    <n v="0"/>
    <n v="0"/>
    <x v="2709"/>
    <n v="6497399.6971990922"/>
    <x v="0"/>
  </r>
  <r>
    <s v="1_20093"/>
    <x v="0"/>
    <x v="2"/>
    <n v="3"/>
    <x v="58"/>
    <x v="226"/>
    <n v="1"/>
    <n v="0"/>
    <n v="0"/>
    <x v="2710"/>
    <n v="2472000"/>
    <x v="0"/>
  </r>
  <r>
    <s v="2_20093"/>
    <x v="1"/>
    <x v="1"/>
    <n v="3"/>
    <x v="58"/>
    <x v="226"/>
    <n v="1"/>
    <n v="0"/>
    <n v="0"/>
    <x v="2711"/>
    <n v="11777.441332323997"/>
    <x v="0"/>
  </r>
  <r>
    <s v="2_20093"/>
    <x v="1"/>
    <x v="16"/>
    <n v="3"/>
    <x v="58"/>
    <x v="226"/>
    <n v="1"/>
    <n v="0"/>
    <n v="0"/>
    <x v="2712"/>
    <n v="145813.02043906134"/>
    <x v="4"/>
  </r>
  <r>
    <s v="2_20093"/>
    <x v="1"/>
    <x v="1"/>
    <n v="3"/>
    <x v="58"/>
    <x v="226"/>
    <n v="1"/>
    <n v="0"/>
    <n v="0"/>
    <x v="2713"/>
    <n v="23836.487509462528"/>
    <x v="0"/>
  </r>
  <r>
    <s v="2_20092"/>
    <x v="1"/>
    <x v="1"/>
    <n v="2"/>
    <x v="58"/>
    <x v="228"/>
    <n v="1"/>
    <n v="0"/>
    <n v="0"/>
    <x v="2714"/>
    <n v="11709.311127933384"/>
    <x v="0"/>
  </r>
  <r>
    <s v="3_20093"/>
    <x v="2"/>
    <x v="1"/>
    <n v="3"/>
    <x v="58"/>
    <x v="226"/>
    <n v="1"/>
    <n v="0"/>
    <n v="0"/>
    <x v="2715"/>
    <n v="5514.0045420136266"/>
    <x v="0"/>
  </r>
  <r>
    <s v="3_20191"/>
    <x v="2"/>
    <x v="1"/>
    <n v="1"/>
    <x v="59"/>
    <x v="229"/>
    <n v="1"/>
    <n v="0"/>
    <n v="0"/>
    <x v="2716"/>
    <n v="111.27933383800152"/>
    <x v="0"/>
  </r>
  <r>
    <s v="3_20192"/>
    <x v="2"/>
    <x v="1"/>
    <n v="2"/>
    <x v="59"/>
    <x v="230"/>
    <n v="1"/>
    <n v="0"/>
    <n v="0"/>
    <x v="1017"/>
    <n v="1225.5866767600303"/>
    <x v="0"/>
  </r>
  <r>
    <s v="3_20192"/>
    <x v="2"/>
    <x v="1"/>
    <n v="2"/>
    <x v="59"/>
    <x v="230"/>
    <n v="1"/>
    <n v="0"/>
    <n v="0"/>
    <x v="2717"/>
    <n v="1090.8402725208175"/>
    <x v="0"/>
  </r>
  <r>
    <s v="3_20192"/>
    <x v="2"/>
    <x v="1"/>
    <n v="2"/>
    <x v="59"/>
    <x v="230"/>
    <n v="1"/>
    <n v="0"/>
    <n v="0"/>
    <x v="2718"/>
    <n v="1147.6154428463285"/>
    <x v="0"/>
  </r>
  <r>
    <s v="6_20191"/>
    <x v="5"/>
    <x v="16"/>
    <n v="1"/>
    <x v="59"/>
    <x v="229"/>
    <n v="1"/>
    <n v="0"/>
    <n v="78"/>
    <x v="2"/>
    <n v="0"/>
    <x v="4"/>
  </r>
  <r>
    <s v="1_20192"/>
    <x v="0"/>
    <x v="16"/>
    <n v="2"/>
    <x v="59"/>
    <x v="230"/>
    <n v="1"/>
    <n v="0"/>
    <n v="0"/>
    <x v="2719"/>
    <n v="1733219.530658592"/>
    <x v="4"/>
  </r>
  <r>
    <s v="2_20192"/>
    <x v="1"/>
    <x v="1"/>
    <n v="2"/>
    <x v="59"/>
    <x v="230"/>
    <n v="1"/>
    <n v="0"/>
    <n v="0"/>
    <x v="2720"/>
    <n v="120239.96971990916"/>
    <x v="0"/>
  </r>
  <r>
    <s v="2_20192"/>
    <x v="1"/>
    <x v="1"/>
    <n v="2"/>
    <x v="59"/>
    <x v="230"/>
    <n v="1"/>
    <n v="0"/>
    <n v="0"/>
    <x v="2721"/>
    <n v="127595.76078728237"/>
    <x v="0"/>
  </r>
  <r>
    <s v="2_20192"/>
    <x v="1"/>
    <x v="1"/>
    <n v="2"/>
    <x v="59"/>
    <x v="230"/>
    <n v="1"/>
    <n v="0"/>
    <n v="0"/>
    <x v="2370"/>
    <n v="10890.99167297502"/>
    <x v="0"/>
  </r>
  <r>
    <s v="2_20192"/>
    <x v="1"/>
    <x v="1"/>
    <n v="2"/>
    <x v="59"/>
    <x v="230"/>
    <n v="1"/>
    <n v="0"/>
    <n v="0"/>
    <x v="2722"/>
    <n v="123503.40651021953"/>
    <x v="0"/>
  </r>
  <r>
    <s v="3_20192"/>
    <x v="2"/>
    <x v="3"/>
    <n v="2"/>
    <x v="59"/>
    <x v="230"/>
    <n v="1"/>
    <n v="0"/>
    <n v="0"/>
    <x v="2723"/>
    <n v="1152.9144587433764"/>
    <x v="1"/>
  </r>
  <r>
    <s v="4_20192"/>
    <x v="3"/>
    <x v="1"/>
    <n v="2"/>
    <x v="59"/>
    <x v="230"/>
    <n v="1"/>
    <n v="0"/>
    <n v="0"/>
    <x v="2724"/>
    <n v="1098.4102952308858"/>
    <x v="0"/>
  </r>
  <r>
    <s v="4_20192"/>
    <x v="3"/>
    <x v="1"/>
    <n v="2"/>
    <x v="59"/>
    <x v="230"/>
    <n v="1"/>
    <n v="0"/>
    <n v="0"/>
    <x v="2725"/>
    <n v="1227.8576835730507"/>
    <x v="0"/>
  </r>
  <r>
    <s v="3_20192"/>
    <x v="2"/>
    <x v="1"/>
    <n v="2"/>
    <x v="59"/>
    <x v="230"/>
    <n v="1"/>
    <n v="0"/>
    <n v="0"/>
    <x v="2726"/>
    <n v="1150.6434519303559"/>
    <x v="0"/>
  </r>
  <r>
    <s v="5_20192"/>
    <x v="4"/>
    <x v="1"/>
    <n v="2"/>
    <x v="59"/>
    <x v="230"/>
    <n v="1"/>
    <n v="0"/>
    <n v="0"/>
    <x v="2727"/>
    <n v="1194.549583648751"/>
    <x v="0"/>
  </r>
  <r>
    <s v="5_20192"/>
    <x v="4"/>
    <x v="1"/>
    <n v="2"/>
    <x v="59"/>
    <x v="230"/>
    <n v="1"/>
    <n v="0"/>
    <n v="0"/>
    <x v="2728"/>
    <n v="1193.0355791067375"/>
    <x v="0"/>
  </r>
  <r>
    <s v="2_20192"/>
    <x v="1"/>
    <x v="2"/>
    <n v="2"/>
    <x v="59"/>
    <x v="230"/>
    <n v="1"/>
    <n v="0"/>
    <n v="0"/>
    <x v="2729"/>
    <n v="608459.50037850114"/>
    <x v="0"/>
  </r>
  <r>
    <s v="2_20192"/>
    <x v="1"/>
    <x v="1"/>
    <n v="2"/>
    <x v="59"/>
    <x v="230"/>
    <n v="1"/>
    <n v="0"/>
    <n v="0"/>
    <x v="2730"/>
    <n v="13012.11203633611"/>
    <x v="0"/>
  </r>
  <r>
    <s v="2_20192"/>
    <x v="1"/>
    <x v="1"/>
    <n v="2"/>
    <x v="59"/>
    <x v="230"/>
    <n v="1"/>
    <n v="0"/>
    <n v="0"/>
    <x v="1774"/>
    <n v="10966.691900075701"/>
    <x v="0"/>
  </r>
  <r>
    <s v="2_20192"/>
    <x v="1"/>
    <x v="1"/>
    <n v="2"/>
    <x v="59"/>
    <x v="230"/>
    <n v="1"/>
    <n v="0"/>
    <n v="0"/>
    <x v="2731"/>
    <n v="63353.520060560186"/>
    <x v="0"/>
  </r>
  <r>
    <s v="2_20192"/>
    <x v="1"/>
    <x v="1"/>
    <n v="2"/>
    <x v="59"/>
    <x v="230"/>
    <n v="1"/>
    <n v="0"/>
    <n v="0"/>
    <x v="2732"/>
    <n v="11345.950037850114"/>
    <x v="0"/>
  </r>
  <r>
    <s v="3_20192"/>
    <x v="2"/>
    <x v="1"/>
    <n v="2"/>
    <x v="59"/>
    <x v="230"/>
    <n v="1"/>
    <n v="0"/>
    <n v="0"/>
    <x v="2733"/>
    <n v="1149.1294473883422"/>
    <x v="0"/>
  </r>
  <r>
    <s v="3_20192"/>
    <x v="2"/>
    <x v="1"/>
    <n v="2"/>
    <x v="59"/>
    <x v="230"/>
    <n v="1"/>
    <n v="0"/>
    <n v="0"/>
    <x v="2734"/>
    <n v="1271.763815291446"/>
    <x v="0"/>
  </r>
  <r>
    <s v="4_20192"/>
    <x v="3"/>
    <x v="1"/>
    <n v="2"/>
    <x v="59"/>
    <x v="230"/>
    <n v="1"/>
    <n v="0"/>
    <n v="0"/>
    <x v="872"/>
    <n v="1252.0817562452687"/>
    <x v="0"/>
  </r>
  <r>
    <s v="3_20192"/>
    <x v="2"/>
    <x v="1"/>
    <n v="2"/>
    <x v="59"/>
    <x v="230"/>
    <n v="1"/>
    <n v="12"/>
    <n v="0"/>
    <x v="2"/>
    <n v="0"/>
    <x v="0"/>
  </r>
  <r>
    <s v="5_20192"/>
    <x v="4"/>
    <x v="1"/>
    <n v="2"/>
    <x v="59"/>
    <x v="230"/>
    <n v="1"/>
    <n v="0"/>
    <n v="0"/>
    <x v="2735"/>
    <n v="1087.0552611657836"/>
    <x v="0"/>
  </r>
  <r>
    <s v="2_20193"/>
    <x v="1"/>
    <x v="16"/>
    <n v="3"/>
    <x v="59"/>
    <x v="231"/>
    <n v="1"/>
    <n v="0"/>
    <n v="0"/>
    <x v="2736"/>
    <n v="121535.95760787283"/>
    <x v="4"/>
  </r>
  <r>
    <s v="2_20193"/>
    <x v="1"/>
    <x v="16"/>
    <n v="3"/>
    <x v="59"/>
    <x v="231"/>
    <n v="1"/>
    <n v="0"/>
    <n v="0"/>
    <x v="2737"/>
    <n v="2406000"/>
    <x v="4"/>
  </r>
  <r>
    <s v="2_20193"/>
    <x v="1"/>
    <x v="16"/>
    <n v="3"/>
    <x v="59"/>
    <x v="231"/>
    <n v="1"/>
    <n v="0"/>
    <n v="0"/>
    <x v="2738"/>
    <n v="2538719.9091597274"/>
    <x v="4"/>
  </r>
  <r>
    <s v="2_20194"/>
    <x v="1"/>
    <x v="16"/>
    <n v="4"/>
    <x v="59"/>
    <x v="232"/>
    <n v="1"/>
    <n v="0"/>
    <n v="0"/>
    <x v="2739"/>
    <n v="318659.34897804697"/>
    <x v="4"/>
  </r>
  <r>
    <s v="3_20192"/>
    <x v="2"/>
    <x v="4"/>
    <n v="2"/>
    <x v="59"/>
    <x v="230"/>
    <n v="1"/>
    <n v="0"/>
    <n v="0"/>
    <x v="2740"/>
    <n v="39275.548826646482"/>
    <x v="2"/>
  </r>
  <r>
    <s v="4_20193"/>
    <x v="3"/>
    <x v="1"/>
    <n v="3"/>
    <x v="59"/>
    <x v="231"/>
    <n v="1"/>
    <n v="11"/>
    <n v="0"/>
    <x v="2"/>
    <n v="0"/>
    <x v="0"/>
  </r>
  <r>
    <s v="2_20193"/>
    <x v="1"/>
    <x v="2"/>
    <n v="3"/>
    <x v="59"/>
    <x v="231"/>
    <n v="1"/>
    <n v="0"/>
    <n v="0"/>
    <x v="2741"/>
    <n v="1715579.8637395913"/>
    <x v="0"/>
  </r>
  <r>
    <s v="4_20193"/>
    <x v="3"/>
    <x v="1"/>
    <n v="3"/>
    <x v="59"/>
    <x v="231"/>
    <n v="1"/>
    <n v="0"/>
    <n v="0"/>
    <x v="365"/>
    <n v="125.66237698713097"/>
    <x v="0"/>
  </r>
  <r>
    <s v="2_20193"/>
    <x v="1"/>
    <x v="2"/>
    <n v="3"/>
    <x v="59"/>
    <x v="231"/>
    <n v="1"/>
    <n v="0"/>
    <n v="0"/>
    <x v="2742"/>
    <n v="59039.364118092359"/>
    <x v="0"/>
  </r>
  <r>
    <s v="3_20193"/>
    <x v="2"/>
    <x v="3"/>
    <n v="3"/>
    <x v="59"/>
    <x v="231"/>
    <n v="1"/>
    <n v="0"/>
    <n v="0"/>
    <x v="2743"/>
    <n v="113.55034065102195"/>
    <x v="1"/>
  </r>
  <r>
    <s v="4_20193"/>
    <x v="3"/>
    <x v="3"/>
    <n v="3"/>
    <x v="59"/>
    <x v="231"/>
    <n v="1"/>
    <n v="0"/>
    <n v="0"/>
    <x v="370"/>
    <n v="118.84935654806965"/>
    <x v="1"/>
  </r>
  <r>
    <s v="4_20193"/>
    <x v="3"/>
    <x v="3"/>
    <n v="3"/>
    <x v="59"/>
    <x v="231"/>
    <n v="1"/>
    <n v="0"/>
    <n v="0"/>
    <x v="593"/>
    <n v="117.33535200605603"/>
    <x v="1"/>
  </r>
  <r>
    <s v="5_20193"/>
    <x v="4"/>
    <x v="1"/>
    <n v="3"/>
    <x v="59"/>
    <x v="231"/>
    <n v="1"/>
    <n v="0"/>
    <n v="0"/>
    <x v="489"/>
    <n v="128.69038607115823"/>
    <x v="0"/>
  </r>
  <r>
    <s v="2_20192"/>
    <x v="1"/>
    <x v="1"/>
    <n v="2"/>
    <x v="59"/>
    <x v="230"/>
    <n v="1"/>
    <n v="0"/>
    <n v="0"/>
    <x v="2744"/>
    <n v="11457.229371688116"/>
    <x v="0"/>
  </r>
  <r>
    <s v="2_20192"/>
    <x v="1"/>
    <x v="1"/>
    <n v="2"/>
    <x v="59"/>
    <x v="230"/>
    <n v="1"/>
    <n v="0"/>
    <n v="0"/>
    <x v="2745"/>
    <n v="623459.50037850114"/>
    <x v="0"/>
  </r>
  <r>
    <s v="2_20192"/>
    <x v="1"/>
    <x v="1"/>
    <n v="2"/>
    <x v="59"/>
    <x v="230"/>
    <n v="1"/>
    <n v="0"/>
    <n v="0"/>
    <x v="2746"/>
    <n v="11190.764572293718"/>
    <x v="0"/>
  </r>
  <r>
    <s v="3_20192"/>
    <x v="2"/>
    <x v="5"/>
    <n v="2"/>
    <x v="59"/>
    <x v="230"/>
    <n v="1"/>
    <n v="11"/>
    <n v="0"/>
    <x v="2"/>
    <n v="0"/>
    <x v="3"/>
  </r>
  <r>
    <s v="3_20192"/>
    <x v="2"/>
    <x v="1"/>
    <n v="2"/>
    <x v="59"/>
    <x v="230"/>
    <n v="1"/>
    <n v="0"/>
    <n v="0"/>
    <x v="2747"/>
    <n v="1242.9977289931871"/>
    <x v="0"/>
  </r>
  <r>
    <s v="3_20194"/>
    <x v="2"/>
    <x v="4"/>
    <n v="4"/>
    <x v="59"/>
    <x v="232"/>
    <n v="1"/>
    <n v="0"/>
    <n v="0"/>
    <x v="2462"/>
    <n v="1202.1196063588191"/>
    <x v="2"/>
  </r>
  <r>
    <s v="1_20031"/>
    <x v="0"/>
    <x v="6"/>
    <n v="1"/>
    <x v="52"/>
    <x v="205"/>
    <n v="1"/>
    <n v="0"/>
    <n v="23"/>
    <x v="2748"/>
    <n v="584459.50037850114"/>
    <x v="4"/>
  </r>
  <r>
    <s v="1_20021"/>
    <x v="0"/>
    <x v="6"/>
    <n v="1"/>
    <x v="51"/>
    <x v="201"/>
    <n v="1"/>
    <n v="0"/>
    <n v="0"/>
    <x v="2749"/>
    <n v="10903.103709311128"/>
    <x v="4"/>
  </r>
  <r>
    <s v="1_20003"/>
    <x v="0"/>
    <x v="5"/>
    <n v="3"/>
    <x v="49"/>
    <x v="194"/>
    <n v="1"/>
    <n v="11"/>
    <n v="0"/>
    <x v="2"/>
    <n v="0"/>
    <x v="3"/>
  </r>
  <r>
    <s v="2_20203"/>
    <x v="1"/>
    <x v="2"/>
    <n v="3"/>
    <x v="60"/>
    <x v="233"/>
    <n v="1"/>
    <n v="0"/>
    <n v="0"/>
    <x v="2750"/>
    <n v="61679.788039364124"/>
    <x v="0"/>
  </r>
  <r>
    <s v="1_20201"/>
    <x v="0"/>
    <x v="4"/>
    <n v="1"/>
    <x v="60"/>
    <x v="234"/>
    <n v="1"/>
    <n v="0"/>
    <n v="0"/>
    <x v="2751"/>
    <n v="10215359.576078728"/>
    <x v="2"/>
  </r>
  <r>
    <s v="1_20201"/>
    <x v="0"/>
    <x v="4"/>
    <n v="1"/>
    <x v="60"/>
    <x v="234"/>
    <n v="2"/>
    <n v="0"/>
    <n v="0"/>
    <x v="2752"/>
    <n v="11384399.697199091"/>
    <x v="2"/>
  </r>
  <r>
    <s v="5_20204"/>
    <x v="4"/>
    <x v="6"/>
    <n v="4"/>
    <x v="60"/>
    <x v="235"/>
    <n v="1"/>
    <n v="0"/>
    <n v="0"/>
    <x v="2743"/>
    <n v="113.55034065102195"/>
    <x v="4"/>
  </r>
  <r>
    <s v="2_20202"/>
    <x v="1"/>
    <x v="1"/>
    <n v="2"/>
    <x v="60"/>
    <x v="236"/>
    <n v="1"/>
    <n v="0"/>
    <n v="0"/>
    <x v="2753"/>
    <n v="21937.925813777441"/>
    <x v="0"/>
  </r>
  <r>
    <s v="2_20202"/>
    <x v="1"/>
    <x v="1"/>
    <n v="2"/>
    <x v="60"/>
    <x v="236"/>
    <n v="1"/>
    <n v="0"/>
    <n v="0"/>
    <x v="2754"/>
    <n v="64829.67448902347"/>
    <x v="0"/>
  </r>
  <r>
    <s v="2_20202"/>
    <x v="1"/>
    <x v="1"/>
    <n v="2"/>
    <x v="60"/>
    <x v="236"/>
    <n v="1"/>
    <n v="0"/>
    <n v="0"/>
    <x v="2755"/>
    <n v="24263.43679031037"/>
    <x v="0"/>
  </r>
  <r>
    <s v="2_20202"/>
    <x v="1"/>
    <x v="1"/>
    <n v="2"/>
    <x v="60"/>
    <x v="236"/>
    <n v="1"/>
    <n v="0"/>
    <n v="0"/>
    <x v="2756"/>
    <n v="129935.65480696442"/>
    <x v="0"/>
  </r>
  <r>
    <s v="5_20202"/>
    <x v="4"/>
    <x v="3"/>
    <n v="2"/>
    <x v="60"/>
    <x v="236"/>
    <n v="1"/>
    <n v="0"/>
    <n v="0"/>
    <x v="1044"/>
    <n v="127.17638152914459"/>
    <x v="1"/>
  </r>
  <r>
    <s v="3_20201"/>
    <x v="2"/>
    <x v="2"/>
    <n v="1"/>
    <x v="60"/>
    <x v="234"/>
    <n v="1"/>
    <n v="0"/>
    <n v="0"/>
    <x v="875"/>
    <n v="61895.533686601062"/>
    <x v="0"/>
  </r>
  <r>
    <s v="3_20201"/>
    <x v="2"/>
    <x v="3"/>
    <n v="1"/>
    <x v="60"/>
    <x v="234"/>
    <n v="1"/>
    <n v="0"/>
    <n v="0"/>
    <x v="365"/>
    <n v="125.66237698713097"/>
    <x v="1"/>
  </r>
  <r>
    <s v="4_20202"/>
    <x v="3"/>
    <x v="1"/>
    <n v="2"/>
    <x v="60"/>
    <x v="236"/>
    <n v="1"/>
    <n v="0"/>
    <n v="0"/>
    <x v="1044"/>
    <n v="127.17638152914459"/>
    <x v="0"/>
  </r>
  <r>
    <s v="3_20202"/>
    <x v="2"/>
    <x v="4"/>
    <n v="2"/>
    <x v="60"/>
    <x v="236"/>
    <n v="1"/>
    <n v="0"/>
    <n v="0"/>
    <x v="2757"/>
    <n v="1081.7562452687359"/>
    <x v="2"/>
  </r>
  <r>
    <s v="1_20202"/>
    <x v="0"/>
    <x v="1"/>
    <n v="2"/>
    <x v="60"/>
    <x v="236"/>
    <n v="1"/>
    <n v="0"/>
    <n v="0"/>
    <x v="2758"/>
    <n v="22706.283118849358"/>
    <x v="0"/>
  </r>
  <r>
    <s v="3_20202"/>
    <x v="2"/>
    <x v="3"/>
    <n v="2"/>
    <x v="60"/>
    <x v="236"/>
    <n v="1"/>
    <n v="0"/>
    <n v="0"/>
    <x v="2759"/>
    <n v="109.00832702498109"/>
    <x v="1"/>
  </r>
  <r>
    <s v="1_20202"/>
    <x v="0"/>
    <x v="4"/>
    <n v="2"/>
    <x v="60"/>
    <x v="236"/>
    <n v="1"/>
    <n v="0"/>
    <n v="0"/>
    <x v="2760"/>
    <n v="2500079.4852384557"/>
    <x v="2"/>
  </r>
  <r>
    <s v="1_20202"/>
    <x v="0"/>
    <x v="4"/>
    <n v="2"/>
    <x v="60"/>
    <x v="236"/>
    <n v="2"/>
    <n v="0"/>
    <n v="0"/>
    <x v="2761"/>
    <n v="122795.60938682816"/>
    <x v="2"/>
  </r>
  <r>
    <s v="3_20202"/>
    <x v="2"/>
    <x v="4"/>
    <n v="2"/>
    <x v="60"/>
    <x v="236"/>
    <n v="1"/>
    <n v="0"/>
    <n v="25"/>
    <x v="2762"/>
    <n v="126119.60635881909"/>
    <x v="2"/>
  </r>
  <r>
    <s v="3_20202"/>
    <x v="2"/>
    <x v="4"/>
    <n v="2"/>
    <x v="60"/>
    <x v="236"/>
    <n v="1"/>
    <n v="0"/>
    <n v="0"/>
    <x v="2763"/>
    <n v="127979.56093868281"/>
    <x v="2"/>
  </r>
  <r>
    <s v="5_20202"/>
    <x v="4"/>
    <x v="4"/>
    <n v="2"/>
    <x v="60"/>
    <x v="236"/>
    <n v="1"/>
    <n v="0"/>
    <n v="0"/>
    <x v="2764"/>
    <n v="1294.4738834216503"/>
    <x v="2"/>
  </r>
  <r>
    <s v="3_20202"/>
    <x v="2"/>
    <x v="4"/>
    <n v="2"/>
    <x v="60"/>
    <x v="236"/>
    <n v="1"/>
    <n v="0"/>
    <n v="0"/>
    <x v="2765"/>
    <n v="54017.411052233161"/>
    <x v="2"/>
  </r>
  <r>
    <s v="3_20202"/>
    <x v="2"/>
    <x v="4"/>
    <n v="2"/>
    <x v="60"/>
    <x v="236"/>
    <n v="1"/>
    <n v="0"/>
    <n v="0"/>
    <x v="2484"/>
    <n v="1127.1763815291447"/>
    <x v="2"/>
  </r>
  <r>
    <s v="3_20202"/>
    <x v="2"/>
    <x v="4"/>
    <n v="2"/>
    <x v="60"/>
    <x v="236"/>
    <n v="1"/>
    <n v="0"/>
    <n v="0"/>
    <x v="2766"/>
    <n v="1238.4557153671462"/>
    <x v="2"/>
  </r>
  <r>
    <s v="1_20202"/>
    <x v="0"/>
    <x v="16"/>
    <n v="2"/>
    <x v="60"/>
    <x v="236"/>
    <n v="1"/>
    <n v="0"/>
    <n v="0"/>
    <x v="2767"/>
    <n v="1282559.4246782742"/>
    <x v="4"/>
  </r>
  <r>
    <s v="1_20202"/>
    <x v="0"/>
    <x v="1"/>
    <n v="2"/>
    <x v="60"/>
    <x v="236"/>
    <n v="1"/>
    <n v="0"/>
    <n v="0"/>
    <x v="2768"/>
    <n v="123467.82740348221"/>
    <x v="0"/>
  </r>
  <r>
    <s v="3_20201"/>
    <x v="2"/>
    <x v="6"/>
    <n v="1"/>
    <x v="60"/>
    <x v="234"/>
    <n v="1"/>
    <n v="12"/>
    <n v="0"/>
    <x v="2"/>
    <n v="0"/>
    <x v="4"/>
  </r>
  <r>
    <s v="2_20201"/>
    <x v="1"/>
    <x v="16"/>
    <n v="1"/>
    <x v="60"/>
    <x v="234"/>
    <n v="1"/>
    <n v="0"/>
    <n v="0"/>
    <x v="2769"/>
    <n v="2613599.5457986374"/>
    <x v="4"/>
  </r>
  <r>
    <s v="1_20202"/>
    <x v="0"/>
    <x v="1"/>
    <n v="2"/>
    <x v="60"/>
    <x v="236"/>
    <n v="1"/>
    <n v="0"/>
    <n v="0"/>
    <x v="2770"/>
    <n v="60629.825889477674"/>
    <x v="0"/>
  </r>
  <r>
    <s v="1_20202"/>
    <x v="0"/>
    <x v="16"/>
    <n v="2"/>
    <x v="60"/>
    <x v="236"/>
    <n v="1"/>
    <n v="0"/>
    <n v="0"/>
    <x v="2771"/>
    <n v="252671.46101438307"/>
    <x v="4"/>
  </r>
  <r>
    <s v="1_20202"/>
    <x v="0"/>
    <x v="16"/>
    <n v="2"/>
    <x v="60"/>
    <x v="236"/>
    <n v="1"/>
    <n v="0"/>
    <n v="0"/>
    <x v="2772"/>
    <n v="59130000"/>
    <x v="4"/>
  </r>
  <r>
    <s v="2_20201"/>
    <x v="1"/>
    <x v="1"/>
    <n v="1"/>
    <x v="60"/>
    <x v="234"/>
    <n v="1"/>
    <n v="0"/>
    <n v="0"/>
    <x v="2773"/>
    <n v="252623.76987130963"/>
    <x v="0"/>
  </r>
  <r>
    <s v="2_20201"/>
    <x v="1"/>
    <x v="1"/>
    <n v="1"/>
    <x v="60"/>
    <x v="234"/>
    <n v="1"/>
    <n v="0"/>
    <n v="0"/>
    <x v="2774"/>
    <n v="111875.85162755489"/>
    <x v="0"/>
  </r>
  <r>
    <s v="1_20201"/>
    <x v="0"/>
    <x v="4"/>
    <n v="1"/>
    <x v="60"/>
    <x v="234"/>
    <n v="1"/>
    <n v="0"/>
    <n v="0"/>
    <x v="2775"/>
    <n v="2563439.8183194553"/>
    <x v="2"/>
  </r>
  <r>
    <s v="6_20202"/>
    <x v="5"/>
    <x v="6"/>
    <n v="2"/>
    <x v="60"/>
    <x v="236"/>
    <n v="1"/>
    <n v="0"/>
    <n v="0"/>
    <x v="1042"/>
    <n v="126.41937925813778"/>
    <x v="4"/>
  </r>
  <r>
    <s v="5_20201"/>
    <x v="4"/>
    <x v="1"/>
    <n v="1"/>
    <x v="60"/>
    <x v="234"/>
    <n v="1"/>
    <n v="0"/>
    <n v="0"/>
    <x v="2426"/>
    <n v="123.39137017411053"/>
    <x v="0"/>
  </r>
  <r>
    <s v="3_20201"/>
    <x v="2"/>
    <x v="1"/>
    <n v="1"/>
    <x v="60"/>
    <x v="234"/>
    <n v="1"/>
    <n v="0"/>
    <n v="0"/>
    <x v="1044"/>
    <n v="127.17638152914459"/>
    <x v="0"/>
  </r>
  <r>
    <s v="4_20201"/>
    <x v="3"/>
    <x v="1"/>
    <n v="1"/>
    <x v="60"/>
    <x v="234"/>
    <n v="1"/>
    <n v="0"/>
    <n v="0"/>
    <x v="2716"/>
    <n v="111.27933383800152"/>
    <x v="0"/>
  </r>
  <r>
    <s v="3_20201"/>
    <x v="2"/>
    <x v="1"/>
    <n v="1"/>
    <x v="60"/>
    <x v="234"/>
    <n v="1"/>
    <n v="0"/>
    <n v="0"/>
    <x v="2776"/>
    <n v="112.03633610900833"/>
    <x v="0"/>
  </r>
  <r>
    <s v="6_20203"/>
    <x v="5"/>
    <x v="4"/>
    <n v="3"/>
    <x v="60"/>
    <x v="233"/>
    <n v="1"/>
    <n v="0"/>
    <n v="0"/>
    <x v="2777"/>
    <n v="61823.618470855414"/>
    <x v="2"/>
  </r>
  <r>
    <s v="6_20203"/>
    <x v="5"/>
    <x v="4"/>
    <n v="3"/>
    <x v="60"/>
    <x v="233"/>
    <n v="1"/>
    <n v="0"/>
    <n v="0"/>
    <x v="2778"/>
    <n v="123947.76684330053"/>
    <x v="2"/>
  </r>
  <r>
    <s v="6_20203"/>
    <x v="5"/>
    <x v="4"/>
    <n v="3"/>
    <x v="60"/>
    <x v="233"/>
    <n v="1"/>
    <n v="0"/>
    <n v="0"/>
    <x v="2779"/>
    <n v="122411.80923542772"/>
    <x v="2"/>
  </r>
  <r>
    <s v="6_20203"/>
    <x v="5"/>
    <x v="4"/>
    <n v="3"/>
    <x v="60"/>
    <x v="233"/>
    <n v="1"/>
    <n v="0"/>
    <n v="0"/>
    <x v="2780"/>
    <n v="64535.957607872828"/>
    <x v="2"/>
  </r>
  <r>
    <s v="6_20203"/>
    <x v="5"/>
    <x v="4"/>
    <n v="3"/>
    <x v="60"/>
    <x v="233"/>
    <n v="1"/>
    <n v="0"/>
    <n v="0"/>
    <x v="2781"/>
    <n v="126803.93641180923"/>
    <x v="2"/>
  </r>
  <r>
    <s v="3_20202"/>
    <x v="2"/>
    <x v="6"/>
    <n v="2"/>
    <x v="60"/>
    <x v="236"/>
    <n v="1"/>
    <n v="0"/>
    <n v="0"/>
    <x v="593"/>
    <n v="117.33535200605603"/>
    <x v="4"/>
  </r>
  <r>
    <s v="4_20204"/>
    <x v="3"/>
    <x v="4"/>
    <n v="4"/>
    <x v="60"/>
    <x v="235"/>
    <n v="1"/>
    <n v="0"/>
    <n v="0"/>
    <x v="2782"/>
    <n v="12412.566237698713"/>
    <x v="2"/>
  </r>
  <r>
    <s v="3_20202"/>
    <x v="2"/>
    <x v="6"/>
    <n v="2"/>
    <x v="60"/>
    <x v="236"/>
    <n v="1"/>
    <n v="0"/>
    <n v="0"/>
    <x v="2783"/>
    <n v="124.90537471612416"/>
    <x v="4"/>
  </r>
  <r>
    <s v="3_20203"/>
    <x v="2"/>
    <x v="2"/>
    <n v="3"/>
    <x v="60"/>
    <x v="233"/>
    <n v="1"/>
    <n v="0"/>
    <n v="0"/>
    <x v="365"/>
    <n v="125.66237698713097"/>
    <x v="0"/>
  </r>
  <r>
    <s v="3_20203"/>
    <x v="2"/>
    <x v="4"/>
    <n v="3"/>
    <x v="60"/>
    <x v="233"/>
    <n v="1"/>
    <n v="0"/>
    <n v="0"/>
    <x v="2784"/>
    <n v="25024.224072672219"/>
    <x v="2"/>
  </r>
  <r>
    <s v="3_20203"/>
    <x v="2"/>
    <x v="4"/>
    <n v="3"/>
    <x v="60"/>
    <x v="233"/>
    <n v="1"/>
    <n v="0"/>
    <n v="0"/>
    <x v="2785"/>
    <n v="56303.557910673735"/>
    <x v="2"/>
  </r>
  <r>
    <s v="3_20203"/>
    <x v="2"/>
    <x v="2"/>
    <n v="3"/>
    <x v="60"/>
    <x v="233"/>
    <n v="1"/>
    <n v="0"/>
    <n v="12"/>
    <x v="2"/>
    <n v="0"/>
    <x v="0"/>
  </r>
  <r>
    <s v="3_20203"/>
    <x v="2"/>
    <x v="2"/>
    <n v="3"/>
    <x v="60"/>
    <x v="233"/>
    <n v="1"/>
    <n v="0"/>
    <n v="0"/>
    <x v="2776"/>
    <n v="112.03633610900833"/>
    <x v="0"/>
  </r>
  <r>
    <s v="2_20203"/>
    <x v="1"/>
    <x v="16"/>
    <n v="3"/>
    <x v="60"/>
    <x v="233"/>
    <n v="1"/>
    <n v="0"/>
    <n v="0"/>
    <x v="2786"/>
    <n v="38018.925056775173"/>
    <x v="4"/>
  </r>
  <r>
    <s v="3_20204"/>
    <x v="2"/>
    <x v="4"/>
    <n v="4"/>
    <x v="60"/>
    <x v="235"/>
    <n v="1"/>
    <n v="0"/>
    <n v="0"/>
    <x v="2787"/>
    <n v="12497.350492051477"/>
    <x v="2"/>
  </r>
  <r>
    <s v="2_20203"/>
    <x v="1"/>
    <x v="35"/>
    <n v="3"/>
    <x v="60"/>
    <x v="233"/>
    <n v="1"/>
    <n v="12"/>
    <n v="0"/>
    <x v="2"/>
    <n v="0"/>
    <x v="5"/>
  </r>
  <r>
    <s v="4_20202"/>
    <x v="3"/>
    <x v="16"/>
    <n v="2"/>
    <x v="60"/>
    <x v="236"/>
    <n v="8"/>
    <n v="23"/>
    <n v="83"/>
    <x v="2"/>
    <n v="0"/>
    <x v="4"/>
  </r>
  <r>
    <s v="6_20204"/>
    <x v="5"/>
    <x v="3"/>
    <n v="4"/>
    <x v="60"/>
    <x v="235"/>
    <n v="1"/>
    <n v="0"/>
    <n v="0"/>
    <x v="2788"/>
    <n v="121.12036336109009"/>
    <x v="1"/>
  </r>
  <r>
    <s v="2_20204"/>
    <x v="1"/>
    <x v="1"/>
    <n v="4"/>
    <x v="60"/>
    <x v="235"/>
    <n v="1"/>
    <n v="0"/>
    <n v="0"/>
    <x v="2789"/>
    <n v="65903.860711582136"/>
    <x v="0"/>
  </r>
  <r>
    <s v="3_20204"/>
    <x v="2"/>
    <x v="6"/>
    <n v="4"/>
    <x v="60"/>
    <x v="235"/>
    <n v="1"/>
    <n v="0"/>
    <n v="0"/>
    <x v="592"/>
    <n v="115.06434519303558"/>
    <x v="4"/>
  </r>
  <r>
    <s v="1_20204"/>
    <x v="0"/>
    <x v="7"/>
    <n v="4"/>
    <x v="60"/>
    <x v="235"/>
    <n v="1"/>
    <n v="0"/>
    <n v="0"/>
    <x v="2790"/>
    <n v="1624499.6214988646"/>
    <x v="5"/>
  </r>
  <r>
    <s v="2_20204"/>
    <x v="1"/>
    <x v="16"/>
    <n v="4"/>
    <x v="60"/>
    <x v="235"/>
    <n v="1"/>
    <n v="0"/>
    <n v="11"/>
    <x v="2791"/>
    <n v="1729979.5609386829"/>
    <x v="4"/>
  </r>
  <r>
    <s v="2_20204"/>
    <x v="1"/>
    <x v="16"/>
    <n v="4"/>
    <x v="60"/>
    <x v="235"/>
    <n v="1"/>
    <n v="0"/>
    <n v="0"/>
    <x v="2792"/>
    <n v="227735.80620741865"/>
    <x v="4"/>
  </r>
  <r>
    <s v="2_20204"/>
    <x v="1"/>
    <x v="6"/>
    <n v="4"/>
    <x v="60"/>
    <x v="235"/>
    <n v="1"/>
    <n v="0"/>
    <n v="0"/>
    <x v="2793"/>
    <n v="25958.364875094627"/>
    <x v="4"/>
  </r>
  <r>
    <s v="1_20202"/>
    <x v="0"/>
    <x v="1"/>
    <n v="2"/>
    <x v="60"/>
    <x v="236"/>
    <n v="1"/>
    <n v="0"/>
    <n v="0"/>
    <x v="2794"/>
    <n v="3264899.3186979564"/>
    <x v="0"/>
  </r>
  <r>
    <s v="2_20202"/>
    <x v="1"/>
    <x v="35"/>
    <n v="2"/>
    <x v="60"/>
    <x v="236"/>
    <n v="2"/>
    <n v="34"/>
    <n v="0"/>
    <x v="2"/>
    <n v="0"/>
    <x v="5"/>
  </r>
  <r>
    <s v="3_20202"/>
    <x v="2"/>
    <x v="4"/>
    <n v="2"/>
    <x v="60"/>
    <x v="236"/>
    <n v="1"/>
    <n v="0"/>
    <n v="0"/>
    <x v="2795"/>
    <n v="1137.77441332324"/>
    <x v="2"/>
  </r>
  <r>
    <s v="3_20202"/>
    <x v="2"/>
    <x v="4"/>
    <n v="2"/>
    <x v="60"/>
    <x v="236"/>
    <n v="1"/>
    <n v="0"/>
    <n v="0"/>
    <x v="2796"/>
    <n v="24453.444360333084"/>
    <x v="2"/>
  </r>
  <r>
    <s v="3_20202"/>
    <x v="2"/>
    <x v="4"/>
    <n v="2"/>
    <x v="60"/>
    <x v="236"/>
    <n v="1"/>
    <n v="0"/>
    <n v="0"/>
    <x v="2797"/>
    <n v="1219.5306585919759"/>
    <x v="2"/>
  </r>
  <r>
    <s v="3_20202"/>
    <x v="2"/>
    <x v="4"/>
    <n v="2"/>
    <x v="60"/>
    <x v="236"/>
    <n v="1"/>
    <n v="0"/>
    <n v="0"/>
    <x v="2798"/>
    <n v="38656.320968962908"/>
    <x v="2"/>
  </r>
  <r>
    <s v="3_20202"/>
    <x v="2"/>
    <x v="4"/>
    <n v="2"/>
    <x v="60"/>
    <x v="236"/>
    <n v="1"/>
    <n v="0"/>
    <n v="0"/>
    <x v="859"/>
    <n v="1246.0257380772143"/>
    <x v="2"/>
  </r>
  <r>
    <s v="2_20204"/>
    <x v="1"/>
    <x v="4"/>
    <n v="4"/>
    <x v="60"/>
    <x v="235"/>
    <n v="1"/>
    <n v="0"/>
    <n v="0"/>
    <x v="544"/>
    <n v="12734.29220287661"/>
    <x v="2"/>
  </r>
  <r>
    <s v="4_20202"/>
    <x v="3"/>
    <x v="1"/>
    <n v="2"/>
    <x v="60"/>
    <x v="236"/>
    <n v="1"/>
    <n v="0"/>
    <n v="0"/>
    <x v="872"/>
    <n v="1252.0817562452687"/>
    <x v="0"/>
  </r>
  <r>
    <s v="3_20203"/>
    <x v="2"/>
    <x v="4"/>
    <n v="3"/>
    <x v="60"/>
    <x v="233"/>
    <n v="1"/>
    <n v="0"/>
    <n v="0"/>
    <x v="2799"/>
    <n v="6499.621498864497"/>
    <x v="2"/>
  </r>
  <r>
    <s v="5_20203"/>
    <x v="4"/>
    <x v="4"/>
    <n v="3"/>
    <x v="60"/>
    <x v="233"/>
    <n v="1"/>
    <n v="0"/>
    <n v="0"/>
    <x v="1792"/>
    <n v="5879.6366389099167"/>
    <x v="2"/>
  </r>
  <r>
    <s v="5_20203"/>
    <x v="4"/>
    <x v="4"/>
    <n v="3"/>
    <x v="60"/>
    <x v="233"/>
    <n v="1"/>
    <n v="0"/>
    <n v="0"/>
    <x v="2800"/>
    <n v="5929.5987887963665"/>
    <x v="2"/>
  </r>
  <r>
    <s v="5_20203"/>
    <x v="4"/>
    <x v="4"/>
    <n v="3"/>
    <x v="60"/>
    <x v="233"/>
    <n v="1"/>
    <n v="0"/>
    <n v="0"/>
    <x v="2801"/>
    <n v="6396.6691900075703"/>
    <x v="2"/>
  </r>
  <r>
    <s v="5_20203"/>
    <x v="4"/>
    <x v="4"/>
    <n v="3"/>
    <x v="60"/>
    <x v="233"/>
    <n v="1"/>
    <n v="0"/>
    <n v="0"/>
    <x v="2802"/>
    <n v="22583.648750946253"/>
    <x v="2"/>
  </r>
  <r>
    <s v="4_20203"/>
    <x v="3"/>
    <x v="4"/>
    <n v="3"/>
    <x v="60"/>
    <x v="233"/>
    <n v="1"/>
    <n v="0"/>
    <n v="0"/>
    <x v="2803"/>
    <n v="11896.290688872066"/>
    <x v="2"/>
  </r>
  <r>
    <s v="4_20203"/>
    <x v="3"/>
    <x v="4"/>
    <n v="3"/>
    <x v="60"/>
    <x v="233"/>
    <n v="1"/>
    <n v="0"/>
    <n v="0"/>
    <x v="2804"/>
    <n v="5848.5995457986373"/>
    <x v="2"/>
  </r>
  <r>
    <s v="4_20203"/>
    <x v="3"/>
    <x v="4"/>
    <n v="3"/>
    <x v="60"/>
    <x v="233"/>
    <n v="1"/>
    <n v="0"/>
    <n v="0"/>
    <x v="2805"/>
    <n v="6314.9129447388341"/>
    <x v="2"/>
  </r>
  <r>
    <m/>
    <x v="6"/>
    <x v="51"/>
    <m/>
    <x v="61"/>
    <x v="237"/>
    <m/>
    <m/>
    <m/>
    <x v="2806"/>
    <m/>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F080BE-EA1E-9741-9AEA-028CA6A3C8C2}"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K242" firstHeaderRow="1" firstDataRow="2" firstDataCol="1" rowPageCount="1" colPageCount="1"/>
  <pivotFields count="12">
    <pivotField showAll="0"/>
    <pivotField showAll="0">
      <items count="8">
        <item x="0"/>
        <item x="1"/>
        <item x="2"/>
        <item x="3"/>
        <item x="4"/>
        <item x="5"/>
        <item h="1" x="6"/>
        <item t="default"/>
      </items>
    </pivotField>
    <pivotField showAll="0">
      <items count="53">
        <item x="35"/>
        <item x="30"/>
        <item x="39"/>
        <item x="34"/>
        <item x="23"/>
        <item x="38"/>
        <item x="37"/>
        <item x="19"/>
        <item x="12"/>
        <item x="9"/>
        <item x="4"/>
        <item x="47"/>
        <item x="48"/>
        <item x="45"/>
        <item x="31"/>
        <item x="32"/>
        <item x="14"/>
        <item x="15"/>
        <item x="28"/>
        <item x="50"/>
        <item x="3"/>
        <item x="44"/>
        <item x="41"/>
        <item x="13"/>
        <item x="27"/>
        <item x="36"/>
        <item x="10"/>
        <item x="33"/>
        <item x="17"/>
        <item x="43"/>
        <item x="18"/>
        <item x="5"/>
        <item x="7"/>
        <item x="29"/>
        <item x="40"/>
        <item x="2"/>
        <item x="11"/>
        <item x="25"/>
        <item x="46"/>
        <item x="26"/>
        <item x="8"/>
        <item x="49"/>
        <item x="1"/>
        <item x="24"/>
        <item x="21"/>
        <item x="16"/>
        <item x="42"/>
        <item x="20"/>
        <item x="6"/>
        <item x="22"/>
        <item x="0"/>
        <item x="51"/>
        <item t="default"/>
      </items>
    </pivotField>
    <pivotField showAll="0"/>
    <pivotField axis="axisPage" showAll="0">
      <items count="63">
        <item x="24"/>
        <item x="25"/>
        <item x="26"/>
        <item x="27"/>
        <item x="8"/>
        <item x="9"/>
        <item x="28"/>
        <item x="10"/>
        <item x="29"/>
        <item x="30"/>
        <item x="31"/>
        <item x="32"/>
        <item x="33"/>
        <item x="12"/>
        <item x="34"/>
        <item x="17"/>
        <item x="13"/>
        <item x="14"/>
        <item x="11"/>
        <item x="16"/>
        <item x="15"/>
        <item x="35"/>
        <item x="18"/>
        <item x="19"/>
        <item x="20"/>
        <item x="21"/>
        <item x="36"/>
        <item x="22"/>
        <item x="37"/>
        <item x="23"/>
        <item x="39"/>
        <item x="38"/>
        <item x="3"/>
        <item x="4"/>
        <item x="5"/>
        <item x="6"/>
        <item x="2"/>
        <item x="1"/>
        <item x="7"/>
        <item x="0"/>
        <item x="49"/>
        <item x="50"/>
        <item x="51"/>
        <item x="52"/>
        <item x="53"/>
        <item x="54"/>
        <item x="55"/>
        <item x="56"/>
        <item x="57"/>
        <item x="58"/>
        <item x="40"/>
        <item x="44"/>
        <item x="43"/>
        <item x="41"/>
        <item x="45"/>
        <item x="46"/>
        <item x="42"/>
        <item x="47"/>
        <item x="48"/>
        <item x="59"/>
        <item x="60"/>
        <item x="61"/>
        <item t="default"/>
      </items>
    </pivotField>
    <pivotField axis="axisRow" showAll="0" sortType="ascending">
      <items count="239">
        <item x="49"/>
        <item x="137"/>
        <item x="138"/>
        <item x="139"/>
        <item x="50"/>
        <item x="51"/>
        <item x="140"/>
        <item x="141"/>
        <item x="52"/>
        <item x="133"/>
        <item x="142"/>
        <item x="53"/>
        <item x="56"/>
        <item x="54"/>
        <item x="135"/>
        <item x="55"/>
        <item x="143"/>
        <item x="57"/>
        <item x="26"/>
        <item x="58"/>
        <item x="130"/>
        <item x="131"/>
        <item x="27"/>
        <item x="28"/>
        <item x="59"/>
        <item x="132"/>
        <item x="145"/>
        <item x="144"/>
        <item x="134"/>
        <item x="60"/>
        <item x="29"/>
        <item x="62"/>
        <item x="146"/>
        <item x="61"/>
        <item x="147"/>
        <item x="63"/>
        <item x="136"/>
        <item x="64"/>
        <item x="65"/>
        <item x="122"/>
        <item x="68"/>
        <item x="66"/>
        <item x="67"/>
        <item x="70"/>
        <item x="72"/>
        <item x="71"/>
        <item x="69"/>
        <item x="148"/>
        <item x="73"/>
        <item x="74"/>
        <item x="151"/>
        <item x="75"/>
        <item x="31"/>
        <item x="123"/>
        <item x="149"/>
        <item x="76"/>
        <item x="77"/>
        <item x="79"/>
        <item x="78"/>
        <item x="38"/>
        <item x="110"/>
        <item x="111"/>
        <item x="39"/>
        <item x="32"/>
        <item x="33"/>
        <item x="152"/>
        <item x="80"/>
        <item x="150"/>
        <item x="81"/>
        <item x="82"/>
        <item x="34"/>
        <item x="83"/>
        <item x="30"/>
        <item x="84"/>
        <item x="85"/>
        <item x="36"/>
        <item x="106"/>
        <item x="37"/>
        <item x="153"/>
        <item x="107"/>
        <item x="35"/>
        <item x="109"/>
        <item x="108"/>
        <item x="86"/>
        <item x="124"/>
        <item x="87"/>
        <item x="88"/>
        <item x="112"/>
        <item x="40"/>
        <item x="125"/>
        <item x="113"/>
        <item x="114"/>
        <item x="41"/>
        <item x="115"/>
        <item x="116"/>
        <item x="42"/>
        <item x="89"/>
        <item x="90"/>
        <item x="91"/>
        <item x="92"/>
        <item x="43"/>
        <item x="93"/>
        <item x="44"/>
        <item x="94"/>
        <item x="95"/>
        <item x="96"/>
        <item x="97"/>
        <item x="98"/>
        <item x="99"/>
        <item x="45"/>
        <item x="155"/>
        <item x="100"/>
        <item x="101"/>
        <item x="102"/>
        <item x="156"/>
        <item x="154"/>
        <item x="117"/>
        <item x="46"/>
        <item x="126"/>
        <item x="119"/>
        <item x="120"/>
        <item x="121"/>
        <item x="118"/>
        <item x="103"/>
        <item x="104"/>
        <item x="105"/>
        <item x="127"/>
        <item x="10"/>
        <item x="11"/>
        <item x="12"/>
        <item x="47"/>
        <item x="129"/>
        <item x="13"/>
        <item x="14"/>
        <item x="128"/>
        <item x="15"/>
        <item x="16"/>
        <item x="17"/>
        <item x="18"/>
        <item x="19"/>
        <item x="20"/>
        <item x="21"/>
        <item x="22"/>
        <item x="7"/>
        <item x="8"/>
        <item x="9"/>
        <item x="48"/>
        <item x="5"/>
        <item x="4"/>
        <item x="3"/>
        <item x="6"/>
        <item x="23"/>
        <item x="24"/>
        <item x="25"/>
        <item x="0"/>
        <item x="1"/>
        <item x="2"/>
        <item x="193"/>
        <item x="194"/>
        <item x="195"/>
        <item x="197"/>
        <item x="198"/>
        <item x="199"/>
        <item x="196"/>
        <item x="201"/>
        <item x="202"/>
        <item x="203"/>
        <item x="200"/>
        <item x="205"/>
        <item x="206"/>
        <item x="204"/>
        <item x="207"/>
        <item x="209"/>
        <item x="208"/>
        <item x="210"/>
        <item x="211"/>
        <item x="212"/>
        <item x="213"/>
        <item x="214"/>
        <item x="215"/>
        <item x="216"/>
        <item x="217"/>
        <item x="218"/>
        <item x="219"/>
        <item x="220"/>
        <item x="224"/>
        <item x="221"/>
        <item x="223"/>
        <item x="222"/>
        <item x="227"/>
        <item x="228"/>
        <item x="226"/>
        <item x="225"/>
        <item x="169"/>
        <item x="157"/>
        <item x="158"/>
        <item x="168"/>
        <item x="173"/>
        <item x="171"/>
        <item x="170"/>
        <item x="172"/>
        <item x="164"/>
        <item x="165"/>
        <item x="166"/>
        <item x="167"/>
        <item x="162"/>
        <item x="159"/>
        <item x="160"/>
        <item x="161"/>
        <item x="176"/>
        <item x="177"/>
        <item x="175"/>
        <item x="174"/>
        <item x="180"/>
        <item x="181"/>
        <item x="178"/>
        <item x="179"/>
        <item x="182"/>
        <item x="163"/>
        <item x="183"/>
        <item x="184"/>
        <item x="185"/>
        <item x="186"/>
        <item x="188"/>
        <item x="187"/>
        <item x="192"/>
        <item x="191"/>
        <item x="190"/>
        <item x="189"/>
        <item x="229"/>
        <item x="230"/>
        <item x="231"/>
        <item x="232"/>
        <item x="234"/>
        <item x="236"/>
        <item x="233"/>
        <item x="235"/>
        <item x="237"/>
        <item t="default"/>
      </items>
    </pivotField>
    <pivotField showAll="0"/>
    <pivotField showAll="0"/>
    <pivotField showAll="0"/>
    <pivotField dataField="1" showAll="0">
      <items count="2808">
        <item x="2"/>
        <item x="704"/>
        <item x="705"/>
        <item x="703"/>
        <item x="1362"/>
        <item x="954"/>
        <item x="953"/>
        <item x="1361"/>
        <item x="1364"/>
        <item x="1074"/>
        <item x="1363"/>
        <item x="1365"/>
        <item x="1175"/>
        <item x="1254"/>
        <item x="1332"/>
        <item x="1582"/>
        <item x="2404"/>
        <item x="2759"/>
        <item x="2425"/>
        <item x="2716"/>
        <item x="2776"/>
        <item x="2743"/>
        <item x="491"/>
        <item x="592"/>
        <item x="594"/>
        <item x="593"/>
        <item x="1108"/>
        <item x="370"/>
        <item x="488"/>
        <item x="369"/>
        <item x="2788"/>
        <item x="1039"/>
        <item x="367"/>
        <item x="2426"/>
        <item x="863"/>
        <item x="2783"/>
        <item x="365"/>
        <item x="1042"/>
        <item x="1044"/>
        <item x="1036"/>
        <item x="489"/>
        <item x="1037"/>
        <item x="591"/>
        <item x="492"/>
        <item x="1043"/>
        <item x="1038"/>
        <item x="490"/>
        <item x="366"/>
        <item x="487"/>
        <item x="368"/>
        <item x="1137"/>
        <item x="988"/>
        <item x="1140"/>
        <item x="990"/>
        <item x="1136"/>
        <item x="1139"/>
        <item x="989"/>
        <item x="1138"/>
        <item x="983"/>
        <item x="982"/>
        <item x="981"/>
        <item x="929"/>
        <item x="1090"/>
        <item x="1089"/>
        <item x="931"/>
        <item x="930"/>
        <item x="1088"/>
        <item x="745"/>
        <item x="744"/>
        <item x="925"/>
        <item x="932"/>
        <item x="850"/>
        <item x="742"/>
        <item x="927"/>
        <item x="926"/>
        <item x="957"/>
        <item x="962"/>
        <item x="961"/>
        <item x="963"/>
        <item x="1040"/>
        <item x="1091"/>
        <item x="1235"/>
        <item x="1458"/>
        <item x="793"/>
        <item x="1241"/>
        <item x="743"/>
        <item x="1343"/>
        <item x="1379"/>
        <item x="1251"/>
        <item x="899"/>
        <item x="1064"/>
        <item x="1244"/>
        <item x="1474"/>
        <item x="1393"/>
        <item x="866"/>
        <item x="1289"/>
        <item x="1371"/>
        <item x="1232"/>
        <item x="1148"/>
        <item x="1428"/>
        <item x="849"/>
        <item x="1391"/>
        <item x="1383"/>
        <item x="1107"/>
        <item x="1606"/>
        <item x="1303"/>
        <item x="1174"/>
        <item x="1373"/>
        <item x="1402"/>
        <item x="734"/>
        <item x="1330"/>
        <item x="1370"/>
        <item x="1296"/>
        <item x="1255"/>
        <item x="826"/>
        <item x="1227"/>
        <item x="1312"/>
        <item x="1378"/>
        <item x="876"/>
        <item x="1183"/>
        <item x="1372"/>
        <item x="848"/>
        <item x="1173"/>
        <item x="985"/>
        <item x="753"/>
        <item x="1247"/>
        <item x="1229"/>
        <item x="770"/>
        <item x="890"/>
        <item x="1328"/>
        <item x="1081"/>
        <item x="846"/>
        <item x="1020"/>
        <item x="1238"/>
        <item x="1390"/>
        <item x="1380"/>
        <item x="1325"/>
        <item x="1385"/>
        <item x="1186"/>
        <item x="1441"/>
        <item x="1334"/>
        <item x="433"/>
        <item x="1357"/>
        <item x="1263"/>
        <item x="1125"/>
        <item x="958"/>
        <item x="1172"/>
        <item x="2757"/>
        <item x="2445"/>
        <item x="2469"/>
        <item x="2735"/>
        <item x="2717"/>
        <item x="2452"/>
        <item x="2724"/>
        <item x="2446"/>
        <item x="2451"/>
        <item x="2134"/>
        <item x="2449"/>
        <item x="2517"/>
        <item x="2484"/>
        <item x="2518"/>
        <item x="2471"/>
        <item x="2520"/>
        <item x="2447"/>
        <item x="2795"/>
        <item x="2436"/>
        <item x="2422"/>
        <item x="2718"/>
        <item x="2733"/>
        <item x="2726"/>
        <item x="2723"/>
        <item x="2444"/>
        <item x="2465"/>
        <item x="2178"/>
        <item x="2463"/>
        <item x="2450"/>
        <item x="2482"/>
        <item x="756"/>
        <item x="446"/>
        <item x="271"/>
        <item x="375"/>
        <item x="2524"/>
        <item x="1015"/>
        <item x="856"/>
        <item x="2481"/>
        <item x="1048"/>
        <item x="762"/>
        <item x="799"/>
        <item x="777"/>
        <item x="269"/>
        <item x="1056"/>
        <item x="2728"/>
        <item x="2521"/>
        <item x="2727"/>
        <item x="1098"/>
        <item x="855"/>
        <item x="2477"/>
        <item x="2462"/>
        <item x="377"/>
        <item x="2437"/>
        <item x="1171"/>
        <item x="828"/>
        <item x="270"/>
        <item x="968"/>
        <item x="2485"/>
        <item x="796"/>
        <item x="2473"/>
        <item x="451"/>
        <item x="860"/>
        <item x="1006"/>
        <item x="2797"/>
        <item x="920"/>
        <item x="1096"/>
        <item x="751"/>
        <item x="1017"/>
        <item x="854"/>
        <item x="887"/>
        <item x="2725"/>
        <item x="965"/>
        <item x="272"/>
        <item x="816"/>
        <item x="1005"/>
        <item x="2480"/>
        <item x="373"/>
        <item x="2766"/>
        <item x="780"/>
        <item x="1129"/>
        <item x="2747"/>
        <item x="2519"/>
        <item x="859"/>
        <item x="507"/>
        <item x="1551"/>
        <item x="767"/>
        <item x="760"/>
        <item x="2472"/>
        <item x="872"/>
        <item x="702"/>
        <item x="763"/>
        <item x="449"/>
        <item x="788"/>
        <item x="2486"/>
        <item x="450"/>
        <item x="966"/>
        <item x="2476"/>
        <item x="778"/>
        <item x="715"/>
        <item x="748"/>
        <item x="2734"/>
        <item x="2453"/>
        <item x="1085"/>
        <item x="873"/>
        <item x="701"/>
        <item x="2470"/>
        <item x="2475"/>
        <item x="699"/>
        <item x="2479"/>
        <item x="789"/>
        <item x="2516"/>
        <item x="267"/>
        <item x="827"/>
        <item x="790"/>
        <item x="852"/>
        <item x="2764"/>
        <item x="2459"/>
        <item x="2466"/>
        <item x="815"/>
        <item x="713"/>
        <item x="1049"/>
        <item x="2456"/>
        <item x="2448"/>
        <item x="506"/>
        <item x="758"/>
        <item x="1018"/>
        <item x="1127"/>
        <item x="509"/>
        <item x="2523"/>
        <item x="716"/>
        <item x="885"/>
        <item x="919"/>
        <item x="857"/>
        <item x="908"/>
        <item x="795"/>
        <item x="1054"/>
        <item x="1126"/>
        <item x="905"/>
        <item x="964"/>
        <item x="374"/>
        <item x="1051"/>
        <item x="818"/>
        <item x="765"/>
        <item x="749"/>
        <item x="447"/>
        <item x="764"/>
        <item x="858"/>
        <item x="266"/>
        <item x="798"/>
        <item x="1016"/>
        <item x="448"/>
        <item x="1549"/>
        <item x="1270"/>
        <item x="755"/>
        <item x="757"/>
        <item x="830"/>
        <item x="376"/>
        <item x="1128"/>
        <item x="1047"/>
        <item x="871"/>
        <item x="508"/>
        <item x="1548"/>
        <item x="746"/>
        <item x="1359"/>
        <item x="1358"/>
        <item x="1099"/>
        <item x="747"/>
        <item x="1067"/>
        <item x="1055"/>
        <item x="967"/>
        <item x="1066"/>
        <item x="1014"/>
        <item x="819"/>
        <item x="372"/>
        <item x="759"/>
        <item x="918"/>
        <item x="775"/>
        <item x="817"/>
        <item x="907"/>
        <item x="700"/>
        <item x="779"/>
        <item x="750"/>
        <item x="1050"/>
        <item x="714"/>
        <item x="712"/>
        <item x="884"/>
        <item x="776"/>
        <item x="717"/>
        <item x="1097"/>
        <item x="870"/>
        <item x="906"/>
        <item x="505"/>
        <item x="829"/>
        <item x="504"/>
        <item x="794"/>
        <item x="1550"/>
        <item x="1007"/>
        <item x="766"/>
        <item x="853"/>
        <item x="861"/>
        <item x="904"/>
        <item x="797"/>
        <item x="886"/>
        <item x="787"/>
        <item x="1065"/>
        <item x="602"/>
        <item x="916"/>
        <item x="993"/>
        <item x="599"/>
        <item x="914"/>
        <item x="913"/>
        <item x="975"/>
        <item x="722"/>
        <item x="946"/>
        <item x="991"/>
        <item x="994"/>
        <item x="974"/>
        <item x="724"/>
        <item x="600"/>
        <item x="915"/>
        <item x="720"/>
        <item x="977"/>
        <item x="168"/>
        <item x="170"/>
        <item x="169"/>
        <item x="947"/>
        <item x="167"/>
        <item x="976"/>
        <item x="973"/>
        <item x="995"/>
        <item x="1395"/>
        <item x="912"/>
        <item x="601"/>
        <item x="1397"/>
        <item x="992"/>
        <item x="1083"/>
        <item x="723"/>
        <item x="1398"/>
        <item x="808"/>
        <item x="721"/>
        <item x="1396"/>
        <item x="949"/>
        <item x="948"/>
        <item x="950"/>
        <item x="901"/>
        <item x="900"/>
        <item x="1012"/>
        <item x="1011"/>
        <item x="1355"/>
        <item x="922"/>
        <item x="1144"/>
        <item x="898"/>
        <item x="1352"/>
        <item x="897"/>
        <item x="1013"/>
        <item x="1143"/>
        <item x="1145"/>
        <item x="978"/>
        <item x="1134"/>
        <item x="2186"/>
        <item x="903"/>
        <item x="1142"/>
        <item x="727"/>
        <item x="979"/>
        <item x="902"/>
        <item x="1010"/>
        <item x="1135"/>
        <item x="729"/>
        <item x="1353"/>
        <item x="1354"/>
        <item x="1008"/>
        <item x="2129"/>
        <item x="728"/>
        <item x="1029"/>
        <item x="1033"/>
        <item x="945"/>
        <item x="1031"/>
        <item x="1009"/>
        <item x="937"/>
        <item x="1102"/>
        <item x="1035"/>
        <item x="987"/>
        <item x="971"/>
        <item x="2177"/>
        <item x="784"/>
        <item x="279"/>
        <item x="1101"/>
        <item x="944"/>
        <item x="938"/>
        <item x="1030"/>
        <item x="785"/>
        <item x="2158"/>
        <item x="2159"/>
        <item x="2228"/>
        <item x="821"/>
        <item x="970"/>
        <item x="1032"/>
        <item x="786"/>
        <item x="939"/>
        <item x="1028"/>
        <item x="1408"/>
        <item x="936"/>
        <item x="1034"/>
        <item x="1781"/>
        <item x="1103"/>
        <item x="2155"/>
        <item x="2415"/>
        <item x="2413"/>
        <item x="1021"/>
        <item x="969"/>
        <item x="820"/>
        <item x="1409"/>
        <item x="1109"/>
        <item x="1490"/>
        <item x="1052"/>
        <item x="1415"/>
        <item x="1110"/>
        <item x="986"/>
        <item x="1023"/>
        <item x="2195"/>
        <item x="2152"/>
        <item x="1696"/>
        <item x="2174"/>
        <item x="1111"/>
        <item x="782"/>
        <item x="781"/>
        <item x="1460"/>
        <item x="783"/>
        <item x="283"/>
        <item x="1733"/>
        <item x="2416"/>
        <item x="1407"/>
        <item x="1022"/>
        <item x="1112"/>
        <item x="1093"/>
        <item x="1087"/>
        <item x="1681"/>
        <item x="1271"/>
        <item x="1265"/>
        <item x="738"/>
        <item x="2093"/>
        <item x="1338"/>
        <item x="708"/>
        <item x="1086"/>
        <item x="882"/>
        <item x="1264"/>
        <item x="881"/>
        <item x="1123"/>
        <item x="883"/>
        <item x="1457"/>
        <item x="732"/>
        <item x="731"/>
        <item x="893"/>
        <item x="880"/>
        <item x="1073"/>
        <item x="1456"/>
        <item x="972"/>
        <item x="917"/>
        <item x="1455"/>
        <item x="1025"/>
        <item x="1075"/>
        <item x="868"/>
        <item x="1024"/>
        <item x="1072"/>
        <item x="1057"/>
        <item x="1046"/>
        <item x="1003"/>
        <item x="1121"/>
        <item x="364"/>
        <item x="997"/>
        <item x="2503"/>
        <item x="1080"/>
        <item x="1206"/>
        <item x="1445"/>
        <item x="813"/>
        <item x="1311"/>
        <item x="1116"/>
        <item x="1104"/>
        <item x="1071"/>
        <item x="1377"/>
        <item x="896"/>
        <item x="711"/>
        <item x="1314"/>
        <item x="1262"/>
        <item x="1494"/>
        <item x="2387"/>
        <item x="1156"/>
        <item x="1166"/>
        <item x="1472"/>
        <item x="2715"/>
        <item x="2027"/>
        <item x="804"/>
        <item x="1218"/>
        <item x="1368"/>
        <item x="1430"/>
        <item x="1079"/>
        <item x="1146"/>
        <item x="1261"/>
        <item x="1290"/>
        <item x="1697"/>
        <item x="1294"/>
        <item x="1433"/>
        <item x="2190"/>
        <item x="1431"/>
        <item x="1324"/>
        <item x="1295"/>
        <item x="1404"/>
        <item x="1335"/>
        <item x="1309"/>
        <item x="1160"/>
        <item x="1728"/>
        <item x="1000"/>
        <item x="1443"/>
        <item x="1489"/>
        <item x="831"/>
        <item x="730"/>
        <item x="998"/>
        <item x="1994"/>
        <item x="1154"/>
        <item x="1417"/>
        <item x="1213"/>
        <item x="1337"/>
        <item x="1360"/>
        <item x="1250"/>
        <item x="1130"/>
        <item x="1356"/>
        <item x="1773"/>
        <item x="535"/>
        <item x="1287"/>
        <item x="1348"/>
        <item x="1027"/>
        <item x="1195"/>
        <item x="1331"/>
        <item x="2508"/>
        <item x="1389"/>
        <item x="1329"/>
        <item x="1424"/>
        <item x="1019"/>
        <item x="1221"/>
        <item x="1094"/>
        <item x="1105"/>
        <item x="2804"/>
        <item x="1909"/>
        <item x="984"/>
        <item x="1159"/>
        <item x="805"/>
        <item x="1792"/>
        <item x="1475"/>
        <item x="761"/>
        <item x="1310"/>
        <item x="2183"/>
        <item x="2800"/>
        <item x="928"/>
        <item x="1210"/>
        <item x="1268"/>
        <item x="1300"/>
        <item x="2429"/>
        <item x="1149"/>
        <item x="2299"/>
        <item x="1336"/>
        <item x="1444"/>
        <item x="999"/>
        <item x="1375"/>
        <item x="1292"/>
        <item x="1318"/>
        <item x="1167"/>
        <item x="825"/>
        <item x="1216"/>
        <item x="1131"/>
        <item x="1952"/>
        <item x="2026"/>
        <item x="2028"/>
        <item x="2287"/>
        <item x="1962"/>
        <item x="1772"/>
        <item x="1468"/>
        <item x="1501"/>
        <item x="1435"/>
        <item x="1242"/>
        <item x="889"/>
        <item x="1165"/>
        <item x="1305"/>
        <item x="2343"/>
        <item x="1184"/>
        <item x="1382"/>
        <item x="791"/>
        <item x="1366"/>
        <item x="1327"/>
        <item x="2258"/>
        <item x="2442"/>
        <item x="1333"/>
        <item x="892"/>
        <item x="1700"/>
        <item x="1214"/>
        <item x="1341"/>
        <item x="1269"/>
        <item x="2182"/>
        <item x="1225"/>
        <item x="1226"/>
        <item x="148"/>
        <item x="1297"/>
        <item x="1193"/>
        <item x="1381"/>
        <item x="1323"/>
        <item x="1185"/>
        <item x="1339"/>
        <item x="1188"/>
        <item x="534"/>
        <item x="1755"/>
        <item x="1963"/>
        <item x="1133"/>
        <item x="8"/>
        <item x="1661"/>
        <item x="2454"/>
        <item x="1100"/>
        <item x="2114"/>
        <item x="2805"/>
        <item x="1486"/>
        <item x="2238"/>
        <item x="1267"/>
        <item x="1150"/>
        <item x="735"/>
        <item x="1320"/>
        <item x="2189"/>
        <item x="834"/>
        <item x="1394"/>
        <item x="891"/>
        <item x="1978"/>
        <item x="1113"/>
        <item x="1252"/>
        <item x="2634"/>
        <item x="2366"/>
        <item x="2359"/>
        <item x="1965"/>
        <item x="1240"/>
        <item x="1155"/>
        <item x="1968"/>
        <item x="1243"/>
        <item x="2801"/>
        <item x="811"/>
        <item x="1132"/>
        <item x="2229"/>
        <item x="1304"/>
        <item x="1966"/>
        <item x="1189"/>
        <item x="1322"/>
        <item x="2082"/>
        <item x="1117"/>
        <item x="2038"/>
        <item x="2263"/>
        <item x="1053"/>
        <item x="1564"/>
        <item x="1190"/>
        <item x="1217"/>
        <item x="2799"/>
        <item x="1181"/>
        <item x="1141"/>
        <item x="2505"/>
        <item x="1198"/>
        <item x="1223"/>
        <item x="1414"/>
        <item x="2030"/>
        <item x="752"/>
        <item x="36"/>
        <item x="888"/>
        <item x="2259"/>
        <item x="1437"/>
        <item x="1384"/>
        <item x="1068"/>
        <item x="1454"/>
        <item x="1246"/>
        <item x="1434"/>
        <item x="1961"/>
        <item x="1374"/>
        <item x="1321"/>
        <item x="1429"/>
        <item x="328"/>
        <item x="327"/>
        <item x="955"/>
        <item x="736"/>
        <item x="956"/>
        <item x="1410"/>
        <item x="1266"/>
        <item x="185"/>
        <item x="2133"/>
        <item x="1122"/>
        <item x="996"/>
        <item x="1124"/>
        <item x="1351"/>
        <item x="809"/>
        <item x="298"/>
        <item x="792"/>
        <item x="933"/>
        <item x="2192"/>
        <item x="1307"/>
        <item x="2612"/>
        <item x="459"/>
        <item x="2049"/>
        <item x="2563"/>
        <item x="2664"/>
        <item x="2370"/>
        <item x="709"/>
        <item x="2749"/>
        <item x="2464"/>
        <item x="1712"/>
        <item x="1342"/>
        <item x="2381"/>
        <item x="2414"/>
        <item x="2236"/>
        <item x="2123"/>
        <item x="1538"/>
        <item x="1774"/>
        <item x="1627"/>
        <item x="1899"/>
        <item x="1871"/>
        <item x="78"/>
        <item x="72"/>
        <item x="304"/>
        <item x="2383"/>
        <item x="2153"/>
        <item x="64"/>
        <item x="1611"/>
        <item x="1923"/>
        <item x="2633"/>
        <item x="1636"/>
        <item x="156"/>
        <item x="2122"/>
        <item x="1714"/>
        <item x="2271"/>
        <item x="2057"/>
        <item x="2746"/>
        <item x="1768"/>
        <item x="1524"/>
        <item x="2128"/>
        <item x="2300"/>
        <item x="2168"/>
        <item x="2371"/>
        <item x="2501"/>
        <item x="2084"/>
        <item x="2732"/>
        <item x="1799"/>
        <item x="2408"/>
        <item x="2394"/>
        <item x="2131"/>
        <item x="2230"/>
        <item x="89"/>
        <item x="2438"/>
        <item x="1723"/>
        <item x="1917"/>
        <item x="2744"/>
        <item x="2150"/>
        <item x="1921"/>
        <item x="2050"/>
        <item x="2091"/>
        <item x="2619"/>
        <item x="1904"/>
        <item x="1778"/>
        <item x="2411"/>
        <item x="1703"/>
        <item x="2714"/>
        <item x="2121"/>
        <item x="2395"/>
        <item x="536"/>
        <item x="576"/>
        <item x="288"/>
        <item x="2711"/>
        <item x="1061"/>
        <item x="577"/>
        <item x="1992"/>
        <item x="558"/>
        <item x="1595"/>
        <item x="497"/>
        <item x="1783"/>
        <item x="676"/>
        <item x="1934"/>
        <item x="2803"/>
        <item x="2566"/>
        <item x="345"/>
        <item x="586"/>
        <item x="2654"/>
        <item x="1596"/>
        <item x="353"/>
        <item x="2046"/>
        <item x="2368"/>
        <item x="2640"/>
        <item x="581"/>
        <item x="562"/>
        <item x="1780"/>
        <item x="1919"/>
        <item x="223"/>
        <item x="302"/>
        <item x="2167"/>
        <item x="1588"/>
        <item x="2092"/>
        <item x="274"/>
        <item x="2265"/>
        <item x="1791"/>
        <item x="2233"/>
        <item x="2240"/>
        <item x="2303"/>
        <item x="2096"/>
        <item x="1836"/>
        <item x="2488"/>
        <item x="561"/>
        <item x="2440"/>
        <item x="311"/>
        <item x="1920"/>
        <item x="434"/>
        <item x="2193"/>
        <item x="674"/>
        <item x="2171"/>
        <item x="1949"/>
        <item x="1776"/>
        <item x="1505"/>
        <item x="277"/>
        <item x="2564"/>
        <item x="435"/>
        <item x="2419"/>
        <item x="2172"/>
        <item x="350"/>
        <item x="649"/>
        <item x="200"/>
        <item x="1517"/>
        <item x="2400"/>
        <item x="1600"/>
        <item x="215"/>
        <item x="648"/>
        <item x="1895"/>
        <item x="2433"/>
        <item x="405"/>
        <item x="457"/>
        <item x="399"/>
        <item x="281"/>
        <item x="420"/>
        <item x="436"/>
        <item x="2483"/>
        <item x="2051"/>
        <item x="540"/>
        <item x="383"/>
        <item x="1724"/>
        <item x="2047"/>
        <item x="560"/>
        <item x="1592"/>
        <item x="349"/>
        <item x="180"/>
        <item x="2187"/>
        <item x="2302"/>
        <item x="183"/>
        <item x="546"/>
        <item x="2336"/>
        <item x="1576"/>
        <item x="2061"/>
        <item x="213"/>
        <item x="578"/>
        <item x="613"/>
        <item x="352"/>
        <item x="2367"/>
        <item x="2490"/>
        <item x="199"/>
        <item x="456"/>
        <item x="2782"/>
        <item x="1631"/>
        <item x="1800"/>
        <item x="627"/>
        <item x="2094"/>
        <item x="403"/>
        <item x="1957"/>
        <item x="2787"/>
        <item x="2432"/>
        <item x="1910"/>
        <item x="1775"/>
        <item x="1520"/>
        <item x="1465"/>
        <item x="500"/>
        <item x="1779"/>
        <item x="2146"/>
        <item x="646"/>
        <item x="419"/>
        <item x="1655"/>
        <item x="2532"/>
        <item x="1062"/>
        <item x="590"/>
        <item x="1794"/>
        <item x="579"/>
        <item x="2623"/>
        <item x="458"/>
        <item x="291"/>
        <item x="2570"/>
        <item x="406"/>
        <item x="544"/>
        <item x="1924"/>
        <item x="2507"/>
        <item x="378"/>
        <item x="379"/>
        <item x="631"/>
        <item x="285"/>
        <item x="645"/>
        <item x="202"/>
        <item x="1812"/>
        <item x="2396"/>
        <item x="2705"/>
        <item x="1521"/>
        <item x="1591"/>
        <item x="1274"/>
        <item x="203"/>
        <item x="2571"/>
        <item x="394"/>
        <item x="1916"/>
        <item x="80"/>
        <item x="582"/>
        <item x="226"/>
        <item x="2285"/>
        <item x="2064"/>
        <item x="557"/>
        <item x="2360"/>
        <item x="1716"/>
        <item x="2224"/>
        <item x="548"/>
        <item x="1835"/>
        <item x="2200"/>
        <item x="1906"/>
        <item x="2059"/>
        <item x="1750"/>
        <item x="417"/>
        <item x="1784"/>
        <item x="2461"/>
        <item x="354"/>
        <item x="303"/>
        <item x="2130"/>
        <item x="1599"/>
        <item x="2730"/>
        <item x="574"/>
        <item x="1597"/>
        <item x="2497"/>
        <item x="1278"/>
        <item x="496"/>
        <item x="2095"/>
        <item x="672"/>
        <item x="1982"/>
        <item x="549"/>
        <item x="1908"/>
        <item x="2157"/>
        <item x="1759"/>
        <item x="355"/>
        <item x="675"/>
        <item x="1687"/>
        <item x="437"/>
        <item x="625"/>
        <item x="1478"/>
        <item x="1984"/>
        <item x="2109"/>
        <item x="2365"/>
        <item x="628"/>
        <item x="2502"/>
        <item x="2060"/>
        <item x="201"/>
        <item x="317"/>
        <item x="1881"/>
        <item x="587"/>
        <item x="1635"/>
        <item x="501"/>
        <item x="2099"/>
        <item x="178"/>
        <item x="572"/>
        <item x="407"/>
        <item x="1060"/>
        <item x="397"/>
        <item x="416"/>
        <item x="1058"/>
        <item x="588"/>
        <item x="1063"/>
        <item x="580"/>
        <item x="573"/>
        <item x="545"/>
        <item x="1275"/>
        <item x="453"/>
        <item x="575"/>
        <item x="1059"/>
        <item x="218"/>
        <item x="198"/>
        <item x="312"/>
        <item x="1279"/>
        <item x="541"/>
        <item x="182"/>
        <item x="455"/>
        <item x="565"/>
        <item x="1579"/>
        <item x="1589"/>
        <item x="615"/>
        <item x="547"/>
        <item x="177"/>
        <item x="1593"/>
        <item x="618"/>
        <item x="630"/>
        <item x="538"/>
        <item x="647"/>
        <item x="395"/>
        <item x="307"/>
        <item x="1578"/>
        <item x="396"/>
        <item x="306"/>
        <item x="589"/>
        <item x="559"/>
        <item x="629"/>
        <item x="498"/>
        <item x="184"/>
        <item x="438"/>
        <item x="421"/>
        <item x="318"/>
        <item x="408"/>
        <item x="774"/>
        <item x="351"/>
        <item x="564"/>
        <item x="348"/>
        <item x="296"/>
        <item x="537"/>
        <item x="297"/>
        <item x="539"/>
        <item x="380"/>
        <item x="293"/>
        <item x="610"/>
        <item x="454"/>
        <item x="660"/>
        <item x="220"/>
        <item x="1598"/>
        <item x="1581"/>
        <item x="1276"/>
        <item x="382"/>
        <item x="1001"/>
        <item x="1277"/>
        <item x="1590"/>
        <item x="1577"/>
        <item x="346"/>
        <item x="1580"/>
        <item x="347"/>
        <item x="632"/>
        <item x="381"/>
        <item x="644"/>
        <item x="404"/>
        <item x="439"/>
        <item x="418"/>
        <item x="671"/>
        <item x="556"/>
        <item x="398"/>
        <item x="621"/>
        <item x="563"/>
        <item x="673"/>
        <item x="499"/>
        <item x="301"/>
        <item x="606"/>
        <item x="845"/>
        <item x="605"/>
        <item x="319"/>
        <item x="295"/>
        <item x="172"/>
        <item x="662"/>
        <item x="313"/>
        <item x="1729"/>
        <item x="650"/>
        <item x="658"/>
        <item x="603"/>
        <item x="173"/>
        <item x="2499"/>
        <item x="310"/>
        <item x="595"/>
        <item x="661"/>
        <item x="308"/>
        <item x="604"/>
        <item x="659"/>
        <item x="341"/>
        <item x="316"/>
        <item x="1603"/>
        <item x="174"/>
        <item x="294"/>
        <item x="321"/>
        <item x="300"/>
        <item x="596"/>
        <item x="1725"/>
        <item x="607"/>
        <item x="1601"/>
        <item x="340"/>
        <item x="342"/>
        <item x="1839"/>
        <item x="1911"/>
        <item x="171"/>
        <item x="598"/>
        <item x="2135"/>
        <item x="652"/>
        <item x="1602"/>
        <item x="339"/>
        <item x="597"/>
        <item x="651"/>
        <item x="424"/>
        <item x="1727"/>
        <item x="1344"/>
        <item x="1604"/>
        <item x="1345"/>
        <item x="2032"/>
        <item x="392"/>
        <item x="1542"/>
        <item x="911"/>
        <item x="70"/>
        <item x="847"/>
        <item x="423"/>
        <item x="422"/>
        <item x="425"/>
        <item x="390"/>
        <item x="909"/>
        <item x="951"/>
        <item x="1118"/>
        <item x="656"/>
        <item x="389"/>
        <item x="624"/>
        <item x="935"/>
        <item x="1286"/>
        <item x="1041"/>
        <item x="1257"/>
        <item x="2340"/>
        <item x="1710"/>
        <item x="2124"/>
        <item x="609"/>
        <item x="2691"/>
        <item x="1743"/>
        <item x="2119"/>
        <item x="2356"/>
        <item x="2164"/>
        <item x="2498"/>
        <item x="1756"/>
        <item x="1633"/>
        <item x="2478"/>
        <item x="1798"/>
        <item x="1855"/>
        <item x="1996"/>
        <item x="2678"/>
        <item x="2753"/>
        <item x="1852"/>
        <item x="655"/>
        <item x="1537"/>
        <item x="1711"/>
        <item x="1673"/>
        <item x="2180"/>
        <item x="1973"/>
        <item x="1752"/>
        <item x="1757"/>
        <item x="2291"/>
        <item x="2289"/>
        <item x="2239"/>
        <item x="1518"/>
        <item x="612"/>
        <item x="910"/>
        <item x="1795"/>
        <item x="620"/>
        <item x="2332"/>
        <item x="1954"/>
        <item x="2127"/>
        <item x="2559"/>
        <item x="2107"/>
        <item x="2231"/>
        <item x="76"/>
        <item x="246"/>
        <item x="77"/>
        <item x="166"/>
        <item x="1527"/>
        <item x="2044"/>
        <item x="2802"/>
        <item x="2334"/>
        <item x="653"/>
        <item x="2670"/>
        <item x="2758"/>
        <item x="2348"/>
        <item x="1841"/>
        <item x="1972"/>
        <item x="2601"/>
        <item x="2355"/>
        <item x="391"/>
        <item x="2424"/>
        <item x="2688"/>
        <item x="2246"/>
        <item x="90"/>
        <item x="1763"/>
        <item x="2169"/>
        <item x="2166"/>
        <item x="2234"/>
        <item x="1915"/>
        <item x="1943"/>
        <item x="1730"/>
        <item x="2254"/>
        <item x="654"/>
        <item x="657"/>
        <item x="248"/>
        <item x="2185"/>
        <item x="2202"/>
        <item x="1620"/>
        <item x="2582"/>
        <item x="1806"/>
        <item x="1942"/>
        <item x="1616"/>
        <item x="2118"/>
        <item x="1903"/>
        <item x="2562"/>
        <item x="2243"/>
        <item x="84"/>
        <item x="1621"/>
        <item x="81"/>
        <item x="1967"/>
        <item x="2181"/>
        <item x="1466"/>
        <item x="2690"/>
        <item x="2405"/>
        <item x="2173"/>
        <item x="2713"/>
        <item x="2175"/>
        <item x="2245"/>
        <item x="1786"/>
        <item x="1853"/>
        <item x="1615"/>
        <item x="1864"/>
        <item x="1801"/>
        <item x="1691"/>
        <item x="2685"/>
        <item x="1993"/>
        <item x="1879"/>
        <item x="1701"/>
        <item x="1777"/>
        <item x="2335"/>
        <item x="2755"/>
        <item x="2116"/>
        <item x="1624"/>
        <item x="2697"/>
        <item x="1731"/>
        <item x="1914"/>
        <item x="2583"/>
        <item x="2662"/>
        <item x="2796"/>
        <item x="2410"/>
        <item x="1843"/>
        <item x="2212"/>
        <item x="2386"/>
        <item x="2062"/>
        <item x="1693"/>
        <item x="2290"/>
        <item x="2235"/>
        <item x="2214"/>
        <item x="2530"/>
        <item x="91"/>
        <item x="1657"/>
        <item x="1753"/>
        <item x="1748"/>
        <item x="1811"/>
        <item x="206"/>
        <item x="2412"/>
        <item x="2784"/>
        <item x="2455"/>
        <item x="803"/>
        <item x="1859"/>
        <item x="2384"/>
        <item x="1612"/>
        <item x="2006"/>
        <item x="2692"/>
        <item x="2036"/>
        <item x="1632"/>
        <item x="2687"/>
        <item x="2535"/>
        <item x="2353"/>
        <item x="1525"/>
        <item x="2207"/>
        <item x="1619"/>
        <item x="2161"/>
        <item x="1971"/>
        <item x="1532"/>
        <item x="2184"/>
        <item x="250"/>
        <item x="1613"/>
        <item x="2262"/>
        <item x="205"/>
        <item x="1504"/>
        <item x="204"/>
        <item x="2298"/>
        <item x="1975"/>
        <item x="1617"/>
        <item x="1983"/>
        <item x="2244"/>
        <item x="1689"/>
        <item x="21"/>
        <item x="1947"/>
        <item x="2677"/>
        <item x="1747"/>
        <item x="2188"/>
        <item x="2104"/>
        <item x="2793"/>
        <item x="1676"/>
        <item x="1608"/>
        <item x="2500"/>
        <item x="2176"/>
        <item x="2242"/>
        <item x="2179"/>
        <item x="2215"/>
        <item x="2203"/>
        <item x="1732"/>
        <item x="86"/>
        <item x="1951"/>
        <item x="2170"/>
        <item x="1761"/>
        <item x="2005"/>
        <item x="2644"/>
        <item x="2007"/>
        <item x="2568"/>
        <item x="2126"/>
        <item x="802"/>
        <item x="733"/>
        <item x="1120"/>
        <item x="1082"/>
        <item x="851"/>
        <item x="823"/>
        <item x="894"/>
        <item x="801"/>
        <item x="1539"/>
        <item x="320"/>
        <item x="800"/>
        <item x="1230"/>
        <item x="1585"/>
        <item x="1584"/>
        <item x="864"/>
        <item x="874"/>
        <item x="879"/>
        <item x="1902"/>
        <item x="1161"/>
        <item x="771"/>
        <item x="706"/>
        <item x="309"/>
        <item x="1346"/>
        <item x="330"/>
        <item x="1106"/>
        <item x="583"/>
        <item x="725"/>
        <item x="895"/>
        <item x="679"/>
        <item x="584"/>
        <item x="773"/>
        <item x="344"/>
        <item x="2063"/>
        <item x="1842"/>
        <item x="1945"/>
        <item x="2216"/>
        <item x="1638"/>
        <item x="1788"/>
        <item x="1977"/>
        <item x="1004"/>
        <item x="571"/>
        <item x="175"/>
        <item x="2551"/>
        <item x="1944"/>
        <item x="1937"/>
        <item x="2251"/>
        <item x="2703"/>
        <item x="1680"/>
        <item x="2219"/>
        <item x="2021"/>
        <item x="1896"/>
        <item x="1922"/>
        <item x="1766"/>
        <item x="1523"/>
        <item x="1625"/>
        <item x="1668"/>
        <item x="2702"/>
        <item x="15"/>
        <item x="669"/>
        <item x="2628"/>
        <item x="668"/>
        <item x="680"/>
        <item x="314"/>
        <item x="2165"/>
        <item x="2249"/>
        <item x="1273"/>
        <item x="1646"/>
        <item x="2536"/>
        <item x="1872"/>
        <item x="2098"/>
        <item x="2257"/>
        <item x="1685"/>
        <item x="2097"/>
        <item x="2055"/>
        <item x="1907"/>
        <item x="1918"/>
        <item x="2160"/>
        <item x="2056"/>
        <item x="585"/>
        <item x="2350"/>
        <item x="1623"/>
        <item x="1726"/>
        <item x="2683"/>
        <item x="1645"/>
        <item x="1782"/>
        <item x="2558"/>
        <item x="2369"/>
        <item x="2151"/>
        <item x="2358"/>
        <item x="670"/>
        <item x="2352"/>
        <item x="2106"/>
        <item x="2460"/>
        <item x="2341"/>
        <item x="1688"/>
        <item x="2102"/>
        <item x="1765"/>
        <item x="1607"/>
        <item x="2208"/>
        <item x="2162"/>
        <item x="1669"/>
        <item x="2351"/>
        <item x="2048"/>
        <item x="2110"/>
        <item x="1956"/>
        <item x="1867"/>
        <item x="1889"/>
        <item x="2029"/>
        <item x="1988"/>
        <item x="2255"/>
        <item x="1641"/>
        <item x="1797"/>
        <item x="2012"/>
        <item x="1719"/>
        <item x="2363"/>
        <item x="2247"/>
        <item x="1948"/>
        <item x="2434"/>
        <item x="2407"/>
        <item x="1692"/>
        <item x="1642"/>
        <item x="2538"/>
        <item x="2786"/>
        <item x="2572"/>
        <item x="1787"/>
        <item x="1682"/>
        <item x="1686"/>
        <item x="2221"/>
        <item x="1665"/>
        <item x="2250"/>
        <item x="2798"/>
        <item x="2357"/>
        <item x="2333"/>
        <item x="2337"/>
        <item x="2211"/>
        <item x="1959"/>
        <item x="1677"/>
        <item x="1969"/>
        <item x="2103"/>
        <item x="96"/>
        <item x="2740"/>
        <item x="1529"/>
        <item x="1610"/>
        <item x="1870"/>
        <item x="1718"/>
        <item x="1526"/>
        <item x="2023"/>
        <item x="2138"/>
        <item x="1964"/>
        <item x="1683"/>
        <item x="1660"/>
        <item x="1858"/>
        <item x="1809"/>
        <item x="1844"/>
        <item x="1706"/>
        <item x="2011"/>
        <item x="2019"/>
        <item x="1813"/>
        <item x="1819"/>
        <item x="1958"/>
        <item x="2013"/>
        <item x="1802"/>
        <item x="2141"/>
        <item x="2666"/>
        <item x="2667"/>
        <item x="1960"/>
        <item x="1940"/>
        <item x="1770"/>
        <item x="2293"/>
        <item x="1987"/>
        <item x="2018"/>
        <item x="1851"/>
        <item x="1979"/>
        <item x="2014"/>
        <item x="1862"/>
        <item x="1874"/>
        <item x="264"/>
        <item x="1515"/>
        <item x="1663"/>
        <item x="2645"/>
        <item x="1848"/>
        <item x="2052"/>
        <item x="2016"/>
        <item x="1863"/>
        <item x="2213"/>
        <item x="2031"/>
        <item x="1678"/>
        <item x="1861"/>
        <item x="357"/>
        <item x="2492"/>
        <item x="1754"/>
        <item x="1849"/>
        <item x="1637"/>
        <item x="1873"/>
        <item x="1758"/>
        <item x="1767"/>
        <item x="2115"/>
        <item x="2220"/>
        <item x="2017"/>
        <item x="2694"/>
        <item x="261"/>
        <item x="2145"/>
        <item x="1810"/>
        <item x="1790"/>
        <item x="1704"/>
        <item x="1936"/>
        <item x="1946"/>
        <item x="1829"/>
        <item x="2296"/>
        <item x="1912"/>
        <item x="103"/>
        <item x="2025"/>
        <item x="2345"/>
        <item x="1823"/>
        <item x="2669"/>
        <item x="2689"/>
        <item x="2201"/>
        <item x="1989"/>
        <item x="1820"/>
        <item x="1818"/>
        <item x="1878"/>
        <item x="1634"/>
        <item x="1950"/>
        <item x="1877"/>
        <item x="1658"/>
        <item x="2125"/>
        <item x="2256"/>
        <item x="2117"/>
        <item x="1713"/>
        <item x="1656"/>
        <item x="2039"/>
        <item x="1762"/>
        <item x="2668"/>
        <item x="1935"/>
        <item x="1629"/>
        <item x="2194"/>
        <item x="2665"/>
        <item x="1856"/>
        <item x="2260"/>
        <item x="2277"/>
        <item x="2672"/>
        <item x="1738"/>
        <item x="1737"/>
        <item x="1699"/>
        <item x="2035"/>
        <item x="1675"/>
        <item x="2339"/>
        <item x="1970"/>
        <item x="2347"/>
        <item x="1698"/>
        <item x="1876"/>
        <item x="1516"/>
        <item x="1463"/>
        <item x="1231"/>
        <item x="2765"/>
        <item x="1566"/>
        <item x="754"/>
        <item x="2045"/>
        <item x="810"/>
        <item x="93"/>
        <item x="176"/>
        <item x="1114"/>
        <item x="2210"/>
        <item x="707"/>
        <item x="1547"/>
        <item x="1205"/>
        <item x="1163"/>
        <item x="812"/>
        <item x="1544"/>
        <item x="1293"/>
        <item x="2660"/>
        <item x="1412"/>
        <item x="1215"/>
        <item x="1203"/>
        <item x="1399"/>
        <item x="1403"/>
        <item x="1493"/>
        <item x="2577"/>
        <item x="1152"/>
        <item x="2364"/>
        <item x="806"/>
        <item x="1487"/>
        <item x="1002"/>
        <item x="1211"/>
        <item x="181"/>
        <item x="5"/>
        <item x="1326"/>
        <item x="1291"/>
        <item x="1350"/>
        <item x="833"/>
        <item x="1256"/>
        <item x="1513"/>
        <item x="1077"/>
        <item x="769"/>
        <item x="1369"/>
        <item x="710"/>
        <item x="2785"/>
        <item x="1446"/>
        <item x="1248"/>
        <item x="1299"/>
        <item x="840"/>
        <item x="1308"/>
        <item x="1442"/>
        <item x="31"/>
        <item x="1222"/>
        <item x="1416"/>
        <item x="2222"/>
        <item x="1209"/>
        <item x="2427"/>
        <item x="739"/>
        <item x="1796"/>
        <item x="1495"/>
        <item x="1543"/>
        <item x="718"/>
        <item x="2607"/>
        <item x="1199"/>
        <item x="1821"/>
        <item x="2001"/>
        <item x="1479"/>
        <item x="16"/>
        <item x="1192"/>
        <item x="1986"/>
        <item x="1980"/>
        <item x="1477"/>
        <item x="1462"/>
        <item x="862"/>
        <item x="1425"/>
        <item x="2037"/>
        <item x="959"/>
        <item x="952"/>
        <item x="838"/>
        <item x="1162"/>
        <item x="1491"/>
        <item x="2626"/>
        <item x="2261"/>
        <item x="1157"/>
        <item x="867"/>
        <item x="1469"/>
        <item x="1721"/>
        <item x="1317"/>
        <item x="1905"/>
        <item x="1306"/>
        <item x="2606"/>
        <item x="2627"/>
        <item x="1508"/>
        <item x="2604"/>
        <item x="1400"/>
        <item x="2388"/>
        <item x="1470"/>
        <item x="1078"/>
        <item x="2605"/>
        <item x="822"/>
        <item x="1187"/>
        <item x="1301"/>
        <item x="1740"/>
        <item x="1386"/>
        <item x="1170"/>
        <item x="837"/>
        <item x="1340"/>
        <item x="2024"/>
        <item x="1392"/>
        <item x="1115"/>
        <item x="2632"/>
        <item x="1272"/>
        <item x="2742"/>
        <item x="1153"/>
        <item x="1228"/>
        <item x="865"/>
        <item x="1069"/>
        <item x="1659"/>
        <item x="1387"/>
        <item x="1722"/>
        <item x="1196"/>
        <item x="636"/>
        <item x="1492"/>
        <item x="2548"/>
        <item x="1095"/>
        <item x="4"/>
        <item x="2631"/>
        <item x="1440"/>
        <item x="924"/>
        <item x="2301"/>
        <item x="94"/>
        <item x="1207"/>
        <item x="160"/>
        <item x="869"/>
        <item x="1471"/>
        <item x="814"/>
        <item x="1182"/>
        <item x="2641"/>
        <item x="943"/>
        <item x="719"/>
        <item x="1258"/>
        <item x="1473"/>
        <item x="2100"/>
        <item x="112"/>
        <item x="1464"/>
        <item x="1158"/>
        <item x="2770"/>
        <item x="1439"/>
        <item x="839"/>
        <item x="1151"/>
        <item x="726"/>
        <item x="1253"/>
        <item x="1826"/>
        <item x="2321"/>
        <item x="923"/>
        <item x="842"/>
        <item x="2511"/>
        <item x="737"/>
        <item x="960"/>
        <item x="2680"/>
        <item x="24"/>
        <item x="1233"/>
        <item x="1204"/>
        <item x="1219"/>
        <item x="835"/>
        <item x="1545"/>
        <item x="807"/>
        <item x="768"/>
        <item x="1405"/>
        <item x="2525"/>
        <item x="1236"/>
        <item x="1212"/>
        <item x="2750"/>
        <item x="1259"/>
        <item x="1313"/>
        <item x="1388"/>
        <item x="1224"/>
        <item x="2777"/>
        <item x="1239"/>
        <item x="941"/>
        <item x="875"/>
        <item x="1260"/>
        <item x="1880"/>
        <item x="942"/>
        <item x="1411"/>
        <item x="1197"/>
        <item x="1168"/>
        <item x="1208"/>
        <item x="1376"/>
        <item x="1249"/>
        <item x="1735"/>
        <item x="494"/>
        <item x="2544"/>
        <item x="1684"/>
        <item x="1720"/>
        <item x="1119"/>
        <item x="1194"/>
        <item x="1316"/>
        <item x="2522"/>
        <item x="74"/>
        <item x="1302"/>
        <item x="2496"/>
        <item x="836"/>
        <item x="1739"/>
        <item x="841"/>
        <item x="1147"/>
        <item x="1092"/>
        <item x="2731"/>
        <item x="1164"/>
        <item x="844"/>
        <item x="1201"/>
        <item x="1503"/>
        <item x="1499"/>
        <item x="1626"/>
        <item x="772"/>
        <item x="465"/>
        <item x="1234"/>
        <item x="2241"/>
        <item x="877"/>
        <item x="878"/>
        <item x="1191"/>
        <item x="1832"/>
        <item x="1488"/>
        <item x="1288"/>
        <item x="1200"/>
        <item x="1347"/>
        <item x="1045"/>
        <item x="1436"/>
        <item x="824"/>
        <item x="843"/>
        <item x="1237"/>
        <item x="1565"/>
        <item x="326"/>
        <item x="1220"/>
        <item x="1427"/>
        <item x="1349"/>
        <item x="1367"/>
        <item x="82"/>
        <item x="1298"/>
        <item x="2780"/>
        <item x="1315"/>
        <item x="1822"/>
        <item x="1413"/>
        <item x="1500"/>
        <item x="940"/>
        <item x="1981"/>
        <item x="2754"/>
        <item x="1319"/>
        <item x="69"/>
        <item x="2495"/>
        <item x="1866"/>
        <item x="1076"/>
        <item x="42"/>
        <item x="740"/>
        <item x="741"/>
        <item x="22"/>
        <item x="2684"/>
        <item x="832"/>
        <item x="2639"/>
        <item x="1026"/>
        <item x="2132"/>
        <item x="1070"/>
        <item x="921"/>
        <item x="1202"/>
        <item x="1928"/>
        <item x="2620"/>
        <item x="1512"/>
        <item x="2349"/>
        <item x="1605"/>
        <item x="2617"/>
        <item x="67"/>
        <item x="2022"/>
        <item x="2608"/>
        <item x="2789"/>
        <item x="1587"/>
        <item x="2655"/>
        <item x="980"/>
        <item x="1245"/>
        <item x="1401"/>
        <item x="2090"/>
        <item x="1913"/>
        <item x="2142"/>
        <item x="1869"/>
        <item x="1938"/>
        <item x="461"/>
        <item x="1939"/>
        <item x="2679"/>
        <item x="2163"/>
        <item x="2112"/>
        <item x="1702"/>
        <item x="2253"/>
        <item x="2695"/>
        <item x="1941"/>
        <item x="1705"/>
        <item x="1664"/>
        <item x="2594"/>
        <item x="1929"/>
        <item x="1985"/>
        <item x="2033"/>
        <item x="2149"/>
        <item x="2671"/>
        <item x="2553"/>
        <item x="1824"/>
        <item x="1552"/>
        <item x="1528"/>
        <item x="2248"/>
        <item x="2292"/>
        <item x="2034"/>
        <item x="2361"/>
        <item x="1860"/>
        <item x="2286"/>
        <item x="2137"/>
        <item x="2696"/>
        <item x="1875"/>
        <item x="1807"/>
        <item x="1519"/>
        <item x="1865"/>
        <item x="1583"/>
        <item x="1541"/>
        <item x="2225"/>
        <item x="387"/>
        <item x="1640"/>
        <item x="542"/>
        <item x="1662"/>
        <item x="1846"/>
        <item x="1644"/>
        <item x="2008"/>
        <item x="1630"/>
        <item x="2196"/>
        <item x="2686"/>
        <item x="1709"/>
        <item x="1831"/>
        <item x="528"/>
        <item x="388"/>
        <item x="1995"/>
        <item x="1614"/>
        <item x="1647"/>
        <item x="2602"/>
        <item x="2264"/>
        <item x="2554"/>
        <item x="2217"/>
        <item x="1785"/>
        <item x="1540"/>
        <item x="2002"/>
        <item x="1804"/>
        <item x="1803"/>
        <item x="2661"/>
        <item x="186"/>
        <item x="299"/>
        <item x="2275"/>
        <item x="1805"/>
        <item x="1690"/>
        <item x="633"/>
        <item x="2140"/>
        <item x="1650"/>
        <item x="1834"/>
        <item x="543"/>
        <item x="1953"/>
        <item x="2682"/>
        <item x="188"/>
        <item x="1808"/>
        <item x="1749"/>
        <item x="1990"/>
        <item x="2079"/>
        <item x="190"/>
        <item x="2197"/>
        <item x="1530"/>
        <item x="452"/>
        <item x="427"/>
        <item x="73"/>
        <item x="2474"/>
        <item x="2279"/>
        <item x="1176"/>
        <item x="2041"/>
        <item x="1438"/>
        <item x="2430"/>
        <item x="315"/>
        <item x="110"/>
        <item x="1708"/>
        <item x="114"/>
        <item x="2584"/>
        <item x="1850"/>
        <item x="2191"/>
        <item x="2580"/>
        <item x="2774"/>
        <item x="1568"/>
        <item x="2065"/>
        <item x="1930"/>
        <item x="2658"/>
        <item x="1178"/>
        <item x="2509"/>
        <item x="305"/>
        <item x="1652"/>
        <item x="1569"/>
        <item x="1643"/>
        <item x="92"/>
        <item x="1707"/>
        <item x="1651"/>
        <item x="2653"/>
        <item x="2557"/>
        <item x="2080"/>
        <item x="2625"/>
        <item x="2398"/>
        <item x="2402"/>
        <item x="1679"/>
        <item x="2527"/>
        <item x="2288"/>
        <item x="2595"/>
        <item x="2385"/>
        <item x="242"/>
        <item x="7"/>
        <item x="484"/>
        <item x="85"/>
        <item x="63"/>
        <item x="2636"/>
        <item x="245"/>
        <item x="66"/>
        <item x="2020"/>
        <item x="1180"/>
        <item x="2649"/>
        <item x="1695"/>
        <item x="2591"/>
        <item x="664"/>
        <item x="1741"/>
        <item x="2556"/>
        <item x="254"/>
        <item x="2513"/>
        <item x="641"/>
        <item x="2510"/>
        <item x="95"/>
        <item x="211"/>
        <item x="2720"/>
        <item x="249"/>
        <item x="550"/>
        <item x="2646"/>
        <item x="523"/>
        <item x="337"/>
        <item x="273"/>
        <item x="231"/>
        <item x="247"/>
        <item x="2736"/>
        <item x="241"/>
        <item x="68"/>
        <item x="1179"/>
        <item x="1751"/>
        <item x="335"/>
        <item x="363"/>
        <item x="2779"/>
        <item x="208"/>
        <item x="30"/>
        <item x="2761"/>
        <item x="102"/>
        <item x="442"/>
        <item x="2514"/>
        <item x="486"/>
        <item x="2768"/>
        <item x="428"/>
        <item x="2722"/>
        <item x="518"/>
        <item x="253"/>
        <item x="485"/>
        <item x="2778"/>
        <item x="482"/>
        <item x="1654"/>
        <item x="2443"/>
        <item x="522"/>
        <item x="75"/>
        <item x="1974"/>
        <item x="1177"/>
        <item x="2421"/>
        <item x="280"/>
        <item x="219"/>
        <item x="276"/>
        <item x="2762"/>
        <item x="290"/>
        <item x="187"/>
        <item x="359"/>
        <item x="2781"/>
        <item x="2406"/>
        <item x="1653"/>
        <item x="637"/>
        <item x="39"/>
        <item x="2223"/>
        <item x="2457"/>
        <item x="1648"/>
        <item x="2549"/>
        <item x="2721"/>
        <item x="2763"/>
        <item x="554"/>
        <item x="362"/>
        <item x="2344"/>
        <item x="663"/>
        <item x="2647"/>
        <item x="1422"/>
        <item x="2040"/>
        <item x="2431"/>
        <item x="256"/>
        <item x="2561"/>
        <item x="481"/>
        <item x="445"/>
        <item x="1670"/>
        <item x="99"/>
        <item x="193"/>
        <item x="229"/>
        <item x="224"/>
        <item x="2756"/>
        <item x="2579"/>
        <item x="2458"/>
        <item x="2650"/>
        <item x="191"/>
        <item x="2274"/>
        <item x="333"/>
        <item x="2676"/>
        <item x="2043"/>
        <item x="34"/>
        <item x="234"/>
        <item x="230"/>
        <item x="1999"/>
        <item x="232"/>
        <item x="2237"/>
        <item x="263"/>
        <item x="2515"/>
        <item x="520"/>
        <item x="1649"/>
        <item x="338"/>
        <item x="1418"/>
        <item x="1854"/>
        <item x="209"/>
        <item x="431"/>
        <item x="440"/>
        <item x="441"/>
        <item x="265"/>
        <item x="1421"/>
        <item x="334"/>
        <item x="1420"/>
        <item x="443"/>
        <item x="1744"/>
        <item x="639"/>
        <item x="195"/>
        <item x="233"/>
        <item x="227"/>
        <item x="638"/>
        <item x="2218"/>
        <item x="361"/>
        <item x="244"/>
        <item x="214"/>
        <item x="216"/>
        <item x="553"/>
        <item x="552"/>
        <item x="257"/>
        <item x="1423"/>
        <item x="519"/>
        <item x="432"/>
        <item x="555"/>
        <item x="640"/>
        <item x="284"/>
        <item x="430"/>
        <item x="2338"/>
        <item x="260"/>
        <item x="666"/>
        <item x="444"/>
        <item x="360"/>
        <item x="221"/>
        <item x="1622"/>
        <item x="665"/>
        <item x="667"/>
        <item x="210"/>
        <item x="1419"/>
        <item x="287"/>
        <item x="194"/>
        <item x="483"/>
        <item x="2139"/>
        <item x="189"/>
        <item x="207"/>
        <item x="551"/>
        <item x="212"/>
        <item x="358"/>
        <item x="429"/>
        <item x="336"/>
        <item x="2004"/>
        <item x="516"/>
        <item x="1931"/>
        <item x="1997"/>
        <item x="1815"/>
        <item x="1830"/>
        <item x="2712"/>
        <item x="1933"/>
        <item x="1845"/>
        <item x="2706"/>
        <item x="385"/>
        <item x="1628"/>
        <item x="1559"/>
        <item x="1976"/>
        <item x="1674"/>
        <item x="1561"/>
        <item x="343"/>
        <item x="325"/>
        <item x="1887"/>
        <item x="1955"/>
        <item x="1609"/>
        <item x="2227"/>
        <item x="566"/>
        <item x="2108"/>
        <item x="225"/>
        <item x="1562"/>
        <item x="2120"/>
        <item x="2637"/>
        <item x="192"/>
        <item x="150"/>
        <item x="1514"/>
        <item x="32"/>
        <item x="2537"/>
        <item x="1900"/>
        <item x="2078"/>
        <item x="217"/>
        <item x="228"/>
        <item x="2328"/>
        <item x="1827"/>
        <item x="2389"/>
        <item x="2232"/>
        <item x="1534"/>
        <item x="157"/>
        <item x="1789"/>
        <item x="79"/>
        <item x="1560"/>
        <item x="1837"/>
        <item x="71"/>
        <item x="2534"/>
        <item x="26"/>
        <item x="2467"/>
        <item x="2487"/>
        <item x="2206"/>
        <item x="2675"/>
        <item x="237"/>
        <item x="1558"/>
        <item x="2693"/>
        <item x="28"/>
        <item x="240"/>
        <item x="83"/>
        <item x="567"/>
        <item x="1814"/>
        <item x="2673"/>
        <item x="222"/>
        <item x="1888"/>
        <item x="29"/>
        <item x="2585"/>
        <item x="236"/>
        <item x="2651"/>
        <item x="1084"/>
        <item x="239"/>
        <item x="2540"/>
        <item x="2330"/>
        <item x="2506"/>
        <item x="2362"/>
        <item x="2318"/>
        <item x="568"/>
        <item x="2489"/>
        <item x="2599"/>
        <item x="2663"/>
        <item x="2003"/>
        <item x="2681"/>
        <item x="2198"/>
        <item x="2083"/>
        <item x="238"/>
        <item x="2199"/>
        <item x="1554"/>
        <item x="2342"/>
        <item x="1833"/>
        <item x="179"/>
        <item x="1553"/>
        <item x="2204"/>
        <item x="2077"/>
        <item x="2603"/>
        <item x="20"/>
        <item x="1894"/>
        <item x="1793"/>
        <item x="2113"/>
        <item x="1885"/>
        <item x="3"/>
        <item x="2403"/>
        <item x="1467"/>
        <item x="2209"/>
        <item x="2089"/>
        <item x="1884"/>
        <item x="1736"/>
        <item x="1618"/>
        <item x="1892"/>
        <item x="2656"/>
        <item x="2010"/>
        <item x="2792"/>
        <item x="1927"/>
        <item x="1555"/>
        <item x="2000"/>
        <item x="1667"/>
        <item x="2428"/>
        <item x="35"/>
        <item x="1742"/>
        <item x="2494"/>
        <item x="105"/>
        <item x="1567"/>
        <item x="106"/>
        <item x="19"/>
        <item x="1769"/>
        <item x="33"/>
        <item x="323"/>
        <item x="2058"/>
        <item x="1745"/>
        <item x="2105"/>
        <item x="1694"/>
        <item x="2542"/>
        <item x="2597"/>
        <item x="1838"/>
        <item x="2409"/>
        <item x="1476"/>
        <item x="1926"/>
        <item x="322"/>
        <item x="2323"/>
        <item x="2504"/>
        <item x="2773"/>
        <item x="2771"/>
        <item x="2659"/>
        <item x="1847"/>
        <item x="1886"/>
        <item x="1746"/>
        <item x="2148"/>
        <item x="1893"/>
        <item x="1932"/>
        <item x="2076"/>
        <item x="2322"/>
        <item x="2643"/>
        <item x="1883"/>
        <item x="153"/>
        <item x="2085"/>
        <item x="1734"/>
        <item x="2143"/>
        <item x="384"/>
        <item x="324"/>
        <item x="56"/>
        <item x="2281"/>
        <item x="2042"/>
        <item x="401"/>
        <item x="25"/>
        <item x="1817"/>
        <item x="1639"/>
        <item x="1901"/>
        <item x="2609"/>
        <item x="2546"/>
        <item x="1828"/>
        <item x="1715"/>
        <item x="409"/>
        <item x="356"/>
        <item x="2552"/>
        <item x="155"/>
        <item x="2399"/>
        <item x="1546"/>
        <item x="6"/>
        <item x="154"/>
        <item x="2739"/>
        <item x="2147"/>
        <item x="2393"/>
        <item x="111"/>
        <item x="88"/>
        <item x="2528"/>
        <item x="1536"/>
        <item x="2468"/>
        <item x="2642"/>
        <item x="132"/>
        <item x="2624"/>
        <item x="2674"/>
        <item x="617"/>
        <item x="2555"/>
        <item x="1459"/>
        <item x="1825"/>
        <item x="104"/>
        <item x="1426"/>
        <item x="2015"/>
        <item x="255"/>
        <item x="2574"/>
        <item x="2295"/>
        <item x="1897"/>
        <item x="18"/>
        <item x="159"/>
        <item x="1672"/>
        <item x="2054"/>
        <item x="1771"/>
        <item x="2111"/>
        <item x="2493"/>
        <item x="1816"/>
        <item x="1925"/>
        <item x="2252"/>
        <item x="2297"/>
        <item x="1891"/>
        <item x="1448"/>
        <item x="642"/>
        <item x="2066"/>
        <item x="2587"/>
        <item x="1535"/>
        <item x="1449"/>
        <item x="14"/>
        <item x="2071"/>
        <item x="100"/>
        <item x="570"/>
        <item x="2070"/>
        <item x="569"/>
        <item x="1998"/>
        <item x="2270"/>
        <item x="2618"/>
        <item x="2101"/>
        <item x="2491"/>
        <item x="2621"/>
        <item x="2268"/>
        <item x="2136"/>
        <item x="141"/>
        <item x="262"/>
        <item x="108"/>
        <item x="473"/>
        <item x="136"/>
        <item x="475"/>
        <item x="477"/>
        <item x="503"/>
        <item x="2539"/>
        <item x="514"/>
        <item x="142"/>
        <item x="2630"/>
        <item x="58"/>
        <item x="116"/>
        <item x="411"/>
        <item x="45"/>
        <item x="235"/>
        <item x="1482"/>
        <item x="696"/>
        <item x="133"/>
        <item x="1450"/>
        <item x="684"/>
        <item x="118"/>
        <item x="2435"/>
        <item x="402"/>
        <item x="472"/>
        <item x="478"/>
        <item x="23"/>
        <item x="134"/>
        <item x="464"/>
        <item x="682"/>
        <item x="2009"/>
        <item x="268"/>
        <item x="681"/>
        <item x="60"/>
        <item x="934"/>
        <item x="480"/>
        <item x="1507"/>
        <item x="476"/>
        <item x="128"/>
        <item x="46"/>
        <item x="697"/>
        <item x="57"/>
        <item x="117"/>
        <item x="495"/>
        <item x="137"/>
        <item x="2657"/>
        <item x="2354"/>
        <item x="400"/>
        <item x="139"/>
        <item x="2748"/>
        <item x="393"/>
        <item x="468"/>
        <item x="2550"/>
        <item x="243"/>
        <item x="59"/>
        <item x="622"/>
        <item x="2081"/>
        <item x="120"/>
        <item x="471"/>
        <item x="1890"/>
        <item x="470"/>
        <item x="2573"/>
        <item x="517"/>
        <item x="510"/>
        <item x="251"/>
        <item x="1717"/>
        <item x="467"/>
        <item x="695"/>
        <item x="466"/>
        <item x="686"/>
        <item x="130"/>
        <item x="643"/>
        <item x="413"/>
        <item x="677"/>
        <item x="2729"/>
        <item x="113"/>
        <item x="1991"/>
        <item x="1497"/>
        <item x="131"/>
        <item x="197"/>
        <item x="2439"/>
        <item x="107"/>
        <item x="469"/>
        <item x="694"/>
        <item x="410"/>
        <item x="2745"/>
        <item x="688"/>
        <item x="54"/>
        <item x="115"/>
        <item x="140"/>
        <item x="521"/>
        <item x="2053"/>
        <item x="2512"/>
        <item x="44"/>
        <item x="412"/>
        <item x="124"/>
        <item x="2144"/>
        <item x="1496"/>
        <item x="123"/>
        <item x="479"/>
        <item x="2276"/>
        <item x="698"/>
        <item x="1481"/>
        <item x="515"/>
        <item x="65"/>
        <item x="511"/>
        <item x="414"/>
        <item x="87"/>
        <item x="2629"/>
        <item x="2392"/>
        <item x="1510"/>
        <item x="331"/>
        <item x="1406"/>
        <item x="2280"/>
        <item x="463"/>
        <item x="683"/>
        <item x="101"/>
        <item x="415"/>
        <item x="2278"/>
        <item x="2073"/>
        <item x="1447"/>
        <item x="1594"/>
        <item x="2283"/>
        <item x="2205"/>
        <item x="2068"/>
        <item x="2074"/>
        <item x="2704"/>
        <item x="9"/>
        <item x="1452"/>
        <item x="1557"/>
        <item x="2067"/>
        <item x="258"/>
        <item x="1451"/>
        <item x="2567"/>
        <item x="252"/>
        <item x="165"/>
        <item x="2529"/>
        <item x="62"/>
        <item x="196"/>
        <item x="1498"/>
        <item x="634"/>
        <item x="635"/>
        <item x="109"/>
        <item x="161"/>
        <item x="2700"/>
        <item x="2266"/>
        <item x="149"/>
        <item x="2282"/>
        <item x="1764"/>
        <item x="1898"/>
        <item x="426"/>
        <item x="259"/>
        <item x="332"/>
        <item x="1857"/>
        <item x="502"/>
        <item x="2088"/>
        <item x="2086"/>
        <item x="2648"/>
        <item x="2331"/>
        <item x="2615"/>
        <item x="2072"/>
        <item x="1283"/>
        <item x="1502"/>
        <item x="2294"/>
        <item x="512"/>
        <item x="1509"/>
        <item x="1280"/>
        <item x="2589"/>
        <item x="2565"/>
        <item x="1840"/>
        <item x="292"/>
        <item x="11"/>
        <item x="1285"/>
        <item x="2324"/>
        <item x="278"/>
        <item x="2767"/>
        <item x="289"/>
        <item x="1281"/>
        <item x="2576"/>
        <item x="2314"/>
        <item x="43"/>
        <item x="2326"/>
        <item x="614"/>
        <item x="286"/>
        <item x="282"/>
        <item x="623"/>
        <item x="1282"/>
        <item x="275"/>
        <item x="1284"/>
        <item x="2596"/>
        <item x="138"/>
        <item x="2346"/>
        <item x="2526"/>
        <item x="371"/>
        <item x="2087"/>
        <item x="619"/>
        <item x="616"/>
        <item x="626"/>
        <item x="144"/>
        <item x="611"/>
        <item x="2790"/>
        <item x="2598"/>
        <item x="2741"/>
        <item x="2791"/>
        <item x="2719"/>
        <item x="121"/>
        <item x="386"/>
        <item x="2586"/>
        <item x="531"/>
        <item x="530"/>
        <item x="2575"/>
        <item x="329"/>
        <item x="529"/>
        <item x="532"/>
        <item x="533"/>
        <item x="1"/>
        <item x="1480"/>
        <item x="2541"/>
        <item x="37"/>
        <item x="53"/>
        <item x="41"/>
        <item x="164"/>
        <item x="526"/>
        <item x="1571"/>
        <item x="2156"/>
        <item x="158"/>
        <item x="2737"/>
        <item x="2710"/>
        <item x="2760"/>
        <item x="2226"/>
        <item x="2738"/>
        <item x="13"/>
        <item x="2267"/>
        <item x="2775"/>
        <item x="1573"/>
        <item x="162"/>
        <item x="1572"/>
        <item x="2769"/>
        <item x="1570"/>
        <item x="525"/>
        <item x="1868"/>
        <item x="2273"/>
        <item x="524"/>
        <item x="2377"/>
        <item x="2708"/>
        <item x="1882"/>
        <item x="1575"/>
        <item x="1574"/>
        <item x="527"/>
        <item x="608"/>
        <item x="135"/>
        <item x="152"/>
        <item x="2560"/>
        <item x="2284"/>
        <item x="126"/>
        <item x="61"/>
        <item x="1432"/>
        <item x="119"/>
        <item x="2311"/>
        <item x="2376"/>
        <item x="1485"/>
        <item x="2794"/>
        <item x="1483"/>
        <item x="2593"/>
        <item x="145"/>
        <item x="2613"/>
        <item x="12"/>
        <item x="2701"/>
        <item x="1484"/>
        <item x="2578"/>
        <item x="1531"/>
        <item x="2320"/>
        <item x="2698"/>
        <item x="2590"/>
        <item x="2616"/>
        <item x="513"/>
        <item x="1461"/>
        <item x="27"/>
        <item x="2382"/>
        <item x="1671"/>
        <item x="2531"/>
        <item x="2699"/>
        <item x="2423"/>
        <item x="125"/>
        <item x="129"/>
        <item x="2313"/>
        <item x="2614"/>
        <item x="146"/>
        <item x="2635"/>
        <item x="143"/>
        <item x="55"/>
        <item x="2319"/>
        <item x="493"/>
        <item x="685"/>
        <item x="678"/>
        <item x="462"/>
        <item x="127"/>
        <item x="2652"/>
        <item x="1666"/>
        <item x="2329"/>
        <item x="17"/>
        <item x="2309"/>
        <item x="122"/>
        <item x="98"/>
        <item x="2709"/>
        <item x="1563"/>
        <item x="2069"/>
        <item x="474"/>
        <item x="460"/>
        <item x="1169"/>
        <item x="2611"/>
        <item x="2545"/>
        <item x="10"/>
        <item x="1511"/>
        <item x="2378"/>
        <item x="2316"/>
        <item x="2269"/>
        <item x="38"/>
        <item x="1533"/>
        <item x="2751"/>
        <item x="2327"/>
        <item x="2441"/>
        <item x="40"/>
        <item x="2317"/>
        <item x="2379"/>
        <item x="2397"/>
        <item x="2304"/>
        <item x="2417"/>
        <item x="2752"/>
        <item x="2373"/>
        <item x="2375"/>
        <item x="2075"/>
        <item x="2418"/>
        <item x="2401"/>
        <item x="2372"/>
        <item x="2380"/>
        <item x="147"/>
        <item x="2308"/>
        <item x="2569"/>
        <item x="2374"/>
        <item x="2305"/>
        <item x="2638"/>
        <item x="2312"/>
        <item x="2610"/>
        <item x="1760"/>
        <item x="2420"/>
        <item x="2154"/>
        <item x="151"/>
        <item x="2622"/>
        <item x="2588"/>
        <item x="2306"/>
        <item x="2310"/>
        <item x="0"/>
        <item x="2533"/>
        <item x="1506"/>
        <item x="2581"/>
        <item x="1556"/>
        <item x="2600"/>
        <item x="2592"/>
        <item x="2307"/>
        <item x="1586"/>
        <item x="687"/>
        <item x="2772"/>
        <item x="97"/>
        <item x="50"/>
        <item x="52"/>
        <item x="48"/>
        <item x="51"/>
        <item x="47"/>
        <item x="49"/>
        <item x="2543"/>
        <item x="1453"/>
        <item x="2325"/>
        <item x="2272"/>
        <item x="163"/>
        <item x="1522"/>
        <item x="2547"/>
        <item x="2315"/>
        <item x="693"/>
        <item x="691"/>
        <item x="2707"/>
        <item x="690"/>
        <item x="2390"/>
        <item x="2391"/>
        <item x="692"/>
        <item x="689"/>
        <item x="2806"/>
        <item t="default"/>
      </items>
    </pivotField>
    <pivotField showAll="0"/>
    <pivotField axis="axisCol" showAll="0">
      <items count="11">
        <item x="8"/>
        <item x="5"/>
        <item x="6"/>
        <item x="7"/>
        <item x="2"/>
        <item x="1"/>
        <item x="3"/>
        <item x="0"/>
        <item x="4"/>
        <item x="9"/>
        <item t="default"/>
      </items>
    </pivotField>
  </pivotFields>
  <rowFields count="1">
    <field x="5"/>
  </rowFields>
  <rowItems count="2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t="grand">
      <x/>
    </i>
  </rowItems>
  <colFields count="1">
    <field x="11"/>
  </colFields>
  <colItems count="10">
    <i>
      <x/>
    </i>
    <i>
      <x v="1"/>
    </i>
    <i>
      <x v="2"/>
    </i>
    <i>
      <x v="3"/>
    </i>
    <i>
      <x v="4"/>
    </i>
    <i>
      <x v="5"/>
    </i>
    <i>
      <x v="6"/>
    </i>
    <i>
      <x v="7"/>
    </i>
    <i>
      <x v="8"/>
    </i>
    <i t="grand">
      <x/>
    </i>
  </colItems>
  <pageFields count="1">
    <pageField fld="4" hier="-1"/>
  </pageFields>
  <dataFields count="1">
    <dataField name="Sum of Property Damage (Local Currency)" fld="9" baseField="0" baseItem="0"/>
  </dataFields>
  <chartFormats count="18">
    <chartFormat chart="3" format="34" series="1">
      <pivotArea type="data" outline="0" fieldPosition="0">
        <references count="1">
          <reference field="11" count="1" selected="0">
            <x v="0"/>
          </reference>
        </references>
      </pivotArea>
    </chartFormat>
    <chartFormat chart="3" format="35" series="1">
      <pivotArea type="data" outline="0" fieldPosition="0">
        <references count="1">
          <reference field="11" count="1" selected="0">
            <x v="1"/>
          </reference>
        </references>
      </pivotArea>
    </chartFormat>
    <chartFormat chart="3" format="36" series="1">
      <pivotArea type="data" outline="0" fieldPosition="0">
        <references count="1">
          <reference field="11" count="1" selected="0">
            <x v="2"/>
          </reference>
        </references>
      </pivotArea>
    </chartFormat>
    <chartFormat chart="3" format="37" series="1">
      <pivotArea type="data" outline="0" fieldPosition="0">
        <references count="1">
          <reference field="11" count="1" selected="0">
            <x v="3"/>
          </reference>
        </references>
      </pivotArea>
    </chartFormat>
    <chartFormat chart="3" format="38" series="1">
      <pivotArea type="data" outline="0" fieldPosition="0">
        <references count="1">
          <reference field="11" count="1" selected="0">
            <x v="4"/>
          </reference>
        </references>
      </pivotArea>
    </chartFormat>
    <chartFormat chart="3" format="39" series="1">
      <pivotArea type="data" outline="0" fieldPosition="0">
        <references count="1">
          <reference field="11" count="1" selected="0">
            <x v="5"/>
          </reference>
        </references>
      </pivotArea>
    </chartFormat>
    <chartFormat chart="3" format="40" series="1">
      <pivotArea type="data" outline="0" fieldPosition="0">
        <references count="1">
          <reference field="11" count="1" selected="0">
            <x v="6"/>
          </reference>
        </references>
      </pivotArea>
    </chartFormat>
    <chartFormat chart="3" format="41" series="1">
      <pivotArea type="data" outline="0" fieldPosition="0">
        <references count="1">
          <reference field="11" count="1" selected="0">
            <x v="7"/>
          </reference>
        </references>
      </pivotArea>
    </chartFormat>
    <chartFormat chart="3" format="42" series="1">
      <pivotArea type="data" outline="0" fieldPosition="0">
        <references count="1">
          <reference field="11" count="1" selected="0">
            <x v="8"/>
          </reference>
        </references>
      </pivotArea>
    </chartFormat>
    <chartFormat chart="3" format="43" series="1">
      <pivotArea type="data" outline="0" fieldPosition="0">
        <references count="2">
          <reference field="4294967294" count="1" selected="0">
            <x v="0"/>
          </reference>
          <reference field="11" count="1" selected="0">
            <x v="8"/>
          </reference>
        </references>
      </pivotArea>
    </chartFormat>
    <chartFormat chart="3" format="44" series="1">
      <pivotArea type="data" outline="0" fieldPosition="0">
        <references count="2">
          <reference field="4294967294" count="1" selected="0">
            <x v="0"/>
          </reference>
          <reference field="11" count="1" selected="0">
            <x v="0"/>
          </reference>
        </references>
      </pivotArea>
    </chartFormat>
    <chartFormat chart="3" format="45" series="1">
      <pivotArea type="data" outline="0" fieldPosition="0">
        <references count="2">
          <reference field="4294967294" count="1" selected="0">
            <x v="0"/>
          </reference>
          <reference field="11" count="1" selected="0">
            <x v="1"/>
          </reference>
        </references>
      </pivotArea>
    </chartFormat>
    <chartFormat chart="3" format="46" series="1">
      <pivotArea type="data" outline="0" fieldPosition="0">
        <references count="2">
          <reference field="4294967294" count="1" selected="0">
            <x v="0"/>
          </reference>
          <reference field="11" count="1" selected="0">
            <x v="2"/>
          </reference>
        </references>
      </pivotArea>
    </chartFormat>
    <chartFormat chart="3" format="47" series="1">
      <pivotArea type="data" outline="0" fieldPosition="0">
        <references count="2">
          <reference field="4294967294" count="1" selected="0">
            <x v="0"/>
          </reference>
          <reference field="11" count="1" selected="0">
            <x v="3"/>
          </reference>
        </references>
      </pivotArea>
    </chartFormat>
    <chartFormat chart="3" format="48" series="1">
      <pivotArea type="data" outline="0" fieldPosition="0">
        <references count="2">
          <reference field="4294967294" count="1" selected="0">
            <x v="0"/>
          </reference>
          <reference field="11" count="1" selected="0">
            <x v="4"/>
          </reference>
        </references>
      </pivotArea>
    </chartFormat>
    <chartFormat chart="3" format="49" series="1">
      <pivotArea type="data" outline="0" fieldPosition="0">
        <references count="2">
          <reference field="4294967294" count="1" selected="0">
            <x v="0"/>
          </reference>
          <reference field="11" count="1" selected="0">
            <x v="5"/>
          </reference>
        </references>
      </pivotArea>
    </chartFormat>
    <chartFormat chart="3" format="50" series="1">
      <pivotArea type="data" outline="0" fieldPosition="0">
        <references count="2">
          <reference field="4294967294" count="1" selected="0">
            <x v="0"/>
          </reference>
          <reference field="11" count="1" selected="0">
            <x v="6"/>
          </reference>
        </references>
      </pivotArea>
    </chartFormat>
    <chartFormat chart="3" format="51" series="1">
      <pivotArea type="data" outline="0" fieldPosition="0">
        <references count="2">
          <reference field="4294967294" count="1" selected="0">
            <x v="0"/>
          </reference>
          <reference field="11"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F4D9EDC-366E-0849-B7C4-B2D62324E5B4}" sourceName="Region">
  <pivotTables>
    <pivotTable tabId="10" name="PivotTable1"/>
  </pivotTables>
  <data>
    <tabular pivotCacheId="389274688">
      <items count="7">
        <i x="0" s="1"/>
        <i x="1" s="1"/>
        <i x="2" s="1"/>
        <i x="3" s="1"/>
        <i x="4" s="1"/>
        <i x="5" s="1"/>
        <i x="6"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azard_Event__Proposed_1" xr10:uid="{8907A93E-4567-F745-91DF-D753C352AAB9}" sourceName="Hazard Event (Proposed_1)">
  <pivotTables>
    <pivotTable tabId="10" name="PivotTable1"/>
  </pivotTables>
  <data>
    <tabular pivotCacheId="389274688">
      <items count="10">
        <i x="8" s="1"/>
        <i x="5" s="1"/>
        <i x="6" s="1"/>
        <i x="7" s="1"/>
        <i x="2" s="1"/>
        <i x="1" s="1"/>
        <i x="3" s="1"/>
        <i x="0" s="1"/>
        <i x="4"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B3C92DE-4E46-7A4C-92B5-7207AB1C5345}" cache="Slicer_Region" caption="Region" rowHeight="251883"/>
  <slicer name="Hazard Event (Proposed_1)" xr10:uid="{6B42EE53-5B34-0E45-8583-E43E067FF47D}" cache="Slicer_Hazard_Event__Proposed_1" caption="Hazard Event (Proposed_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B48C2A-C689-D142-974C-7FF18C4C1E19}" name="表1" displayName="表1" ref="A1:R3367" totalsRowShown="0" headerRowDxfId="35" dataDxfId="34">
  <autoFilter ref="A1:R3367" xr:uid="{D443FFED-20B1-494D-8632-38400FF2E4A9}"/>
  <tableColumns count="18">
    <tableColumn id="1" xr3:uid="{D1E366E4-8605-5C4C-81A2-07C9EC691A04}" name="Key" dataDxfId="33">
      <calculatedColumnFormula>B2&amp;"_"&amp;E2&amp;D2</calculatedColumnFormula>
    </tableColumn>
    <tableColumn id="2" xr3:uid="{2C2D7869-7064-C546-9823-0C6326B5DB75}" name="Region" dataDxfId="32"/>
    <tableColumn id="3" xr3:uid="{AECA46FE-6639-0747-AF8F-0174ADA86FAD}" name="Hazard Event" dataDxfId="31"/>
    <tableColumn id="4" xr3:uid="{B3BBBD9B-2466-D04F-BDA7-EB1D66741761}" name="Quarter" dataDxfId="30"/>
    <tableColumn id="5" xr3:uid="{398AB886-70D0-1E43-8BE3-3E4F8C4D6F91}" name="Year" dataDxfId="29"/>
    <tableColumn id="6" xr3:uid="{39E773F8-8FA6-8742-8773-D28123742E73}" name="YearQtr" dataDxfId="28">
      <calculatedColumnFormula>E2&amp;"Q"&amp;D2</calculatedColumnFormula>
    </tableColumn>
    <tableColumn id="7" xr3:uid="{11293992-D803-6843-A85A-98E11297F640}" name="Duration_x000a_(Days)" dataDxfId="27"/>
    <tableColumn id="8" xr3:uid="{E8AABA5A-A5E4-544C-8C81-500175ED1B7D}" name="Fatalities" dataDxfId="26"/>
    <tableColumn id="9" xr3:uid="{D6EF34DB-7DBA-F84C-B791-0BBC87ACC964}" name="Injuries" dataDxfId="25"/>
    <tableColumn id="10" xr3:uid="{118F38D0-3D67-7046-BFD4-14A1095AFB25}" name="Property Damage (Local Currency)" dataDxfId="24"/>
    <tableColumn id="11" xr3:uid="{3B34BF66-B039-4F4C-A1B6-88017CCC2951}" name="Property Damage (USD)" dataDxfId="23">
      <calculatedColumnFormula>J2*OtherData!$C$3</calculatedColumnFormula>
    </tableColumn>
    <tableColumn id="12" xr3:uid="{578DB557-7594-ED42-8B1C-0F18B94F263F}" name="Hazard Event (Proposed_1)" dataDxfId="22">
      <calculatedColumnFormula>VLOOKUP($C2,OtherData!$H:$I,2,0)</calculatedColumnFormula>
    </tableColumn>
    <tableColumn id="13" xr3:uid="{E4CFE8C9-678D-E045-947A-610DE3D50281}" name="StandardisedCosts" dataDxfId="21">
      <calculatedColumnFormula>STANDARDIZE(J2,AVERAGE($J$2:$J$3367),_xlfn.STDEV.S($J$2:$J$3367))</calculatedColumnFormula>
    </tableColumn>
    <tableColumn id="14" xr3:uid="{8007ACF5-A78C-D649-88A4-CDACFF355B69}" name="Ꝕ at 2021 year end" dataDxfId="20">
      <calculatedColumnFormula>VLOOKUP(E2,Inflation!$A$2:'Inflation'!$L$63,14,FALSE)*J2</calculatedColumnFormula>
    </tableColumn>
    <tableColumn id="15" xr3:uid="{D1928020-8425-9640-9208-780D05AA030F}" name="StandardisedCosts2" dataDxfId="19">
      <calculatedColumnFormula>STANDARDIZE(N2,AVERAGE($N$2:$N$3367),_xlfn.STDEV.S($N$2:$N$3367))</calculatedColumnFormula>
    </tableColumn>
    <tableColumn id="16" xr3:uid="{90B69236-7521-E242-8B35-C3EA667B10C2}" name="Hcluster mcquitty " dataDxfId="18"/>
    <tableColumn id="17" xr3:uid="{AE492703-A60C-4C49-B240-91E86359CDD2}" name="Hcluster complete" dataDxfId="17"/>
    <tableColumn id="18" xr3:uid="{1E77BD31-F736-B149-8FCB-635E4D8EA57F}" name="Hcluster ward.D2" dataDxfId="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s://www.corelogic.com/intelligence/how-demand-surge-after-natural-disasters-impacts-the-cost-and-timing-of-recovery/"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204FC-D438-4D4F-9681-BD68CCF19D42}">
  <sheetPr>
    <tabColor theme="9" tint="-0.249977111117893"/>
  </sheetPr>
  <dimension ref="A1"/>
  <sheetViews>
    <sheetView workbookViewId="0">
      <selection activeCell="P6" sqref="P6"/>
    </sheetView>
  </sheetViews>
  <sheetFormatPr defaultColWidth="11" defaultRowHeight="15.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6E7A8-F5A1-2F45-89C3-76AC8466FD79}">
  <sheetPr>
    <tabColor theme="9" tint="0.59999389629810485"/>
  </sheetPr>
  <dimension ref="A1:B16"/>
  <sheetViews>
    <sheetView workbookViewId="0">
      <selection activeCell="B16" sqref="B16"/>
    </sheetView>
  </sheetViews>
  <sheetFormatPr defaultColWidth="10.875" defaultRowHeight="15.75"/>
  <cols>
    <col min="1" max="1" width="10.875" style="4"/>
    <col min="2" max="2" width="102.125" style="4" customWidth="1"/>
    <col min="3" max="16384" width="10.875" style="4"/>
  </cols>
  <sheetData>
    <row r="1" spans="1:2">
      <c r="A1" s="36" t="s">
        <v>0</v>
      </c>
      <c r="B1" s="36" t="s">
        <v>1</v>
      </c>
    </row>
    <row r="2" spans="1:2" ht="53.1" customHeight="1">
      <c r="A2" s="34" t="s">
        <v>2</v>
      </c>
      <c r="B2" s="7" t="s">
        <v>3</v>
      </c>
    </row>
    <row r="3" spans="1:2">
      <c r="A3" s="34"/>
      <c r="B3" s="7" t="s">
        <v>4</v>
      </c>
    </row>
    <row r="4" spans="1:2" ht="167.1" customHeight="1">
      <c r="A4" s="34"/>
      <c r="B4" s="7" t="s">
        <v>5</v>
      </c>
    </row>
    <row r="5" spans="1:2" ht="47.25">
      <c r="A5" s="34"/>
      <c r="B5" s="7" t="s">
        <v>6</v>
      </c>
    </row>
    <row r="6" spans="1:2">
      <c r="A6" s="34"/>
      <c r="B6" s="23" t="s">
        <v>7</v>
      </c>
    </row>
    <row r="7" spans="1:2" ht="31.5">
      <c r="A7" s="34" t="s">
        <v>8</v>
      </c>
      <c r="B7" s="7" t="s">
        <v>9</v>
      </c>
    </row>
    <row r="8" spans="1:2">
      <c r="A8" s="35"/>
      <c r="B8" s="5" t="s">
        <v>10</v>
      </c>
    </row>
    <row r="9" spans="1:2">
      <c r="A9" s="35"/>
      <c r="B9" s="5" t="s">
        <v>11</v>
      </c>
    </row>
    <row r="10" spans="1:2" ht="47.25">
      <c r="A10" s="37" t="s">
        <v>12</v>
      </c>
      <c r="B10" s="5" t="s">
        <v>13</v>
      </c>
    </row>
    <row r="11" spans="1:2">
      <c r="B11" s="5"/>
    </row>
    <row r="12" spans="1:2">
      <c r="B12" s="5"/>
    </row>
    <row r="13" spans="1:2">
      <c r="B13" s="5"/>
    </row>
    <row r="14" spans="1:2">
      <c r="B14" s="5"/>
    </row>
    <row r="15" spans="1:2">
      <c r="B15" s="5"/>
    </row>
    <row r="16" spans="1:2">
      <c r="B1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F5C4F-2C9A-A546-A73A-13A1D5A12B2F}">
  <sheetPr>
    <tabColor theme="9" tint="0.59999389629810485"/>
  </sheetPr>
  <dimension ref="A1:B5"/>
  <sheetViews>
    <sheetView workbookViewId="0">
      <selection activeCell="D35" sqref="D35"/>
    </sheetView>
  </sheetViews>
  <sheetFormatPr defaultColWidth="11" defaultRowHeight="15.75"/>
  <cols>
    <col min="1" max="1" width="12.875" bestFit="1" customWidth="1"/>
    <col min="2" max="2" width="17.875" bestFit="1" customWidth="1"/>
  </cols>
  <sheetData>
    <row r="1" spans="1:2">
      <c r="A1" s="2" t="s">
        <v>14</v>
      </c>
      <c r="B1" s="2" t="s">
        <v>15</v>
      </c>
    </row>
    <row r="2" spans="1:2">
      <c r="A2" s="3" t="s">
        <v>16</v>
      </c>
      <c r="B2" t="s">
        <v>17</v>
      </c>
    </row>
    <row r="3" spans="1:2">
      <c r="A3" s="3" t="s">
        <v>18</v>
      </c>
      <c r="B3" t="s">
        <v>19</v>
      </c>
    </row>
    <row r="4" spans="1:2">
      <c r="A4" s="3" t="s">
        <v>20</v>
      </c>
      <c r="B4" t="s">
        <v>21</v>
      </c>
    </row>
    <row r="5" spans="1:2">
      <c r="A5" s="3" t="s">
        <v>22</v>
      </c>
      <c r="B5"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210E0-E832-8642-8C29-6C4786A45C79}">
  <sheetPr>
    <tabColor theme="9" tint="0.59999389629810485"/>
  </sheetPr>
  <dimension ref="A1:Y19"/>
  <sheetViews>
    <sheetView zoomScale="80" zoomScaleNormal="80" workbookViewId="0">
      <selection activeCell="G18" sqref="G18"/>
    </sheetView>
  </sheetViews>
  <sheetFormatPr defaultColWidth="11" defaultRowHeight="15.75"/>
  <sheetData>
    <row r="1" spans="1:25">
      <c r="A1" s="8"/>
      <c r="B1" s="8"/>
      <c r="C1" s="142" t="s">
        <v>24</v>
      </c>
      <c r="D1" s="142"/>
      <c r="E1" s="142"/>
      <c r="F1" s="142"/>
      <c r="G1" s="24" t="s">
        <v>25</v>
      </c>
      <c r="H1" s="24"/>
      <c r="I1" s="24"/>
      <c r="J1" s="24"/>
      <c r="K1" s="8"/>
      <c r="L1" s="142" t="s">
        <v>26</v>
      </c>
      <c r="M1" s="142"/>
      <c r="N1" s="142"/>
      <c r="O1" s="142"/>
      <c r="P1" s="8"/>
      <c r="Q1" s="142" t="s">
        <v>27</v>
      </c>
      <c r="R1" s="142"/>
      <c r="S1" s="142"/>
      <c r="T1" s="142"/>
      <c r="U1" s="8"/>
      <c r="V1" s="142" t="s">
        <v>28</v>
      </c>
      <c r="W1" s="142"/>
      <c r="X1" s="142"/>
      <c r="Y1" s="142"/>
    </row>
    <row r="2" spans="1:25" ht="30">
      <c r="A2" s="9"/>
      <c r="B2" s="9"/>
      <c r="C2" s="10" t="s">
        <v>29</v>
      </c>
      <c r="D2" s="10" t="s">
        <v>30</v>
      </c>
      <c r="E2" s="10" t="s">
        <v>31</v>
      </c>
      <c r="F2" s="10" t="s">
        <v>32</v>
      </c>
      <c r="G2" s="10" t="s">
        <v>29</v>
      </c>
      <c r="H2" s="10" t="s">
        <v>30</v>
      </c>
      <c r="I2" s="10" t="s">
        <v>31</v>
      </c>
      <c r="J2" s="10" t="s">
        <v>32</v>
      </c>
      <c r="K2" s="11"/>
      <c r="L2" s="10" t="s">
        <v>29</v>
      </c>
      <c r="M2" s="10" t="s">
        <v>30</v>
      </c>
      <c r="N2" s="10" t="s">
        <v>31</v>
      </c>
      <c r="O2" s="10" t="s">
        <v>32</v>
      </c>
      <c r="P2" s="11"/>
      <c r="Q2" s="10" t="s">
        <v>29</v>
      </c>
      <c r="R2" s="10" t="s">
        <v>30</v>
      </c>
      <c r="S2" s="10" t="s">
        <v>31</v>
      </c>
      <c r="T2" s="10" t="s">
        <v>32</v>
      </c>
      <c r="U2" s="11"/>
      <c r="V2" s="10" t="s">
        <v>29</v>
      </c>
      <c r="W2" s="10" t="s">
        <v>30</v>
      </c>
      <c r="X2" s="10" t="s">
        <v>31</v>
      </c>
      <c r="Y2" s="10" t="s">
        <v>32</v>
      </c>
    </row>
    <row r="3" spans="1:25">
      <c r="A3" s="12"/>
      <c r="B3" s="12"/>
      <c r="C3" s="13"/>
      <c r="D3" s="13"/>
      <c r="E3" s="13"/>
      <c r="F3" s="13"/>
      <c r="G3" s="13"/>
      <c r="H3" s="13"/>
      <c r="I3" s="13"/>
      <c r="J3" s="13"/>
      <c r="K3" s="12"/>
      <c r="L3" s="12"/>
      <c r="M3" s="13"/>
      <c r="N3" s="13"/>
      <c r="O3" s="13"/>
      <c r="P3" s="12"/>
      <c r="Q3" s="12"/>
      <c r="R3" s="13"/>
      <c r="S3" s="13"/>
      <c r="T3" s="13"/>
      <c r="U3" s="12"/>
      <c r="V3" s="12"/>
      <c r="W3" s="13"/>
      <c r="X3" s="13"/>
      <c r="Y3" s="13"/>
    </row>
    <row r="4" spans="1:25">
      <c r="A4" s="14">
        <v>2005</v>
      </c>
      <c r="B4" s="14"/>
      <c r="C4" s="15">
        <v>379.85</v>
      </c>
      <c r="D4" s="15">
        <v>379.85</v>
      </c>
      <c r="E4" s="15">
        <v>379.85</v>
      </c>
      <c r="F4" s="15">
        <v>379.85</v>
      </c>
      <c r="G4" s="15"/>
      <c r="H4" s="15"/>
      <c r="I4" s="15"/>
      <c r="J4" s="15"/>
      <c r="K4" s="15"/>
      <c r="L4" s="15">
        <v>6.53</v>
      </c>
      <c r="M4" s="15">
        <v>6.5</v>
      </c>
      <c r="N4" s="15">
        <v>6.49</v>
      </c>
      <c r="O4" s="15">
        <v>6.51</v>
      </c>
      <c r="P4" s="15"/>
      <c r="Q4" s="15">
        <v>57.41</v>
      </c>
      <c r="R4" s="15">
        <v>56.53</v>
      </c>
      <c r="S4" s="15">
        <v>54.73</v>
      </c>
      <c r="T4" s="15">
        <v>56.69</v>
      </c>
      <c r="U4" s="15"/>
      <c r="V4" s="16">
        <v>8791</v>
      </c>
      <c r="W4" s="16">
        <v>8697</v>
      </c>
      <c r="X4" s="16">
        <v>8433</v>
      </c>
      <c r="Y4" s="16">
        <v>8708</v>
      </c>
    </row>
    <row r="5" spans="1:25">
      <c r="A5" s="14">
        <v>2010</v>
      </c>
      <c r="B5" s="14"/>
      <c r="C5" s="15">
        <v>390.51</v>
      </c>
      <c r="D5" s="15">
        <v>390.51</v>
      </c>
      <c r="E5" s="15">
        <v>390.51</v>
      </c>
      <c r="F5" s="15">
        <v>390.51</v>
      </c>
      <c r="G5" s="15"/>
      <c r="H5" s="15"/>
      <c r="I5" s="15"/>
      <c r="J5" s="15"/>
      <c r="K5" s="15"/>
      <c r="L5" s="15">
        <v>6.92</v>
      </c>
      <c r="M5" s="15">
        <v>6.87</v>
      </c>
      <c r="N5" s="15">
        <v>6.88</v>
      </c>
      <c r="O5" s="15">
        <v>6.89</v>
      </c>
      <c r="P5" s="15"/>
      <c r="Q5" s="15">
        <v>68.459999999999994</v>
      </c>
      <c r="R5" s="15">
        <v>67.52</v>
      </c>
      <c r="S5" s="15">
        <v>64.81</v>
      </c>
      <c r="T5" s="15">
        <v>67.569999999999993</v>
      </c>
      <c r="U5" s="15"/>
      <c r="V5" s="16">
        <v>9893</v>
      </c>
      <c r="W5" s="16">
        <v>9828</v>
      </c>
      <c r="X5" s="16">
        <v>9420</v>
      </c>
      <c r="Y5" s="16">
        <v>9806</v>
      </c>
    </row>
    <row r="6" spans="1:25">
      <c r="A6" s="17">
        <v>2020</v>
      </c>
      <c r="B6" s="17"/>
      <c r="C6" s="18">
        <v>414.55</v>
      </c>
      <c r="D6" s="18">
        <v>414.44</v>
      </c>
      <c r="E6" s="18">
        <v>417.07</v>
      </c>
      <c r="F6" s="18">
        <v>417.25</v>
      </c>
      <c r="G6" s="18">
        <v>414.55</v>
      </c>
      <c r="H6" s="18">
        <v>414.44</v>
      </c>
      <c r="I6" s="18">
        <v>417.07</v>
      </c>
      <c r="J6" s="18">
        <v>417.25</v>
      </c>
      <c r="K6" s="18"/>
      <c r="L6" s="18">
        <v>7.58</v>
      </c>
      <c r="M6" s="18">
        <v>7.61</v>
      </c>
      <c r="N6" s="18">
        <v>7.7</v>
      </c>
      <c r="O6" s="18">
        <v>7.55</v>
      </c>
      <c r="P6" s="18"/>
      <c r="Q6" s="18">
        <v>101.82</v>
      </c>
      <c r="R6" s="18">
        <v>101.16</v>
      </c>
      <c r="S6" s="18">
        <v>97.4</v>
      </c>
      <c r="T6" s="18">
        <v>101.9</v>
      </c>
      <c r="U6" s="18"/>
      <c r="V6" s="19">
        <v>13432</v>
      </c>
      <c r="W6" s="19">
        <v>13293</v>
      </c>
      <c r="X6" s="19">
        <v>12649</v>
      </c>
      <c r="Y6" s="19">
        <v>13496</v>
      </c>
    </row>
    <row r="7" spans="1:25">
      <c r="A7" s="14">
        <v>2030</v>
      </c>
      <c r="B7" s="14"/>
      <c r="C7" s="15"/>
      <c r="D7" s="15"/>
      <c r="E7" s="15"/>
      <c r="F7" s="15"/>
      <c r="G7" s="15">
        <v>436.54</v>
      </c>
      <c r="H7" s="15">
        <v>439.28</v>
      </c>
      <c r="I7" s="15">
        <v>448.55</v>
      </c>
      <c r="J7" s="15">
        <v>452.77</v>
      </c>
      <c r="K7" s="15"/>
      <c r="L7" s="15">
        <v>8.06</v>
      </c>
      <c r="M7" s="15">
        <v>8.26</v>
      </c>
      <c r="N7" s="15">
        <v>8.51</v>
      </c>
      <c r="O7" s="15">
        <v>8.0500000000000007</v>
      </c>
      <c r="P7" s="15"/>
      <c r="Q7" s="15">
        <v>155.85</v>
      </c>
      <c r="R7" s="15">
        <v>142.88999999999999</v>
      </c>
      <c r="S7" s="15">
        <v>130.22999999999999</v>
      </c>
      <c r="T7" s="15">
        <v>165.8</v>
      </c>
      <c r="U7" s="15"/>
      <c r="V7" s="16">
        <v>19336</v>
      </c>
      <c r="W7" s="16">
        <v>17299</v>
      </c>
      <c r="X7" s="16">
        <v>15303</v>
      </c>
      <c r="Y7" s="16">
        <v>20596</v>
      </c>
    </row>
    <row r="8" spans="1:25">
      <c r="A8" s="14">
        <v>2040</v>
      </c>
      <c r="B8" s="14"/>
      <c r="C8" s="15"/>
      <c r="D8" s="15"/>
      <c r="E8" s="15"/>
      <c r="F8" s="15"/>
      <c r="G8" s="15">
        <v>452.29</v>
      </c>
      <c r="H8" s="15">
        <v>463.05</v>
      </c>
      <c r="I8" s="15">
        <v>480.63</v>
      </c>
      <c r="J8" s="15">
        <v>499.68</v>
      </c>
      <c r="K8" s="15"/>
      <c r="L8" s="15">
        <v>8.39</v>
      </c>
      <c r="M8" s="15">
        <v>8.7899999999999991</v>
      </c>
      <c r="N8" s="15">
        <v>9.26</v>
      </c>
      <c r="O8" s="15">
        <v>8.4</v>
      </c>
      <c r="P8" s="15"/>
      <c r="Q8" s="15">
        <v>223.2</v>
      </c>
      <c r="R8" s="15">
        <v>185.39</v>
      </c>
      <c r="S8" s="15">
        <v>153.37</v>
      </c>
      <c r="T8" s="15">
        <v>260.2</v>
      </c>
      <c r="U8" s="15"/>
      <c r="V8" s="16">
        <v>26603</v>
      </c>
      <c r="W8" s="16">
        <v>21091</v>
      </c>
      <c r="X8" s="16">
        <v>16562</v>
      </c>
      <c r="Y8" s="16">
        <v>30976</v>
      </c>
    </row>
    <row r="9" spans="1:25">
      <c r="A9" s="17">
        <v>2050</v>
      </c>
      <c r="B9" s="17"/>
      <c r="C9" s="18"/>
      <c r="D9" s="18"/>
      <c r="E9" s="18"/>
      <c r="F9" s="18"/>
      <c r="G9" s="18">
        <v>460.69</v>
      </c>
      <c r="H9" s="18">
        <v>483.24</v>
      </c>
      <c r="I9" s="18">
        <v>511.43</v>
      </c>
      <c r="J9" s="18">
        <v>559.69000000000005</v>
      </c>
      <c r="K9" s="18"/>
      <c r="L9" s="18">
        <v>8.5299999999999994</v>
      </c>
      <c r="M9" s="18">
        <v>9.17</v>
      </c>
      <c r="N9" s="18">
        <v>9.9600000000000009</v>
      </c>
      <c r="O9" s="18">
        <v>8.58</v>
      </c>
      <c r="P9" s="18"/>
      <c r="Q9" s="18">
        <v>291.3</v>
      </c>
      <c r="R9" s="18">
        <v>230.19</v>
      </c>
      <c r="S9" s="18">
        <v>171.5</v>
      </c>
      <c r="T9" s="18">
        <v>364.7</v>
      </c>
      <c r="U9" s="18"/>
      <c r="V9" s="19">
        <v>34150</v>
      </c>
      <c r="W9" s="19">
        <v>25102</v>
      </c>
      <c r="X9" s="19">
        <v>17218</v>
      </c>
      <c r="Y9" s="19">
        <v>42505</v>
      </c>
    </row>
    <row r="10" spans="1:25">
      <c r="A10" s="14">
        <v>2060</v>
      </c>
      <c r="B10" s="14"/>
      <c r="C10" s="15"/>
      <c r="D10" s="15"/>
      <c r="E10" s="15"/>
      <c r="F10" s="15"/>
      <c r="G10" s="15">
        <v>462.9</v>
      </c>
      <c r="H10" s="15">
        <v>497.49</v>
      </c>
      <c r="I10" s="15">
        <v>542.95000000000005</v>
      </c>
      <c r="J10" s="15">
        <v>635.79</v>
      </c>
      <c r="K10" s="15"/>
      <c r="L10" s="15">
        <v>8.49</v>
      </c>
      <c r="M10" s="15">
        <v>9.3800000000000008</v>
      </c>
      <c r="N10" s="15">
        <v>10.57</v>
      </c>
      <c r="O10" s="15">
        <v>8.59</v>
      </c>
      <c r="P10" s="15"/>
      <c r="Q10" s="15">
        <v>356.29</v>
      </c>
      <c r="R10" s="15">
        <v>278.62</v>
      </c>
      <c r="S10" s="15">
        <v>187.41</v>
      </c>
      <c r="T10" s="15">
        <v>478.3</v>
      </c>
      <c r="U10" s="15"/>
      <c r="V10" s="16">
        <v>41965</v>
      </c>
      <c r="W10" s="16">
        <v>29703</v>
      </c>
      <c r="X10" s="16">
        <v>17730</v>
      </c>
      <c r="Y10" s="16">
        <v>55681</v>
      </c>
    </row>
    <row r="11" spans="1:25">
      <c r="A11" s="14">
        <v>2070</v>
      </c>
      <c r="B11" s="14"/>
      <c r="C11" s="15"/>
      <c r="D11" s="15"/>
      <c r="E11" s="15"/>
      <c r="F11" s="15"/>
      <c r="G11" s="15">
        <v>460.64</v>
      </c>
      <c r="H11" s="15">
        <v>504.28</v>
      </c>
      <c r="I11" s="15">
        <v>573.5</v>
      </c>
      <c r="J11" s="15">
        <v>730.03</v>
      </c>
      <c r="K11" s="15"/>
      <c r="L11" s="15">
        <v>8.3000000000000007</v>
      </c>
      <c r="M11" s="15">
        <v>9.4600000000000009</v>
      </c>
      <c r="N11" s="15">
        <v>11.12</v>
      </c>
      <c r="O11" s="15">
        <v>8.4600000000000009</v>
      </c>
      <c r="P11" s="15"/>
      <c r="Q11" s="15">
        <v>419.29</v>
      </c>
      <c r="R11" s="15">
        <v>334.19</v>
      </c>
      <c r="S11" s="15">
        <v>204.08</v>
      </c>
      <c r="T11" s="15">
        <v>605.79999999999995</v>
      </c>
      <c r="U11" s="15"/>
      <c r="V11" s="16">
        <v>50516</v>
      </c>
      <c r="W11" s="16">
        <v>35326</v>
      </c>
      <c r="X11" s="16">
        <v>18352</v>
      </c>
      <c r="Y11" s="16">
        <v>71607</v>
      </c>
    </row>
    <row r="12" spans="1:25">
      <c r="A12" s="17">
        <v>2080</v>
      </c>
      <c r="B12" s="17"/>
      <c r="C12" s="18"/>
      <c r="D12" s="18"/>
      <c r="E12" s="18"/>
      <c r="F12" s="18"/>
      <c r="G12" s="18">
        <v>453.86</v>
      </c>
      <c r="H12" s="18">
        <v>504.78</v>
      </c>
      <c r="I12" s="18">
        <v>599.94000000000005</v>
      </c>
      <c r="J12" s="18">
        <v>841.52</v>
      </c>
      <c r="K12" s="18"/>
      <c r="L12" s="18">
        <v>7.97</v>
      </c>
      <c r="M12" s="18">
        <v>9.41</v>
      </c>
      <c r="N12" s="18">
        <v>11.63</v>
      </c>
      <c r="O12" s="18">
        <v>8.1999999999999993</v>
      </c>
      <c r="P12" s="18"/>
      <c r="Q12" s="18">
        <v>475.42</v>
      </c>
      <c r="R12" s="18">
        <v>394.48</v>
      </c>
      <c r="S12" s="18">
        <v>221.35</v>
      </c>
      <c r="T12" s="18">
        <v>740.6</v>
      </c>
      <c r="U12" s="18"/>
      <c r="V12" s="19">
        <v>59651</v>
      </c>
      <c r="W12" s="19">
        <v>41921</v>
      </c>
      <c r="X12" s="19">
        <v>19032</v>
      </c>
      <c r="Y12" s="19">
        <v>90317</v>
      </c>
    </row>
    <row r="13" spans="1:25">
      <c r="A13" s="14">
        <v>2090</v>
      </c>
      <c r="B13" s="14"/>
      <c r="C13" s="15"/>
      <c r="D13" s="15"/>
      <c r="E13" s="15"/>
      <c r="F13" s="15"/>
      <c r="G13" s="15">
        <v>443.09</v>
      </c>
      <c r="H13" s="15">
        <v>500.71</v>
      </c>
      <c r="I13" s="15">
        <v>623.13</v>
      </c>
      <c r="J13" s="15">
        <v>963.84</v>
      </c>
      <c r="K13" s="15"/>
      <c r="L13" s="15">
        <v>7.51</v>
      </c>
      <c r="M13" s="15">
        <v>9.25</v>
      </c>
      <c r="N13" s="15">
        <v>12.13</v>
      </c>
      <c r="O13" s="15">
        <v>7.83</v>
      </c>
      <c r="P13" s="15"/>
      <c r="Q13" s="15">
        <v>524.88</v>
      </c>
      <c r="R13" s="15">
        <v>459.9</v>
      </c>
      <c r="S13" s="15">
        <v>240.09</v>
      </c>
      <c r="T13" s="15">
        <v>882.3</v>
      </c>
      <c r="U13" s="15"/>
      <c r="V13" s="16">
        <v>69890</v>
      </c>
      <c r="W13" s="16">
        <v>49718</v>
      </c>
      <c r="X13" s="16">
        <v>19793</v>
      </c>
      <c r="Y13" s="16">
        <v>112681</v>
      </c>
    </row>
    <row r="14" spans="1:25">
      <c r="A14" s="14">
        <v>2100</v>
      </c>
      <c r="B14" s="14"/>
      <c r="C14" s="15"/>
      <c r="D14" s="15"/>
      <c r="E14" s="15"/>
      <c r="F14" s="15"/>
      <c r="G14" s="15">
        <v>432.17</v>
      </c>
      <c r="H14" s="15">
        <v>494.15</v>
      </c>
      <c r="I14" s="15">
        <v>645.05999999999995</v>
      </c>
      <c r="J14" s="15">
        <v>1088.97</v>
      </c>
      <c r="K14" s="15"/>
      <c r="L14" s="15">
        <v>6.96</v>
      </c>
      <c r="M14" s="15">
        <v>9.0299999999999994</v>
      </c>
      <c r="N14" s="15">
        <v>12.62</v>
      </c>
      <c r="O14" s="15">
        <v>7.38</v>
      </c>
      <c r="P14" s="15"/>
      <c r="Q14" s="15">
        <v>565.39</v>
      </c>
      <c r="R14" s="15">
        <v>531.92999999999995</v>
      </c>
      <c r="S14" s="15">
        <v>261.54000000000002</v>
      </c>
      <c r="T14" s="15">
        <v>1031</v>
      </c>
      <c r="U14" s="15"/>
      <c r="V14" s="16">
        <v>81234</v>
      </c>
      <c r="W14" s="16">
        <v>58906</v>
      </c>
      <c r="X14" s="16">
        <v>20724</v>
      </c>
      <c r="Y14" s="16">
        <v>139701</v>
      </c>
    </row>
    <row r="15" spans="1:25">
      <c r="A15" s="17">
        <v>2110</v>
      </c>
      <c r="B15" s="17"/>
      <c r="C15" s="20"/>
      <c r="D15" s="20"/>
      <c r="E15" s="20"/>
      <c r="F15" s="20"/>
      <c r="G15" s="20">
        <v>421.25</v>
      </c>
      <c r="H15" s="20">
        <v>487.59</v>
      </c>
      <c r="I15" s="20">
        <v>666.99</v>
      </c>
      <c r="J15" s="20">
        <v>1214.0999999999999</v>
      </c>
      <c r="K15" s="21"/>
      <c r="L15" s="21"/>
      <c r="M15" s="22"/>
      <c r="N15" s="22"/>
      <c r="O15" s="22"/>
      <c r="P15" s="21"/>
      <c r="Q15" s="21"/>
      <c r="R15" s="22"/>
      <c r="S15" s="22"/>
      <c r="T15" s="22"/>
      <c r="U15" s="21"/>
      <c r="V15" s="21"/>
      <c r="W15" s="22"/>
      <c r="X15" s="22"/>
      <c r="Y15" s="22"/>
    </row>
    <row r="16" spans="1:25">
      <c r="A16" s="14">
        <v>2120</v>
      </c>
      <c r="B16" s="14"/>
      <c r="C16" s="22"/>
      <c r="D16" s="22"/>
      <c r="E16" s="22"/>
      <c r="F16" s="22"/>
      <c r="G16" s="22">
        <v>410.33</v>
      </c>
      <c r="H16" s="22">
        <v>481.03</v>
      </c>
      <c r="I16" s="22">
        <v>688.92</v>
      </c>
      <c r="J16" s="22">
        <v>1339.23</v>
      </c>
      <c r="K16" s="21"/>
      <c r="L16" s="21"/>
      <c r="M16" s="22"/>
      <c r="N16" s="22"/>
      <c r="O16" s="22"/>
      <c r="P16" s="21"/>
      <c r="Q16" s="21"/>
      <c r="R16" s="22"/>
      <c r="S16" s="22"/>
      <c r="T16" s="22"/>
      <c r="U16" s="21"/>
      <c r="V16" s="21"/>
      <c r="W16" s="22"/>
      <c r="X16" s="22"/>
      <c r="Y16" s="22"/>
    </row>
    <row r="17" spans="1:25">
      <c r="A17" s="14">
        <v>2130</v>
      </c>
      <c r="B17" s="14"/>
      <c r="C17" s="22"/>
      <c r="D17" s="22"/>
      <c r="E17" s="22"/>
      <c r="F17" s="22"/>
      <c r="G17" s="22">
        <v>400</v>
      </c>
      <c r="H17" s="22">
        <v>474.47</v>
      </c>
      <c r="I17" s="22">
        <v>710.85</v>
      </c>
      <c r="J17" s="22">
        <v>1464.36</v>
      </c>
      <c r="K17" s="21"/>
      <c r="L17" s="21"/>
      <c r="M17" s="22"/>
      <c r="N17" s="22"/>
      <c r="O17" s="22"/>
      <c r="P17" s="21"/>
      <c r="Q17" s="21"/>
      <c r="R17" s="22"/>
      <c r="S17" s="22"/>
      <c r="T17" s="22"/>
      <c r="U17" s="21"/>
      <c r="V17" s="21"/>
      <c r="W17" s="22"/>
      <c r="X17" s="22"/>
      <c r="Y17" s="22"/>
    </row>
    <row r="18" spans="1:25">
      <c r="A18" s="17">
        <v>2140</v>
      </c>
      <c r="B18" s="17"/>
      <c r="C18" s="20"/>
      <c r="D18" s="20"/>
      <c r="E18" s="20"/>
      <c r="F18" s="20"/>
      <c r="G18" s="20">
        <v>400</v>
      </c>
      <c r="H18" s="20">
        <v>467.91</v>
      </c>
      <c r="I18" s="20">
        <v>732.78</v>
      </c>
      <c r="J18" s="20">
        <v>1589.49</v>
      </c>
      <c r="K18" s="21"/>
      <c r="L18" s="21"/>
      <c r="M18" s="22"/>
      <c r="N18" s="22"/>
      <c r="O18" s="22"/>
      <c r="P18" s="21"/>
      <c r="Q18" s="21"/>
      <c r="R18" s="22"/>
      <c r="S18" s="22"/>
      <c r="T18" s="22"/>
      <c r="U18" s="21"/>
      <c r="V18" s="21"/>
      <c r="W18" s="22"/>
      <c r="X18" s="22"/>
      <c r="Y18" s="22"/>
    </row>
    <row r="19" spans="1:25">
      <c r="A19" s="14">
        <v>2150</v>
      </c>
      <c r="B19" s="14"/>
      <c r="C19" s="22"/>
      <c r="D19" s="22"/>
      <c r="E19" s="22"/>
      <c r="F19" s="22"/>
      <c r="G19" s="22">
        <v>400</v>
      </c>
      <c r="H19" s="22">
        <v>461.35</v>
      </c>
      <c r="I19" s="22">
        <v>754.71</v>
      </c>
      <c r="J19" s="22">
        <v>1714.62</v>
      </c>
      <c r="K19" s="21"/>
      <c r="L19" s="21"/>
      <c r="M19" s="22"/>
      <c r="N19" s="22"/>
      <c r="O19" s="22"/>
      <c r="P19" s="21"/>
      <c r="Q19" s="21"/>
      <c r="R19" s="22"/>
      <c r="S19" s="22"/>
      <c r="T19" s="22"/>
      <c r="U19" s="21"/>
      <c r="V19" s="21"/>
      <c r="W19" s="22"/>
      <c r="X19" s="22"/>
      <c r="Y19" s="22"/>
    </row>
  </sheetData>
  <mergeCells count="4">
    <mergeCell ref="C1:F1"/>
    <mergeCell ref="L1:O1"/>
    <mergeCell ref="Q1:T1"/>
    <mergeCell ref="V1:Y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5FC23-4109-6945-991B-F0D6CD10AF1A}">
  <sheetPr>
    <tabColor theme="9" tint="0.59999389629810485"/>
  </sheetPr>
  <dimension ref="A1:D33"/>
  <sheetViews>
    <sheetView workbookViewId="0">
      <selection activeCell="D2" sqref="D2"/>
    </sheetView>
  </sheetViews>
  <sheetFormatPr defaultColWidth="11" defaultRowHeight="15.75"/>
  <sheetData>
    <row r="1" spans="1:4">
      <c r="A1" s="25" t="s">
        <v>33</v>
      </c>
      <c r="B1" s="26"/>
      <c r="C1" s="26"/>
      <c r="D1" s="26"/>
    </row>
    <row r="2" spans="1:4">
      <c r="A2" s="27"/>
      <c r="B2" s="27" t="s">
        <v>34</v>
      </c>
      <c r="C2" s="27" t="s">
        <v>35</v>
      </c>
      <c r="D2" s="27" t="s">
        <v>36</v>
      </c>
    </row>
    <row r="3" spans="1:4">
      <c r="A3" s="26">
        <v>1990</v>
      </c>
      <c r="B3" s="28">
        <v>9</v>
      </c>
      <c r="C3" s="28">
        <v>4</v>
      </c>
      <c r="D3" s="28">
        <v>0</v>
      </c>
    </row>
    <row r="4" spans="1:4">
      <c r="A4" s="26">
        <v>1991</v>
      </c>
      <c r="B4" s="28">
        <v>7</v>
      </c>
      <c r="C4" s="28">
        <v>3</v>
      </c>
      <c r="D4" s="28">
        <v>0</v>
      </c>
    </row>
    <row r="5" spans="1:4">
      <c r="A5" s="26">
        <v>1992</v>
      </c>
      <c r="B5" s="28">
        <v>7</v>
      </c>
      <c r="C5" s="28">
        <v>3</v>
      </c>
      <c r="D5" s="28">
        <v>0</v>
      </c>
    </row>
    <row r="6" spans="1:4">
      <c r="A6" s="26">
        <v>1993</v>
      </c>
      <c r="B6" s="28">
        <v>13</v>
      </c>
      <c r="C6" s="28">
        <v>4</v>
      </c>
      <c r="D6" s="28">
        <v>2</v>
      </c>
    </row>
    <row r="7" spans="1:4">
      <c r="A7" s="26">
        <v>1994</v>
      </c>
      <c r="B7" s="28">
        <v>16</v>
      </c>
      <c r="C7" s="28">
        <v>3</v>
      </c>
      <c r="D7" s="28">
        <v>0</v>
      </c>
    </row>
    <row r="8" spans="1:4">
      <c r="A8" s="26">
        <v>1995</v>
      </c>
      <c r="B8" s="28">
        <v>14</v>
      </c>
      <c r="C8" s="28">
        <v>4</v>
      </c>
      <c r="D8" s="28">
        <v>3</v>
      </c>
    </row>
    <row r="9" spans="1:4">
      <c r="A9" s="26">
        <v>1996</v>
      </c>
      <c r="B9" s="28">
        <v>16</v>
      </c>
      <c r="C9" s="28">
        <v>2</v>
      </c>
      <c r="D9" s="28">
        <v>1</v>
      </c>
    </row>
    <row r="10" spans="1:4">
      <c r="A10" s="26">
        <v>1997</v>
      </c>
      <c r="B10" s="28">
        <v>3</v>
      </c>
      <c r="C10" s="28">
        <v>2</v>
      </c>
      <c r="D10" s="28">
        <v>0</v>
      </c>
    </row>
    <row r="11" spans="1:4">
      <c r="A11" s="26">
        <v>1998</v>
      </c>
      <c r="B11" s="28">
        <v>4</v>
      </c>
      <c r="C11" s="28">
        <v>1</v>
      </c>
      <c r="D11" s="28">
        <v>0</v>
      </c>
    </row>
    <row r="12" spans="1:4">
      <c r="A12" s="26">
        <v>1999</v>
      </c>
      <c r="B12" s="28">
        <v>5</v>
      </c>
      <c r="C12" s="28">
        <v>1</v>
      </c>
      <c r="D12" s="28">
        <v>1</v>
      </c>
    </row>
    <row r="13" spans="1:4">
      <c r="A13" s="26">
        <v>2000</v>
      </c>
      <c r="B13" s="28">
        <v>4</v>
      </c>
      <c r="C13" s="28">
        <v>1</v>
      </c>
      <c r="D13" s="28">
        <v>1</v>
      </c>
    </row>
    <row r="14" spans="1:4">
      <c r="A14" s="26">
        <v>2001</v>
      </c>
      <c r="B14" s="28">
        <v>0</v>
      </c>
      <c r="C14" s="28">
        <v>0</v>
      </c>
      <c r="D14" s="28">
        <v>0</v>
      </c>
    </row>
    <row r="15" spans="1:4">
      <c r="A15" s="26">
        <v>2002</v>
      </c>
      <c r="B15" s="28">
        <v>9</v>
      </c>
      <c r="C15" s="28">
        <v>2</v>
      </c>
      <c r="D15" s="28">
        <v>1</v>
      </c>
    </row>
    <row r="16" spans="1:4">
      <c r="A16" s="26">
        <v>2003</v>
      </c>
      <c r="B16" s="28">
        <v>9</v>
      </c>
      <c r="C16" s="28">
        <v>3</v>
      </c>
      <c r="D16" s="28">
        <v>1</v>
      </c>
    </row>
    <row r="17" spans="1:4">
      <c r="A17" s="26">
        <v>2004</v>
      </c>
      <c r="B17" s="28">
        <v>12</v>
      </c>
      <c r="C17" s="28">
        <v>1</v>
      </c>
      <c r="D17" s="28">
        <v>1</v>
      </c>
    </row>
    <row r="18" spans="1:4">
      <c r="A18" s="26">
        <v>2005</v>
      </c>
      <c r="B18" s="28">
        <v>4</v>
      </c>
      <c r="C18" s="28">
        <v>3</v>
      </c>
      <c r="D18" s="28">
        <v>0</v>
      </c>
    </row>
    <row r="19" spans="1:4">
      <c r="A19" s="26">
        <v>2006</v>
      </c>
      <c r="B19" s="28">
        <v>2</v>
      </c>
      <c r="C19" s="28">
        <v>0</v>
      </c>
      <c r="D19" s="28">
        <v>0</v>
      </c>
    </row>
    <row r="20" spans="1:4">
      <c r="A20" s="26">
        <v>2007</v>
      </c>
      <c r="B20" s="28">
        <v>5</v>
      </c>
      <c r="C20" s="28">
        <v>0</v>
      </c>
      <c r="D20" s="28">
        <v>1</v>
      </c>
    </row>
    <row r="21" spans="1:4">
      <c r="A21" s="26">
        <v>2008</v>
      </c>
      <c r="B21" s="28">
        <v>2</v>
      </c>
      <c r="C21" s="28">
        <v>1</v>
      </c>
      <c r="D21" s="28">
        <v>1</v>
      </c>
    </row>
    <row r="22" spans="1:4">
      <c r="A22" s="26">
        <v>2009</v>
      </c>
      <c r="B22" s="28">
        <v>1</v>
      </c>
      <c r="C22" s="28">
        <v>1</v>
      </c>
      <c r="D22" s="28">
        <v>0</v>
      </c>
    </row>
    <row r="23" spans="1:4">
      <c r="A23" s="26">
        <v>2010</v>
      </c>
      <c r="B23" s="28">
        <v>1</v>
      </c>
      <c r="C23" s="28">
        <v>0</v>
      </c>
      <c r="D23" s="28">
        <v>0</v>
      </c>
    </row>
    <row r="24" spans="1:4">
      <c r="A24" s="26">
        <v>2011</v>
      </c>
      <c r="B24" s="28">
        <v>1</v>
      </c>
      <c r="C24" s="28">
        <v>0</v>
      </c>
      <c r="D24" s="28">
        <v>0</v>
      </c>
    </row>
    <row r="25" spans="1:4">
      <c r="A25" s="26">
        <v>2012</v>
      </c>
      <c r="B25" s="28">
        <v>1</v>
      </c>
      <c r="C25" s="28">
        <v>0</v>
      </c>
      <c r="D25" s="28">
        <v>0</v>
      </c>
    </row>
    <row r="26" spans="1:4">
      <c r="A26" s="26">
        <v>2013</v>
      </c>
      <c r="B26" s="28">
        <v>2</v>
      </c>
      <c r="C26" s="28">
        <v>0</v>
      </c>
      <c r="D26" s="28">
        <v>1</v>
      </c>
    </row>
    <row r="27" spans="1:4">
      <c r="A27" s="26">
        <v>2014</v>
      </c>
      <c r="B27" s="28">
        <v>5</v>
      </c>
      <c r="C27" s="28">
        <v>2</v>
      </c>
      <c r="D27" s="28">
        <v>1</v>
      </c>
    </row>
    <row r="28" spans="1:4">
      <c r="A28" s="26">
        <v>2015</v>
      </c>
      <c r="B28" s="28">
        <v>8</v>
      </c>
      <c r="C28" s="28">
        <v>1</v>
      </c>
      <c r="D28" s="28">
        <v>0</v>
      </c>
    </row>
    <row r="29" spans="1:4">
      <c r="A29" s="26">
        <v>2016</v>
      </c>
      <c r="B29" s="28">
        <v>1</v>
      </c>
      <c r="C29" s="28">
        <v>1</v>
      </c>
      <c r="D29" s="28">
        <v>1</v>
      </c>
    </row>
    <row r="30" spans="1:4">
      <c r="A30" s="26">
        <v>2017</v>
      </c>
      <c r="B30" s="28">
        <v>13</v>
      </c>
      <c r="C30" s="28">
        <v>2</v>
      </c>
      <c r="D30" s="28">
        <v>0</v>
      </c>
    </row>
    <row r="31" spans="1:4">
      <c r="A31" s="26">
        <v>2018</v>
      </c>
      <c r="B31" s="28">
        <v>6</v>
      </c>
      <c r="C31" s="28">
        <v>0</v>
      </c>
      <c r="D31" s="28">
        <v>0</v>
      </c>
    </row>
    <row r="32" spans="1:4">
      <c r="A32" s="26">
        <v>2019</v>
      </c>
      <c r="B32" s="28">
        <v>0</v>
      </c>
      <c r="C32" s="28">
        <v>1</v>
      </c>
      <c r="D32" s="28">
        <v>0</v>
      </c>
    </row>
    <row r="33" spans="1:4">
      <c r="A33" s="26">
        <v>2020</v>
      </c>
      <c r="B33" s="28">
        <v>5</v>
      </c>
      <c r="C33" s="28">
        <v>5</v>
      </c>
      <c r="D33" s="28">
        <v>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2B505-023F-8A46-BAA8-74DFA707DE1A}">
  <sheetPr>
    <tabColor theme="9" tint="0.59999389629810485"/>
  </sheetPr>
  <dimension ref="A1:D24"/>
  <sheetViews>
    <sheetView workbookViewId="0">
      <selection activeCell="A9" sqref="A9"/>
    </sheetView>
  </sheetViews>
  <sheetFormatPr defaultColWidth="11" defaultRowHeight="15.75"/>
  <sheetData>
    <row r="1" spans="1:4">
      <c r="A1" s="29"/>
      <c r="B1" s="29"/>
      <c r="C1" s="29"/>
      <c r="D1" s="29"/>
    </row>
    <row r="2" spans="1:4">
      <c r="A2" s="143" t="s">
        <v>37</v>
      </c>
      <c r="B2" s="143"/>
      <c r="C2" s="143"/>
      <c r="D2" s="143"/>
    </row>
    <row r="3" spans="1:4">
      <c r="A3" s="30" t="s">
        <v>38</v>
      </c>
      <c r="B3" s="30" t="s">
        <v>39</v>
      </c>
      <c r="C3" s="30" t="s">
        <v>40</v>
      </c>
      <c r="D3" s="30" t="s">
        <v>41</v>
      </c>
    </row>
    <row r="4" spans="1:4">
      <c r="A4" s="31">
        <v>1</v>
      </c>
      <c r="B4" s="31">
        <v>1</v>
      </c>
      <c r="C4" s="31">
        <v>1</v>
      </c>
      <c r="D4" s="31">
        <v>1</v>
      </c>
    </row>
    <row r="5" spans="1:4">
      <c r="A5" s="32">
        <v>1.1089</v>
      </c>
      <c r="B5" s="32">
        <v>1.1234599999999999</v>
      </c>
      <c r="C5" s="32">
        <v>1.15665</v>
      </c>
      <c r="D5" s="32">
        <v>1.1775</v>
      </c>
    </row>
    <row r="6" spans="1:4">
      <c r="A6" s="31">
        <v>1.1903600000000001</v>
      </c>
      <c r="B6" s="31">
        <v>1.24834</v>
      </c>
      <c r="C6" s="31">
        <v>1.32802</v>
      </c>
      <c r="D6" s="31">
        <v>1.43414</v>
      </c>
    </row>
    <row r="7" spans="1:4">
      <c r="A7" s="32">
        <v>1.23499</v>
      </c>
      <c r="B7" s="32">
        <v>1.3595699999999999</v>
      </c>
      <c r="C7" s="32">
        <v>1.5036799999999999</v>
      </c>
      <c r="D7" s="32">
        <v>1.7992999999999999</v>
      </c>
    </row>
    <row r="8" spans="1:4">
      <c r="A8" s="31">
        <v>1.2468699999999999</v>
      </c>
      <c r="B8" s="31">
        <v>1.4409400000000001</v>
      </c>
      <c r="C8" s="31">
        <v>1.6947300000000001</v>
      </c>
      <c r="D8" s="31">
        <v>2.32185</v>
      </c>
    </row>
    <row r="9" spans="1:4">
      <c r="A9" s="32">
        <v>1.23472</v>
      </c>
      <c r="B9" s="32">
        <v>1.48054</v>
      </c>
      <c r="C9" s="32">
        <v>1.8908100000000001</v>
      </c>
      <c r="D9" s="32">
        <v>3.0611799999999998</v>
      </c>
    </row>
    <row r="10" spans="1:4">
      <c r="A10" s="31">
        <v>1.1986399999999999</v>
      </c>
      <c r="B10" s="31">
        <v>1.4834799999999999</v>
      </c>
      <c r="C10" s="31">
        <v>2.0691799999999998</v>
      </c>
      <c r="D10" s="31">
        <v>4.0675800000000004</v>
      </c>
    </row>
    <row r="11" spans="1:4">
      <c r="A11" s="32">
        <v>1.1424300000000001</v>
      </c>
      <c r="B11" s="32">
        <v>1.4596499999999999</v>
      </c>
      <c r="C11" s="32">
        <v>2.2322299999999999</v>
      </c>
      <c r="D11" s="32">
        <v>5.3360200000000004</v>
      </c>
    </row>
    <row r="12" spans="1:4">
      <c r="A12" s="31">
        <v>1.0868100000000001</v>
      </c>
      <c r="B12" s="31">
        <v>1.4216599999999999</v>
      </c>
      <c r="C12" s="31">
        <v>2.3921199999999998</v>
      </c>
      <c r="D12" s="31">
        <v>6.8114400000000002</v>
      </c>
    </row>
    <row r="13" spans="1:4">
      <c r="A13" s="32">
        <v>1.0325899999999999</v>
      </c>
      <c r="B13" s="32">
        <v>1.3841600000000001</v>
      </c>
      <c r="C13" s="32">
        <v>2.5575299999999999</v>
      </c>
      <c r="D13" s="32">
        <v>8.4667399999999997</v>
      </c>
    </row>
    <row r="14" spans="1:4">
      <c r="A14" s="31">
        <v>0.97974000000000006</v>
      </c>
      <c r="B14" s="31">
        <v>1.34717</v>
      </c>
      <c r="C14" s="31">
        <v>2.7284700000000002</v>
      </c>
      <c r="D14" s="31">
        <v>10.301909999999999</v>
      </c>
    </row>
    <row r="15" spans="1:4">
      <c r="A15" s="32">
        <v>0.93103999999999998</v>
      </c>
      <c r="B15" s="32">
        <v>1.31067</v>
      </c>
      <c r="C15" s="32">
        <v>2.9049499999999999</v>
      </c>
      <c r="D15" s="32">
        <v>12.31695</v>
      </c>
    </row>
    <row r="16" spans="1:4">
      <c r="A16" s="31">
        <v>0.93103999999999998</v>
      </c>
      <c r="B16" s="31">
        <v>1.27468</v>
      </c>
      <c r="C16" s="31">
        <v>3.0869499999999999</v>
      </c>
      <c r="D16" s="31">
        <v>14.511850000000001</v>
      </c>
    </row>
    <row r="17" spans="1:4">
      <c r="A17" s="32">
        <v>0.93103999999999998</v>
      </c>
      <c r="B17" s="32">
        <v>1.23919</v>
      </c>
      <c r="C17" s="32">
        <v>3.2744800000000001</v>
      </c>
      <c r="D17" s="32">
        <v>16.88663</v>
      </c>
    </row>
    <row r="21" spans="1:4">
      <c r="A21" s="33" t="s">
        <v>42</v>
      </c>
    </row>
    <row r="22" spans="1:4">
      <c r="A22" s="33" t="s">
        <v>43</v>
      </c>
    </row>
    <row r="23" spans="1:4">
      <c r="A23" s="33" t="s">
        <v>44</v>
      </c>
    </row>
    <row r="24" spans="1:4">
      <c r="A24" s="33" t="s">
        <v>45</v>
      </c>
    </row>
  </sheetData>
  <mergeCells count="1">
    <mergeCell ref="A2:D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43C2D-029C-E44F-8DF5-AA64BEF77BD8}">
  <sheetPr>
    <tabColor theme="8" tint="0.39997558519241921"/>
  </sheetPr>
  <dimension ref="A1"/>
  <sheetViews>
    <sheetView workbookViewId="0">
      <selection activeCell="K39" sqref="K39"/>
    </sheetView>
  </sheetViews>
  <sheetFormatPr defaultColWidth="11" defaultRowHeight="15.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F2463-03DE-554E-A819-1337D3A9DDB8}">
  <sheetPr>
    <tabColor theme="8" tint="0.79998168889431442"/>
  </sheetPr>
  <dimension ref="A1:T3452"/>
  <sheetViews>
    <sheetView zoomScale="85" zoomScaleNormal="85" workbookViewId="0">
      <selection activeCell="R4" sqref="R4"/>
    </sheetView>
  </sheetViews>
  <sheetFormatPr defaultColWidth="11" defaultRowHeight="15.75"/>
  <cols>
    <col min="3" max="3" width="12.125" customWidth="1"/>
    <col min="6" max="6" width="12.5" customWidth="1"/>
    <col min="10" max="10" width="28" customWidth="1"/>
    <col min="11" max="11" width="20.375" customWidth="1"/>
    <col min="12" max="12" width="22.625" customWidth="1"/>
    <col min="13" max="13" width="15.875" customWidth="1"/>
    <col min="14" max="14" width="18.125" style="68" customWidth="1"/>
    <col min="15" max="15" width="16.875" style="68" customWidth="1"/>
    <col min="16" max="17" width="16" customWidth="1"/>
    <col min="18" max="18" width="17" customWidth="1"/>
  </cols>
  <sheetData>
    <row r="1" spans="1:18" ht="30">
      <c r="A1" s="38" t="s">
        <v>46</v>
      </c>
      <c r="B1" s="38" t="s">
        <v>47</v>
      </c>
      <c r="C1" s="39" t="s">
        <v>48</v>
      </c>
      <c r="D1" s="38" t="s">
        <v>49</v>
      </c>
      <c r="E1" s="38" t="s">
        <v>50</v>
      </c>
      <c r="F1" s="46" t="s">
        <v>51</v>
      </c>
      <c r="G1" s="44" t="s">
        <v>52</v>
      </c>
      <c r="H1" s="38" t="s">
        <v>53</v>
      </c>
      <c r="I1" s="38" t="s">
        <v>54</v>
      </c>
      <c r="J1" s="38" t="s">
        <v>55</v>
      </c>
      <c r="K1" s="46" t="s">
        <v>56</v>
      </c>
      <c r="L1" s="46" t="s">
        <v>57</v>
      </c>
      <c r="M1" s="46" t="s">
        <v>58</v>
      </c>
      <c r="N1" s="125" t="s">
        <v>59</v>
      </c>
      <c r="O1" s="122" t="s">
        <v>60</v>
      </c>
      <c r="P1" s="127" t="s">
        <v>61</v>
      </c>
      <c r="Q1" s="127" t="s">
        <v>62</v>
      </c>
      <c r="R1" s="127" t="s">
        <v>63</v>
      </c>
    </row>
    <row r="2" spans="1:18">
      <c r="A2" s="40" t="str">
        <f t="shared" ref="A2:A65" si="0">B2&amp;"_"&amp;E2&amp;D2</f>
        <v>2_19893</v>
      </c>
      <c r="B2" s="40">
        <v>2</v>
      </c>
      <c r="C2" s="41" t="s">
        <v>64</v>
      </c>
      <c r="D2" s="40">
        <v>3</v>
      </c>
      <c r="E2" s="40">
        <v>1989</v>
      </c>
      <c r="F2" s="40" t="str">
        <f t="shared" ref="F2:F65" si="1">E2&amp;"Q"&amp;D2</f>
        <v>1989Q3</v>
      </c>
      <c r="G2" s="40">
        <v>1</v>
      </c>
      <c r="H2" s="40">
        <v>0</v>
      </c>
      <c r="I2" s="40">
        <v>0</v>
      </c>
      <c r="J2" s="42">
        <v>7877651400</v>
      </c>
      <c r="K2" s="42">
        <f>J2*OtherData!$C$3</f>
        <v>5963400000</v>
      </c>
      <c r="L2" s="42" t="str">
        <f>VLOOKUP($C2,OtherData!$H:$I,2,0)</f>
        <v>Wind</v>
      </c>
      <c r="M2" s="54">
        <f t="shared" ref="M2:M65" si="2">STANDARDIZE(J2,AVERAGE($J$2:$J$3367),_xlfn.STDEV.S($J$2:$J$3367))</f>
        <v>52.451479953434244</v>
      </c>
      <c r="N2" s="42" t="e">
        <f>VLOOKUP(E2,Inflation!$A$2:'Inflation'!$L$63,14,FALSE)*J2</f>
        <v>#REF!</v>
      </c>
      <c r="O2" s="126" t="e">
        <f t="shared" ref="O2:O65" si="3">STANDARDIZE(N2,AVERAGE($N$2:$N$3367),_xlfn.STDEV.S($N$2:$N$3367))</f>
        <v>#REF!</v>
      </c>
      <c r="P2" s="41">
        <v>1</v>
      </c>
      <c r="Q2" s="41">
        <v>1</v>
      </c>
      <c r="R2" s="41">
        <v>1</v>
      </c>
    </row>
    <row r="3" spans="1:18">
      <c r="A3" s="40" t="str">
        <f t="shared" si="0"/>
        <v>5_19893</v>
      </c>
      <c r="B3" s="40">
        <v>5</v>
      </c>
      <c r="C3" s="41" t="s">
        <v>64</v>
      </c>
      <c r="D3" s="40">
        <v>3</v>
      </c>
      <c r="E3" s="40">
        <v>1989</v>
      </c>
      <c r="F3" s="40" t="str">
        <f t="shared" si="1"/>
        <v>1989Q3</v>
      </c>
      <c r="G3" s="40">
        <v>1</v>
      </c>
      <c r="H3" s="40">
        <v>11</v>
      </c>
      <c r="I3" s="40">
        <v>3831</v>
      </c>
      <c r="J3" s="42">
        <v>3086384400</v>
      </c>
      <c r="K3" s="42">
        <f>J3*OtherData!$C$3</f>
        <v>2336400000</v>
      </c>
      <c r="L3" s="42" t="str">
        <f>VLOOKUP($C3,OtherData!$H:$I,2,0)</f>
        <v>Wind</v>
      </c>
      <c r="M3" s="54">
        <f t="shared" si="2"/>
        <v>20.526065295338135</v>
      </c>
      <c r="N3" s="42" t="e">
        <f>VLOOKUP(E3,Inflation!$A$2:'Inflation'!$L$63,14,FALSE)*J3</f>
        <v>#REF!</v>
      </c>
      <c r="O3" s="126" t="e">
        <f t="shared" si="3"/>
        <v>#REF!</v>
      </c>
      <c r="P3" s="41">
        <v>1</v>
      </c>
      <c r="Q3" s="41">
        <v>1</v>
      </c>
      <c r="R3" s="41">
        <v>1</v>
      </c>
    </row>
    <row r="4" spans="1:18">
      <c r="A4" s="40" t="str">
        <f t="shared" si="0"/>
        <v>2_20164</v>
      </c>
      <c r="B4" s="40">
        <v>2</v>
      </c>
      <c r="C4" s="41" t="s">
        <v>64</v>
      </c>
      <c r="D4" s="40">
        <v>4</v>
      </c>
      <c r="E4" s="40">
        <v>2016</v>
      </c>
      <c r="F4" s="40" t="str">
        <f t="shared" si="1"/>
        <v>2016Q4</v>
      </c>
      <c r="G4" s="40">
        <v>18</v>
      </c>
      <c r="H4" s="40">
        <v>0</v>
      </c>
      <c r="I4" s="40">
        <v>0</v>
      </c>
      <c r="J4" s="42">
        <v>1132181544</v>
      </c>
      <c r="K4" s="42">
        <f>J4*OtherData!$C$3</f>
        <v>857064000</v>
      </c>
      <c r="L4" s="42" t="str">
        <f>VLOOKUP($C4,OtherData!$H:$I,2,0)</f>
        <v>Wind</v>
      </c>
      <c r="M4" s="54">
        <f t="shared" si="2"/>
        <v>7.5047211490328465</v>
      </c>
      <c r="N4" s="42" t="e">
        <f>VLOOKUP(E4,Inflation!$A$2:'Inflation'!$L$63,14,FALSE)*J4</f>
        <v>#REF!</v>
      </c>
      <c r="O4" s="126" t="e">
        <f t="shared" si="3"/>
        <v>#REF!</v>
      </c>
      <c r="P4" s="41">
        <v>2</v>
      </c>
      <c r="Q4" s="41">
        <v>2</v>
      </c>
      <c r="R4" s="41">
        <v>2</v>
      </c>
    </row>
    <row r="5" spans="1:18">
      <c r="A5" s="40" t="str">
        <f t="shared" si="0"/>
        <v>2_20164</v>
      </c>
      <c r="B5" s="40">
        <v>2</v>
      </c>
      <c r="C5" s="41" t="s">
        <v>64</v>
      </c>
      <c r="D5" s="40">
        <v>4</v>
      </c>
      <c r="E5" s="40">
        <v>2016</v>
      </c>
      <c r="F5" s="40" t="str">
        <f t="shared" si="1"/>
        <v>2016Q4</v>
      </c>
      <c r="G5" s="40">
        <v>18</v>
      </c>
      <c r="H5" s="40">
        <v>0</v>
      </c>
      <c r="I5" s="40">
        <v>0</v>
      </c>
      <c r="J5" s="42">
        <v>1120498620</v>
      </c>
      <c r="K5" s="42">
        <f>J5*OtherData!$C$3</f>
        <v>848220000</v>
      </c>
      <c r="L5" s="42" t="str">
        <f>VLOOKUP($C5,OtherData!$H:$I,2,0)</f>
        <v>Wind</v>
      </c>
      <c r="M5" s="54">
        <f t="shared" si="2"/>
        <v>7.4268748939360174</v>
      </c>
      <c r="N5" s="42" t="e">
        <f>VLOOKUP(E5,Inflation!$A$2:'Inflation'!$L$63,14,FALSE)*J5</f>
        <v>#REF!</v>
      </c>
      <c r="O5" s="126" t="e">
        <f t="shared" si="3"/>
        <v>#REF!</v>
      </c>
      <c r="P5" s="41">
        <v>3</v>
      </c>
      <c r="Q5" s="41">
        <v>3</v>
      </c>
      <c r="R5" s="41">
        <v>3</v>
      </c>
    </row>
    <row r="6" spans="1:18">
      <c r="A6" s="40" t="str">
        <f t="shared" si="0"/>
        <v>2_19893</v>
      </c>
      <c r="B6" s="40">
        <v>2</v>
      </c>
      <c r="C6" s="41" t="s">
        <v>64</v>
      </c>
      <c r="D6" s="40">
        <v>3</v>
      </c>
      <c r="E6" s="40">
        <v>1989</v>
      </c>
      <c r="F6" s="40" t="str">
        <f t="shared" si="1"/>
        <v>1989Q3</v>
      </c>
      <c r="G6" s="40">
        <v>1</v>
      </c>
      <c r="H6" s="40">
        <v>0</v>
      </c>
      <c r="I6" s="40">
        <v>0</v>
      </c>
      <c r="J6" s="42">
        <v>743300280</v>
      </c>
      <c r="K6" s="42">
        <f>J6*OtherData!$C$3</f>
        <v>562680000</v>
      </c>
      <c r="L6" s="42" t="str">
        <f>VLOOKUP($C6,OtherData!$H:$I,2,0)</f>
        <v>Wind</v>
      </c>
      <c r="M6" s="54">
        <f t="shared" si="2"/>
        <v>4.9135076754433884</v>
      </c>
      <c r="N6" s="42" t="e">
        <f>VLOOKUP(E6,Inflation!$A$2:'Inflation'!$L$63,14,FALSE)*J6</f>
        <v>#REF!</v>
      </c>
      <c r="O6" s="126" t="e">
        <f t="shared" si="3"/>
        <v>#REF!</v>
      </c>
      <c r="P6" s="41">
        <v>2</v>
      </c>
      <c r="Q6" s="41">
        <v>2</v>
      </c>
      <c r="R6" s="41">
        <v>2</v>
      </c>
    </row>
    <row r="7" spans="1:18">
      <c r="A7" s="40" t="str">
        <f t="shared" si="0"/>
        <v>2_20092</v>
      </c>
      <c r="B7" s="40">
        <v>2</v>
      </c>
      <c r="C7" s="41" t="s">
        <v>65</v>
      </c>
      <c r="D7" s="40">
        <v>2</v>
      </c>
      <c r="E7" s="40">
        <v>2009</v>
      </c>
      <c r="F7" s="40" t="str">
        <f t="shared" si="1"/>
        <v>2009Q2</v>
      </c>
      <c r="G7" s="40">
        <v>7</v>
      </c>
      <c r="H7" s="40">
        <v>0</v>
      </c>
      <c r="I7" s="40">
        <v>0</v>
      </c>
      <c r="J7" s="42">
        <v>624505392</v>
      </c>
      <c r="K7" s="42">
        <f>J7*OtherData!$C$3</f>
        <v>472752000</v>
      </c>
      <c r="L7" s="42" t="str">
        <f>VLOOKUP($C7,OtherData!$H:$I,2,0)</f>
        <v>Heat</v>
      </c>
      <c r="M7" s="54">
        <f t="shared" si="2"/>
        <v>4.1219475184615115</v>
      </c>
      <c r="N7" s="42" t="e">
        <f>VLOOKUP(E7,Inflation!$A$2:'Inflation'!$L$63,14,FALSE)*J7</f>
        <v>#REF!</v>
      </c>
      <c r="O7" s="126" t="e">
        <f t="shared" si="3"/>
        <v>#REF!</v>
      </c>
      <c r="P7" s="41">
        <v>2</v>
      </c>
      <c r="Q7" s="41">
        <v>2</v>
      </c>
      <c r="R7" s="41">
        <v>2</v>
      </c>
    </row>
    <row r="8" spans="1:18">
      <c r="A8" s="40" t="str">
        <f t="shared" si="0"/>
        <v>4_19893</v>
      </c>
      <c r="B8" s="40">
        <v>4</v>
      </c>
      <c r="C8" s="41" t="s">
        <v>64</v>
      </c>
      <c r="D8" s="40">
        <v>3</v>
      </c>
      <c r="E8" s="40">
        <v>1989</v>
      </c>
      <c r="F8" s="40" t="str">
        <f t="shared" si="1"/>
        <v>1989Q3</v>
      </c>
      <c r="G8" s="40">
        <v>1</v>
      </c>
      <c r="H8" s="40">
        <v>13</v>
      </c>
      <c r="I8" s="40">
        <v>260</v>
      </c>
      <c r="J8" s="42">
        <v>533869996</v>
      </c>
      <c r="K8" s="42">
        <f>J8*OtherData!$C$3</f>
        <v>404140799.39439821</v>
      </c>
      <c r="L8" s="42" t="str">
        <f>VLOOKUP($C8,OtherData!$H:$I,2,0)</f>
        <v>Wind</v>
      </c>
      <c r="M8" s="54">
        <f t="shared" si="2"/>
        <v>3.5180211248790321</v>
      </c>
      <c r="N8" s="42" t="e">
        <f>VLOOKUP(E8,Inflation!$A$2:'Inflation'!$L$63,14,FALSE)*J8</f>
        <v>#REF!</v>
      </c>
      <c r="O8" s="126" t="e">
        <f t="shared" si="3"/>
        <v>#REF!</v>
      </c>
      <c r="P8" s="41">
        <v>1</v>
      </c>
      <c r="Q8" s="41">
        <v>1</v>
      </c>
      <c r="R8" s="41">
        <v>1</v>
      </c>
    </row>
    <row r="9" spans="1:18">
      <c r="A9" s="40" t="str">
        <f t="shared" si="0"/>
        <v>3_19893</v>
      </c>
      <c r="B9" s="40">
        <v>3</v>
      </c>
      <c r="C9" s="41" t="s">
        <v>64</v>
      </c>
      <c r="D9" s="40">
        <v>3</v>
      </c>
      <c r="E9" s="40">
        <v>1989</v>
      </c>
      <c r="F9" s="40" t="str">
        <f t="shared" si="1"/>
        <v>1989Q3</v>
      </c>
      <c r="G9" s="40">
        <v>1</v>
      </c>
      <c r="H9" s="40">
        <v>11</v>
      </c>
      <c r="I9" s="40">
        <v>358</v>
      </c>
      <c r="J9" s="42">
        <v>426463185</v>
      </c>
      <c r="K9" s="42">
        <f>J9*OtherData!$C$3</f>
        <v>322833599.54579866</v>
      </c>
      <c r="L9" s="42" t="str">
        <f>VLOOKUP($C9,OtherData!$H:$I,2,0)</f>
        <v>Wind</v>
      </c>
      <c r="M9" s="54">
        <f t="shared" si="2"/>
        <v>2.8023425834245987</v>
      </c>
      <c r="N9" s="42" t="e">
        <f>VLOOKUP(E9,Inflation!$A$2:'Inflation'!$L$63,14,FALSE)*J9</f>
        <v>#REF!</v>
      </c>
      <c r="O9" s="126" t="e">
        <f t="shared" si="3"/>
        <v>#REF!</v>
      </c>
      <c r="P9" s="41">
        <v>1</v>
      </c>
      <c r="Q9" s="41">
        <v>1</v>
      </c>
      <c r="R9" s="41">
        <v>1</v>
      </c>
    </row>
    <row r="10" spans="1:18">
      <c r="A10" s="40" t="str">
        <f t="shared" si="0"/>
        <v>4_20154</v>
      </c>
      <c r="B10" s="40">
        <v>4</v>
      </c>
      <c r="C10" s="41" t="s">
        <v>66</v>
      </c>
      <c r="D10" s="40">
        <v>4</v>
      </c>
      <c r="E10" s="40">
        <v>2015</v>
      </c>
      <c r="F10" s="40" t="str">
        <f t="shared" si="1"/>
        <v>2015Q4</v>
      </c>
      <c r="G10" s="40">
        <v>2</v>
      </c>
      <c r="H10" s="40">
        <v>0</v>
      </c>
      <c r="I10" s="40">
        <v>0</v>
      </c>
      <c r="J10" s="42">
        <v>305816784</v>
      </c>
      <c r="K10" s="42">
        <f>J10*OtherData!$C$3</f>
        <v>231504000</v>
      </c>
      <c r="L10" s="42" t="str">
        <f>VLOOKUP($C10,OtherData!$H:$I,2,0)</f>
        <v>Water</v>
      </c>
      <c r="M10" s="54">
        <f t="shared" si="2"/>
        <v>1.9984453305827214</v>
      </c>
      <c r="N10" s="42" t="e">
        <f>VLOOKUP(E10,Inflation!$A$2:'Inflation'!$L$63,14,FALSE)*J10</f>
        <v>#REF!</v>
      </c>
      <c r="O10" s="126" t="e">
        <f t="shared" si="3"/>
        <v>#REF!</v>
      </c>
      <c r="P10" s="41">
        <v>4</v>
      </c>
      <c r="Q10" s="41">
        <v>4</v>
      </c>
      <c r="R10" s="41">
        <v>4</v>
      </c>
    </row>
    <row r="11" spans="1:18">
      <c r="A11" s="40" t="str">
        <f t="shared" si="0"/>
        <v>1_20024</v>
      </c>
      <c r="B11" s="40">
        <v>1</v>
      </c>
      <c r="C11" s="41" t="s">
        <v>67</v>
      </c>
      <c r="D11" s="40">
        <v>4</v>
      </c>
      <c r="E11" s="40">
        <v>2002</v>
      </c>
      <c r="F11" s="40" t="str">
        <f t="shared" si="1"/>
        <v>2002Q4</v>
      </c>
      <c r="G11" s="40">
        <v>2</v>
      </c>
      <c r="H11" s="40">
        <v>0</v>
      </c>
      <c r="I11" s="40">
        <v>0</v>
      </c>
      <c r="J11" s="42">
        <v>183566160</v>
      </c>
      <c r="K11" s="42">
        <f>J11*OtherData!$C$3</f>
        <v>138960000</v>
      </c>
      <c r="L11" s="42" t="str">
        <f>VLOOKUP($C11,OtherData!$H:$I,2,0)</f>
        <v>Winter</v>
      </c>
      <c r="M11" s="54">
        <f t="shared" si="2"/>
        <v>1.1838587372221354</v>
      </c>
      <c r="N11" s="42" t="e">
        <f>VLOOKUP(E11,Inflation!$A$2:'Inflation'!$L$63,14,FALSE)*J11</f>
        <v>#REF!</v>
      </c>
      <c r="O11" s="126" t="e">
        <f t="shared" si="3"/>
        <v>#REF!</v>
      </c>
      <c r="P11" s="41">
        <v>4</v>
      </c>
      <c r="Q11" s="41">
        <v>4</v>
      </c>
      <c r="R11" s="41">
        <v>4</v>
      </c>
    </row>
    <row r="12" spans="1:18">
      <c r="A12" s="40" t="str">
        <f t="shared" si="0"/>
        <v>2_20131</v>
      </c>
      <c r="B12" s="40">
        <v>2</v>
      </c>
      <c r="C12" s="41" t="s">
        <v>65</v>
      </c>
      <c r="D12" s="40">
        <v>1</v>
      </c>
      <c r="E12" s="40">
        <v>2013</v>
      </c>
      <c r="F12" s="40" t="str">
        <f t="shared" si="1"/>
        <v>2013Q1</v>
      </c>
      <c r="G12" s="40">
        <v>1</v>
      </c>
      <c r="H12" s="40">
        <v>0</v>
      </c>
      <c r="I12" s="40">
        <v>0</v>
      </c>
      <c r="J12" s="42">
        <v>177745305</v>
      </c>
      <c r="K12" s="42">
        <f>J12*OtherData!$C$3</f>
        <v>134553599.54579863</v>
      </c>
      <c r="L12" s="42" t="str">
        <f>VLOOKUP($C12,OtherData!$H:$I,2,0)</f>
        <v>Heat</v>
      </c>
      <c r="M12" s="54">
        <f t="shared" si="2"/>
        <v>1.1450729192872025</v>
      </c>
      <c r="N12" s="42" t="e">
        <f>VLOOKUP(E12,Inflation!$A$2:'Inflation'!$L$63,14,FALSE)*J12</f>
        <v>#REF!</v>
      </c>
      <c r="O12" s="126" t="e">
        <f t="shared" si="3"/>
        <v>#REF!</v>
      </c>
      <c r="P12" s="41">
        <v>1</v>
      </c>
      <c r="Q12" s="41">
        <v>1</v>
      </c>
      <c r="R12" s="41">
        <v>1</v>
      </c>
    </row>
    <row r="13" spans="1:18">
      <c r="A13" s="40" t="str">
        <f t="shared" si="0"/>
        <v>3_19951</v>
      </c>
      <c r="B13" s="40">
        <v>3</v>
      </c>
      <c r="C13" s="41" t="s">
        <v>68</v>
      </c>
      <c r="D13" s="40">
        <v>1</v>
      </c>
      <c r="E13" s="40">
        <v>1995</v>
      </c>
      <c r="F13" s="40" t="str">
        <f t="shared" si="1"/>
        <v>1995Q1</v>
      </c>
      <c r="G13" s="40">
        <v>1</v>
      </c>
      <c r="H13" s="40">
        <v>0</v>
      </c>
      <c r="I13" s="40">
        <v>0</v>
      </c>
      <c r="J13" s="42">
        <v>164844948</v>
      </c>
      <c r="K13" s="42">
        <f>J13*OtherData!$C$3</f>
        <v>124788000</v>
      </c>
      <c r="L13" s="42" t="str">
        <f>VLOOKUP($C13,OtherData!$H:$I,2,0)</f>
        <v>Wind</v>
      </c>
      <c r="M13" s="54">
        <f t="shared" si="2"/>
        <v>1.0591146025283007</v>
      </c>
      <c r="N13" s="42" t="e">
        <f>VLOOKUP(E13,Inflation!$A$2:'Inflation'!$L$63,14,FALSE)*J13</f>
        <v>#REF!</v>
      </c>
      <c r="O13" s="126" t="e">
        <f t="shared" si="3"/>
        <v>#REF!</v>
      </c>
      <c r="P13" s="41">
        <v>1</v>
      </c>
      <c r="Q13" s="41">
        <v>1</v>
      </c>
      <c r="R13" s="41">
        <v>1</v>
      </c>
    </row>
    <row r="14" spans="1:18">
      <c r="A14" s="40" t="str">
        <f t="shared" si="0"/>
        <v>2_20154</v>
      </c>
      <c r="B14" s="40">
        <v>2</v>
      </c>
      <c r="C14" s="41" t="s">
        <v>66</v>
      </c>
      <c r="D14" s="40">
        <v>4</v>
      </c>
      <c r="E14" s="40">
        <v>2015</v>
      </c>
      <c r="F14" s="40" t="str">
        <f t="shared" si="1"/>
        <v>2015Q4</v>
      </c>
      <c r="G14" s="40">
        <v>16</v>
      </c>
      <c r="H14" s="40">
        <v>0</v>
      </c>
      <c r="I14" s="40">
        <v>0</v>
      </c>
      <c r="J14" s="42">
        <v>158393184</v>
      </c>
      <c r="K14" s="42">
        <f>J14*OtherData!$C$3</f>
        <v>119904000</v>
      </c>
      <c r="L14" s="42" t="str">
        <f>VLOOKUP($C14,OtherData!$H:$I,2,0)</f>
        <v>Water</v>
      </c>
      <c r="M14" s="54">
        <f t="shared" si="2"/>
        <v>1.0161248795643798</v>
      </c>
      <c r="N14" s="42" t="e">
        <f>VLOOKUP(E14,Inflation!$A$2:'Inflation'!$L$63,14,FALSE)*J14</f>
        <v>#REF!</v>
      </c>
      <c r="O14" s="126" t="e">
        <f t="shared" si="3"/>
        <v>#REF!</v>
      </c>
      <c r="P14" s="41">
        <v>4</v>
      </c>
      <c r="Q14" s="41">
        <v>4</v>
      </c>
      <c r="R14" s="41">
        <v>4</v>
      </c>
    </row>
    <row r="15" spans="1:18">
      <c r="A15" s="40" t="str">
        <f t="shared" si="0"/>
        <v>3_20154</v>
      </c>
      <c r="B15" s="40">
        <v>3</v>
      </c>
      <c r="C15" s="41" t="s">
        <v>66</v>
      </c>
      <c r="D15" s="40">
        <v>4</v>
      </c>
      <c r="E15" s="40">
        <v>2015</v>
      </c>
      <c r="F15" s="40" t="str">
        <f t="shared" si="1"/>
        <v>2015Q4</v>
      </c>
      <c r="G15" s="40">
        <v>1</v>
      </c>
      <c r="H15" s="40">
        <v>21</v>
      </c>
      <c r="I15" s="40">
        <v>216</v>
      </c>
      <c r="J15" s="42">
        <v>142858224</v>
      </c>
      <c r="K15" s="42">
        <f>J15*OtherData!$C$3</f>
        <v>108144000</v>
      </c>
      <c r="L15" s="42" t="str">
        <f>VLOOKUP($C15,OtherData!$H:$I,2,0)</f>
        <v>Water</v>
      </c>
      <c r="M15" s="54">
        <f t="shared" si="2"/>
        <v>0.91261154171513514</v>
      </c>
      <c r="N15" s="42" t="e">
        <f>VLOOKUP(E15,Inflation!$A$2:'Inflation'!$L$63,14,FALSE)*J15</f>
        <v>#REF!</v>
      </c>
      <c r="O15" s="126" t="e">
        <f t="shared" si="3"/>
        <v>#REF!</v>
      </c>
      <c r="P15" s="41">
        <v>2</v>
      </c>
      <c r="Q15" s="41">
        <v>2</v>
      </c>
      <c r="R15" s="41">
        <v>2</v>
      </c>
    </row>
    <row r="16" spans="1:18">
      <c r="A16" s="40" t="str">
        <f t="shared" si="0"/>
        <v>2_19931</v>
      </c>
      <c r="B16" s="40">
        <v>2</v>
      </c>
      <c r="C16" s="41" t="s">
        <v>69</v>
      </c>
      <c r="D16" s="40">
        <v>1</v>
      </c>
      <c r="E16" s="40">
        <v>1993</v>
      </c>
      <c r="F16" s="40" t="str">
        <f t="shared" si="1"/>
        <v>1993Q1</v>
      </c>
      <c r="G16" s="40">
        <v>1</v>
      </c>
      <c r="H16" s="40">
        <v>0</v>
      </c>
      <c r="I16" s="40">
        <v>3</v>
      </c>
      <c r="J16" s="42">
        <v>130098949</v>
      </c>
      <c r="K16" s="42">
        <f>J16*OtherData!$C$3</f>
        <v>98485199.848599553</v>
      </c>
      <c r="L16" s="42" t="str">
        <f>VLOOKUP($C16,OtherData!$H:$I,2,0)</f>
        <v>Wind</v>
      </c>
      <c r="M16" s="54">
        <f t="shared" si="2"/>
        <v>0.82759328973467172</v>
      </c>
      <c r="N16" s="42" t="e">
        <f>VLOOKUP(E16,Inflation!$A$2:'Inflation'!$L$63,14,FALSE)*J16</f>
        <v>#REF!</v>
      </c>
      <c r="O16" s="126" t="e">
        <f t="shared" si="3"/>
        <v>#REF!</v>
      </c>
      <c r="P16" s="41">
        <v>5</v>
      </c>
      <c r="Q16" s="41">
        <v>5</v>
      </c>
      <c r="R16" s="41">
        <v>3</v>
      </c>
    </row>
    <row r="17" spans="1:18">
      <c r="A17" s="40" t="str">
        <f t="shared" si="0"/>
        <v>2_20013</v>
      </c>
      <c r="B17" s="40">
        <v>2</v>
      </c>
      <c r="C17" s="41" t="s">
        <v>68</v>
      </c>
      <c r="D17" s="40">
        <v>3</v>
      </c>
      <c r="E17" s="40">
        <v>2001</v>
      </c>
      <c r="F17" s="40" t="str">
        <f t="shared" si="1"/>
        <v>2001Q3</v>
      </c>
      <c r="G17" s="40">
        <v>1</v>
      </c>
      <c r="H17" s="40">
        <v>0</v>
      </c>
      <c r="I17" s="40">
        <v>471</v>
      </c>
      <c r="J17" s="42">
        <v>127652985</v>
      </c>
      <c r="K17" s="42">
        <f>J17*OtherData!$C$3</f>
        <v>96633599.545798644</v>
      </c>
      <c r="L17" s="42" t="str">
        <f>VLOOKUP($C17,OtherData!$H:$I,2,0)</f>
        <v>Wind</v>
      </c>
      <c r="M17" s="54">
        <f t="shared" si="2"/>
        <v>0.81129521765086265</v>
      </c>
      <c r="N17" s="42" t="e">
        <f>VLOOKUP(E17,Inflation!$A$2:'Inflation'!$L$63,14,FALSE)*J17</f>
        <v>#REF!</v>
      </c>
      <c r="O17" s="126" t="e">
        <f t="shared" si="3"/>
        <v>#REF!</v>
      </c>
      <c r="P17" s="41">
        <v>5</v>
      </c>
      <c r="Q17" s="41">
        <v>5</v>
      </c>
      <c r="R17" s="41">
        <v>3</v>
      </c>
    </row>
    <row r="18" spans="1:18">
      <c r="A18" s="40" t="str">
        <f t="shared" si="0"/>
        <v>2_19933</v>
      </c>
      <c r="B18" s="40">
        <v>2</v>
      </c>
      <c r="C18" s="41" t="s">
        <v>70</v>
      </c>
      <c r="D18" s="40">
        <v>3</v>
      </c>
      <c r="E18" s="40">
        <v>1993</v>
      </c>
      <c r="F18" s="40" t="str">
        <f t="shared" si="1"/>
        <v>1993Q3</v>
      </c>
      <c r="G18" s="40">
        <v>31</v>
      </c>
      <c r="H18" s="40">
        <v>0</v>
      </c>
      <c r="I18" s="40">
        <v>0</v>
      </c>
      <c r="J18" s="42">
        <v>98937152</v>
      </c>
      <c r="K18" s="42">
        <f>J18*OtherData!$C$3</f>
        <v>74895648.750946254</v>
      </c>
      <c r="L18" s="42" t="str">
        <f>VLOOKUP($C18,OtherData!$H:$I,2,0)</f>
        <v>Heat</v>
      </c>
      <c r="M18" s="54">
        <f t="shared" si="2"/>
        <v>0.61995441452349775</v>
      </c>
      <c r="N18" s="42" t="e">
        <f>VLOOKUP(E18,Inflation!$A$2:'Inflation'!$L$63,14,FALSE)*J18</f>
        <v>#REF!</v>
      </c>
      <c r="O18" s="126" t="e">
        <f t="shared" si="3"/>
        <v>#REF!</v>
      </c>
      <c r="P18" s="41">
        <v>5</v>
      </c>
      <c r="Q18" s="41">
        <v>5</v>
      </c>
      <c r="R18" s="41">
        <v>3</v>
      </c>
    </row>
    <row r="19" spans="1:18">
      <c r="A19" s="40" t="str">
        <f t="shared" si="0"/>
        <v>6_19933</v>
      </c>
      <c r="B19" s="40">
        <v>6</v>
      </c>
      <c r="C19" s="41" t="s">
        <v>70</v>
      </c>
      <c r="D19" s="40">
        <v>3</v>
      </c>
      <c r="E19" s="40">
        <v>1993</v>
      </c>
      <c r="F19" s="40" t="str">
        <f t="shared" si="1"/>
        <v>1993Q3</v>
      </c>
      <c r="G19" s="40">
        <v>31</v>
      </c>
      <c r="H19" s="40">
        <v>0</v>
      </c>
      <c r="I19" s="40">
        <v>0</v>
      </c>
      <c r="J19" s="42">
        <v>95598307</v>
      </c>
      <c r="K19" s="42">
        <f>J19*OtherData!$C$3</f>
        <v>72368135.50340651</v>
      </c>
      <c r="L19" s="42" t="str">
        <f>VLOOKUP($C19,OtherData!$H:$I,2,0)</f>
        <v>Heat</v>
      </c>
      <c r="M19" s="54">
        <f t="shared" si="2"/>
        <v>0.59770685221813868</v>
      </c>
      <c r="N19" s="42" t="e">
        <f>VLOOKUP(E19,Inflation!$A$2:'Inflation'!$L$63,14,FALSE)*J19</f>
        <v>#REF!</v>
      </c>
      <c r="O19" s="126" t="e">
        <f t="shared" si="3"/>
        <v>#REF!</v>
      </c>
      <c r="P19" s="41">
        <v>5</v>
      </c>
      <c r="Q19" s="41">
        <v>5</v>
      </c>
      <c r="R19" s="41">
        <v>3</v>
      </c>
    </row>
    <row r="20" spans="1:18">
      <c r="A20" s="40" t="str">
        <f t="shared" si="0"/>
        <v>3_19933</v>
      </c>
      <c r="B20" s="40">
        <v>3</v>
      </c>
      <c r="C20" s="41" t="s">
        <v>70</v>
      </c>
      <c r="D20" s="40">
        <v>3</v>
      </c>
      <c r="E20" s="40">
        <v>1993</v>
      </c>
      <c r="F20" s="40" t="str">
        <f t="shared" si="1"/>
        <v>1993Q3</v>
      </c>
      <c r="G20" s="40">
        <v>31</v>
      </c>
      <c r="H20" s="40">
        <v>0</v>
      </c>
      <c r="I20" s="40">
        <v>0</v>
      </c>
      <c r="J20" s="42">
        <v>91558942</v>
      </c>
      <c r="K20" s="42">
        <f>J20*OtherData!$C$3</f>
        <v>69310327.024981081</v>
      </c>
      <c r="L20" s="42" t="str">
        <f>VLOOKUP($C20,OtherData!$H:$I,2,0)</f>
        <v>Heat</v>
      </c>
      <c r="M20" s="54">
        <f t="shared" si="2"/>
        <v>0.57079154931800802</v>
      </c>
      <c r="N20" s="42" t="e">
        <f>VLOOKUP(E20,Inflation!$A$2:'Inflation'!$L$63,14,FALSE)*J20</f>
        <v>#REF!</v>
      </c>
      <c r="O20" s="126" t="e">
        <f t="shared" si="3"/>
        <v>#REF!</v>
      </c>
      <c r="P20" s="41">
        <v>5</v>
      </c>
      <c r="Q20" s="41">
        <v>5</v>
      </c>
      <c r="R20" s="41">
        <v>3</v>
      </c>
    </row>
    <row r="21" spans="1:18">
      <c r="A21" s="40" t="str">
        <f t="shared" si="0"/>
        <v>1_19933</v>
      </c>
      <c r="B21" s="40">
        <v>1</v>
      </c>
      <c r="C21" s="41" t="s">
        <v>70</v>
      </c>
      <c r="D21" s="40">
        <v>3</v>
      </c>
      <c r="E21" s="40">
        <v>1993</v>
      </c>
      <c r="F21" s="40" t="str">
        <f t="shared" si="1"/>
        <v>1993Q3</v>
      </c>
      <c r="G21" s="40">
        <v>31</v>
      </c>
      <c r="H21" s="40">
        <v>0</v>
      </c>
      <c r="I21" s="40">
        <v>0</v>
      </c>
      <c r="J21" s="42">
        <v>90630980</v>
      </c>
      <c r="K21" s="42">
        <f>J21*OtherData!$C$3</f>
        <v>68607857.683573052</v>
      </c>
      <c r="L21" s="42" t="str">
        <f>VLOOKUP($C21,OtherData!$H:$I,2,0)</f>
        <v>Heat</v>
      </c>
      <c r="M21" s="54">
        <f t="shared" si="2"/>
        <v>0.56460830558791408</v>
      </c>
      <c r="N21" s="42" t="e">
        <f>VLOOKUP(E21,Inflation!$A$2:'Inflation'!$L$63,14,FALSE)*J21</f>
        <v>#REF!</v>
      </c>
      <c r="O21" s="126" t="e">
        <f t="shared" si="3"/>
        <v>#REF!</v>
      </c>
      <c r="P21" s="41">
        <v>5</v>
      </c>
      <c r="Q21" s="41">
        <v>5</v>
      </c>
      <c r="R21" s="41">
        <v>3</v>
      </c>
    </row>
    <row r="22" spans="1:18">
      <c r="A22" s="40" t="str">
        <f t="shared" si="0"/>
        <v>5_19933</v>
      </c>
      <c r="B22" s="40">
        <v>5</v>
      </c>
      <c r="C22" s="41" t="s">
        <v>70</v>
      </c>
      <c r="D22" s="40">
        <v>3</v>
      </c>
      <c r="E22" s="40">
        <v>1993</v>
      </c>
      <c r="F22" s="40" t="str">
        <f t="shared" si="1"/>
        <v>1993Q3</v>
      </c>
      <c r="G22" s="40">
        <v>31</v>
      </c>
      <c r="H22" s="40">
        <v>0</v>
      </c>
      <c r="I22" s="40">
        <v>0</v>
      </c>
      <c r="J22" s="42">
        <v>89584748</v>
      </c>
      <c r="K22" s="42">
        <f>J22*OtherData!$C$3</f>
        <v>67815857.683573052</v>
      </c>
      <c r="L22" s="42" t="str">
        <f>VLOOKUP($C22,OtherData!$H:$I,2,0)</f>
        <v>Heat</v>
      </c>
      <c r="M22" s="54">
        <f t="shared" si="2"/>
        <v>0.55763699916133225</v>
      </c>
      <c r="N22" s="42" t="e">
        <f>VLOOKUP(E22,Inflation!$A$2:'Inflation'!$L$63,14,FALSE)*J22</f>
        <v>#REF!</v>
      </c>
      <c r="O22" s="126" t="e">
        <f t="shared" si="3"/>
        <v>#REF!</v>
      </c>
      <c r="P22" s="41">
        <v>5</v>
      </c>
      <c r="Q22" s="41">
        <v>2</v>
      </c>
      <c r="R22" s="41">
        <v>2</v>
      </c>
    </row>
    <row r="23" spans="1:18">
      <c r="A23" s="40" t="str">
        <f t="shared" si="0"/>
        <v>4_19933</v>
      </c>
      <c r="B23" s="40">
        <v>4</v>
      </c>
      <c r="C23" s="41" t="s">
        <v>70</v>
      </c>
      <c r="D23" s="40">
        <v>3</v>
      </c>
      <c r="E23" s="40">
        <v>1993</v>
      </c>
      <c r="F23" s="40" t="str">
        <f t="shared" si="1"/>
        <v>1993Q3</v>
      </c>
      <c r="G23" s="40">
        <v>31</v>
      </c>
      <c r="H23" s="40">
        <v>0</v>
      </c>
      <c r="I23" s="40">
        <v>0</v>
      </c>
      <c r="J23" s="42">
        <v>84389979</v>
      </c>
      <c r="K23" s="42">
        <f>J23*OtherData!$C$3</f>
        <v>63883405.753217265</v>
      </c>
      <c r="L23" s="42" t="str">
        <f>VLOOKUP($C23,OtherData!$H:$I,2,0)</f>
        <v>Heat</v>
      </c>
      <c r="M23" s="54">
        <f t="shared" si="2"/>
        <v>0.5230229493957852</v>
      </c>
      <c r="N23" s="42" t="e">
        <f>VLOOKUP(E23,Inflation!$A$2:'Inflation'!$L$63,14,FALSE)*J23</f>
        <v>#REF!</v>
      </c>
      <c r="O23" s="126" t="e">
        <f t="shared" si="3"/>
        <v>#REF!</v>
      </c>
      <c r="P23" s="41">
        <v>3</v>
      </c>
      <c r="Q23" s="41">
        <v>3</v>
      </c>
      <c r="R23" s="41">
        <v>3</v>
      </c>
    </row>
    <row r="24" spans="1:18">
      <c r="A24" s="40" t="str">
        <f t="shared" si="0"/>
        <v>1_19953</v>
      </c>
      <c r="B24" s="40">
        <v>1</v>
      </c>
      <c r="C24" s="41" t="s">
        <v>66</v>
      </c>
      <c r="D24" s="40">
        <v>3</v>
      </c>
      <c r="E24" s="40">
        <v>1995</v>
      </c>
      <c r="F24" s="40" t="str">
        <f t="shared" si="1"/>
        <v>1995Q3</v>
      </c>
      <c r="G24" s="40">
        <v>1</v>
      </c>
      <c r="H24" s="40">
        <v>11</v>
      </c>
      <c r="I24" s="40">
        <v>59</v>
      </c>
      <c r="J24" s="42">
        <v>78721032</v>
      </c>
      <c r="K24" s="42">
        <f>J24*OtherData!$C$3</f>
        <v>59592000</v>
      </c>
      <c r="L24" s="42" t="str">
        <f>VLOOKUP($C24,OtherData!$H:$I,2,0)</f>
        <v>Water</v>
      </c>
      <c r="M24" s="54">
        <f t="shared" si="2"/>
        <v>0.48524933259468228</v>
      </c>
      <c r="N24" s="42" t="e">
        <f>VLOOKUP(E24,Inflation!$A$2:'Inflation'!$L$63,14,FALSE)*J24</f>
        <v>#REF!</v>
      </c>
      <c r="O24" s="126" t="e">
        <f t="shared" si="3"/>
        <v>#REF!</v>
      </c>
      <c r="P24" s="41">
        <v>3</v>
      </c>
      <c r="Q24" s="41">
        <v>3</v>
      </c>
      <c r="R24" s="41">
        <v>3</v>
      </c>
    </row>
    <row r="25" spans="1:18">
      <c r="A25" s="40" t="str">
        <f t="shared" si="0"/>
        <v>1_20202</v>
      </c>
      <c r="B25" s="40">
        <v>1</v>
      </c>
      <c r="C25" s="41" t="s">
        <v>68</v>
      </c>
      <c r="D25" s="40">
        <v>2</v>
      </c>
      <c r="E25" s="40">
        <v>2020</v>
      </c>
      <c r="F25" s="40" t="str">
        <f t="shared" si="1"/>
        <v>2020Q2</v>
      </c>
      <c r="G25" s="40">
        <v>1</v>
      </c>
      <c r="H25" s="40">
        <v>0</v>
      </c>
      <c r="I25" s="40">
        <v>0</v>
      </c>
      <c r="J25" s="42">
        <v>78110730</v>
      </c>
      <c r="K25" s="42">
        <f>J25*OtherData!$C$3</f>
        <v>59130000</v>
      </c>
      <c r="L25" s="42" t="str">
        <f>VLOOKUP($C25,OtherData!$H:$I,2,0)</f>
        <v>Wind</v>
      </c>
      <c r="M25" s="54">
        <f t="shared" si="2"/>
        <v>0.48118273717917626</v>
      </c>
      <c r="N25" s="42" t="e">
        <f>VLOOKUP(E25,Inflation!$A$2:'Inflation'!$L$63,14,FALSE)*J25</f>
        <v>#REF!</v>
      </c>
      <c r="O25" s="126" t="e">
        <f t="shared" si="3"/>
        <v>#REF!</v>
      </c>
      <c r="P25" s="41">
        <v>4</v>
      </c>
      <c r="Q25" s="41">
        <v>4</v>
      </c>
      <c r="R25" s="41">
        <v>4</v>
      </c>
    </row>
    <row r="26" spans="1:18">
      <c r="A26" s="40" t="str">
        <f t="shared" si="0"/>
        <v>3_19892</v>
      </c>
      <c r="B26" s="40">
        <v>3</v>
      </c>
      <c r="C26" s="41" t="s">
        <v>71</v>
      </c>
      <c r="D26" s="40">
        <v>2</v>
      </c>
      <c r="E26" s="40">
        <v>1989</v>
      </c>
      <c r="F26" s="40" t="str">
        <f t="shared" si="1"/>
        <v>1989Q2</v>
      </c>
      <c r="G26" s="40">
        <v>1</v>
      </c>
      <c r="H26" s="40">
        <v>11</v>
      </c>
      <c r="I26" s="40">
        <v>0</v>
      </c>
      <c r="J26" s="42">
        <v>76993164</v>
      </c>
      <c r="K26" s="42">
        <f>J26*OtherData!$C$3</f>
        <v>58284000</v>
      </c>
      <c r="L26" s="42" t="str">
        <f>VLOOKUP($C26,OtherData!$H:$I,2,0)</f>
        <v>Storm</v>
      </c>
      <c r="M26" s="54">
        <f t="shared" si="2"/>
        <v>0.47373611440532754</v>
      </c>
      <c r="N26" s="42" t="e">
        <f>VLOOKUP(E26,Inflation!$A$2:'Inflation'!$L$63,14,FALSE)*J26</f>
        <v>#REF!</v>
      </c>
      <c r="O26" s="126" t="e">
        <f t="shared" si="3"/>
        <v>#REF!</v>
      </c>
      <c r="P26" s="41">
        <v>1</v>
      </c>
      <c r="Q26" s="41">
        <v>1</v>
      </c>
      <c r="R26" s="41">
        <v>1</v>
      </c>
    </row>
    <row r="27" spans="1:18">
      <c r="A27" s="40" t="str">
        <f t="shared" si="0"/>
        <v>2_19871</v>
      </c>
      <c r="B27" s="40">
        <v>2</v>
      </c>
      <c r="C27" s="41" t="s">
        <v>66</v>
      </c>
      <c r="D27" s="40">
        <v>1</v>
      </c>
      <c r="E27" s="40">
        <v>1987</v>
      </c>
      <c r="F27" s="40" t="str">
        <f t="shared" si="1"/>
        <v>1987Q1</v>
      </c>
      <c r="G27" s="40">
        <v>1</v>
      </c>
      <c r="H27" s="40">
        <v>0</v>
      </c>
      <c r="I27" s="40">
        <v>0</v>
      </c>
      <c r="J27" s="42">
        <v>73149054</v>
      </c>
      <c r="K27" s="42">
        <f>J27*OtherData!$C$3</f>
        <v>55374000</v>
      </c>
      <c r="L27" s="42" t="str">
        <f>VLOOKUP($C27,OtherData!$H:$I,2,0)</f>
        <v>Water</v>
      </c>
      <c r="M27" s="54">
        <f t="shared" si="2"/>
        <v>0.4481218445803869</v>
      </c>
      <c r="N27" s="42" t="e">
        <f>VLOOKUP(E27,Inflation!$A$2:'Inflation'!$L$63,14,FALSE)*J27</f>
        <v>#REF!</v>
      </c>
      <c r="O27" s="126" t="e">
        <f t="shared" si="3"/>
        <v>#REF!</v>
      </c>
      <c r="P27" s="41">
        <v>2</v>
      </c>
      <c r="Q27" s="41">
        <v>2</v>
      </c>
      <c r="R27" s="41">
        <v>2</v>
      </c>
    </row>
    <row r="28" spans="1:18">
      <c r="A28" s="40" t="str">
        <f t="shared" si="0"/>
        <v>3_20154</v>
      </c>
      <c r="B28" s="40">
        <v>3</v>
      </c>
      <c r="C28" s="41" t="s">
        <v>66</v>
      </c>
      <c r="D28" s="40">
        <v>4</v>
      </c>
      <c r="E28" s="40">
        <v>2015</v>
      </c>
      <c r="F28" s="40" t="str">
        <f t="shared" si="1"/>
        <v>2015Q4</v>
      </c>
      <c r="G28" s="40">
        <v>1</v>
      </c>
      <c r="H28" s="40">
        <v>0</v>
      </c>
      <c r="I28" s="40">
        <v>0</v>
      </c>
      <c r="J28" s="42">
        <v>72903348</v>
      </c>
      <c r="K28" s="42">
        <f>J28*OtherData!$C$3</f>
        <v>55188000</v>
      </c>
      <c r="L28" s="42" t="str">
        <f>VLOOKUP($C28,OtherData!$H:$I,2,0)</f>
        <v>Water</v>
      </c>
      <c r="M28" s="54">
        <f t="shared" si="2"/>
        <v>0.44648464382868969</v>
      </c>
      <c r="N28" s="42" t="e">
        <f>VLOOKUP(E28,Inflation!$A$2:'Inflation'!$L$63,14,FALSE)*J28</f>
        <v>#REF!</v>
      </c>
      <c r="O28" s="126" t="e">
        <f t="shared" si="3"/>
        <v>#REF!</v>
      </c>
      <c r="P28" s="41">
        <v>5</v>
      </c>
      <c r="Q28" s="41">
        <v>2</v>
      </c>
      <c r="R28" s="41">
        <v>2</v>
      </c>
    </row>
    <row r="29" spans="1:18">
      <c r="A29" s="40" t="str">
        <f t="shared" si="0"/>
        <v>2_20043</v>
      </c>
      <c r="B29" s="40">
        <v>2</v>
      </c>
      <c r="C29" s="41" t="s">
        <v>64</v>
      </c>
      <c r="D29" s="40">
        <v>3</v>
      </c>
      <c r="E29" s="40">
        <v>2004</v>
      </c>
      <c r="F29" s="40" t="str">
        <f t="shared" si="1"/>
        <v>2004Q3</v>
      </c>
      <c r="G29" s="40">
        <v>1</v>
      </c>
      <c r="H29" s="40">
        <v>0</v>
      </c>
      <c r="I29" s="40">
        <v>38</v>
      </c>
      <c r="J29" s="42">
        <v>68683545</v>
      </c>
      <c r="K29" s="42">
        <f>J29*OtherData!$C$3</f>
        <v>51993599.545798637</v>
      </c>
      <c r="L29" s="42" t="str">
        <f>VLOOKUP($C29,OtherData!$H:$I,2,0)</f>
        <v>Wind</v>
      </c>
      <c r="M29" s="54">
        <f t="shared" si="2"/>
        <v>0.41836703724352586</v>
      </c>
      <c r="N29" s="42" t="e">
        <f>VLOOKUP(E29,Inflation!$A$2:'Inflation'!$L$63,14,FALSE)*J29</f>
        <v>#REF!</v>
      </c>
      <c r="O29" s="126" t="e">
        <f t="shared" si="3"/>
        <v>#REF!</v>
      </c>
      <c r="P29" s="41">
        <v>2</v>
      </c>
      <c r="Q29" s="41">
        <v>2</v>
      </c>
      <c r="R29" s="41">
        <v>2</v>
      </c>
    </row>
    <row r="30" spans="1:18">
      <c r="A30" s="40" t="str">
        <f t="shared" si="0"/>
        <v>1_20043</v>
      </c>
      <c r="B30" s="40">
        <v>1</v>
      </c>
      <c r="C30" s="41" t="s">
        <v>66</v>
      </c>
      <c r="D30" s="40">
        <v>3</v>
      </c>
      <c r="E30" s="40">
        <v>2004</v>
      </c>
      <c r="F30" s="40" t="str">
        <f t="shared" si="1"/>
        <v>2004Q3</v>
      </c>
      <c r="G30" s="40">
        <v>1</v>
      </c>
      <c r="H30" s="40">
        <v>0</v>
      </c>
      <c r="I30" s="40">
        <v>0</v>
      </c>
      <c r="J30" s="42">
        <v>56691507</v>
      </c>
      <c r="K30" s="42">
        <f>J30*OtherData!$C$3</f>
        <v>42915599.545798637</v>
      </c>
      <c r="L30" s="42" t="str">
        <f>VLOOKUP($C30,OtherData!$H:$I,2,0)</f>
        <v>Water</v>
      </c>
      <c r="M30" s="54">
        <f t="shared" si="2"/>
        <v>0.33846107797520592</v>
      </c>
      <c r="N30" s="42" t="e">
        <f>VLOOKUP(E30,Inflation!$A$2:'Inflation'!$L$63,14,FALSE)*J30</f>
        <v>#REF!</v>
      </c>
      <c r="O30" s="126" t="e">
        <f t="shared" si="3"/>
        <v>#REF!</v>
      </c>
      <c r="P30" s="41">
        <v>4</v>
      </c>
      <c r="Q30" s="41">
        <v>4</v>
      </c>
      <c r="R30" s="41">
        <v>4</v>
      </c>
    </row>
    <row r="31" spans="1:18">
      <c r="A31" s="40" t="str">
        <f t="shared" si="0"/>
        <v>2_19983</v>
      </c>
      <c r="B31" s="40">
        <v>2</v>
      </c>
      <c r="C31" s="41" t="s">
        <v>64</v>
      </c>
      <c r="D31" s="40">
        <v>3</v>
      </c>
      <c r="E31" s="40">
        <v>1998</v>
      </c>
      <c r="F31" s="40" t="str">
        <f t="shared" si="1"/>
        <v>1998Q3</v>
      </c>
      <c r="G31" s="40">
        <v>1</v>
      </c>
      <c r="H31" s="40">
        <v>0</v>
      </c>
      <c r="I31" s="40">
        <v>0</v>
      </c>
      <c r="J31" s="42">
        <v>55436663</v>
      </c>
      <c r="K31" s="42">
        <f>J31*OtherData!$C$3</f>
        <v>41965679.788039364</v>
      </c>
      <c r="L31" s="42" t="str">
        <f>VLOOKUP($C31,OtherData!$H:$I,2,0)</f>
        <v>Wind</v>
      </c>
      <c r="M31" s="54">
        <f t="shared" si="2"/>
        <v>0.33009973742974602</v>
      </c>
      <c r="N31" s="42" t="e">
        <f>VLOOKUP(E31,Inflation!$A$2:'Inflation'!$L$63,14,FALSE)*J31</f>
        <v>#REF!</v>
      </c>
      <c r="O31" s="126" t="e">
        <f t="shared" si="3"/>
        <v>#REF!</v>
      </c>
      <c r="P31" s="41">
        <v>5</v>
      </c>
      <c r="Q31" s="41">
        <v>2</v>
      </c>
      <c r="R31" s="41">
        <v>2</v>
      </c>
    </row>
    <row r="32" spans="1:18">
      <c r="A32" s="40" t="str">
        <f t="shared" si="0"/>
        <v>2_20041</v>
      </c>
      <c r="B32" s="40">
        <v>2</v>
      </c>
      <c r="C32" s="41" t="s">
        <v>67</v>
      </c>
      <c r="D32" s="40">
        <v>1</v>
      </c>
      <c r="E32" s="40">
        <v>2004</v>
      </c>
      <c r="F32" s="40" t="str">
        <f t="shared" si="1"/>
        <v>2004Q1</v>
      </c>
      <c r="G32" s="40">
        <v>2</v>
      </c>
      <c r="H32" s="40">
        <v>0</v>
      </c>
      <c r="I32" s="40">
        <v>0</v>
      </c>
      <c r="J32" s="42">
        <v>52567926</v>
      </c>
      <c r="K32" s="42">
        <f>J32*OtherData!$C$3</f>
        <v>39794039.364118092</v>
      </c>
      <c r="L32" s="42" t="str">
        <f>VLOOKUP($C32,OtherData!$H:$I,2,0)</f>
        <v>Winter</v>
      </c>
      <c r="M32" s="54">
        <f t="shared" si="2"/>
        <v>0.31098462272834809</v>
      </c>
      <c r="N32" s="42" t="e">
        <f>VLOOKUP(E32,Inflation!$A$2:'Inflation'!$L$63,14,FALSE)*J32</f>
        <v>#REF!</v>
      </c>
      <c r="O32" s="126" t="e">
        <f t="shared" si="3"/>
        <v>#REF!</v>
      </c>
      <c r="P32" s="41">
        <v>2</v>
      </c>
      <c r="Q32" s="41">
        <v>2</v>
      </c>
      <c r="R32" s="41">
        <v>2</v>
      </c>
    </row>
    <row r="33" spans="1:18">
      <c r="A33" s="40" t="str">
        <f t="shared" si="0"/>
        <v>1_19953</v>
      </c>
      <c r="B33" s="40">
        <v>1</v>
      </c>
      <c r="C33" s="41" t="s">
        <v>66</v>
      </c>
      <c r="D33" s="40">
        <v>3</v>
      </c>
      <c r="E33" s="40">
        <v>1995</v>
      </c>
      <c r="F33" s="40" t="str">
        <f t="shared" si="1"/>
        <v>1995Q3</v>
      </c>
      <c r="G33" s="40">
        <v>1</v>
      </c>
      <c r="H33" s="40">
        <v>0</v>
      </c>
      <c r="I33" s="40">
        <v>0</v>
      </c>
      <c r="J33" s="42">
        <v>33346267</v>
      </c>
      <c r="K33" s="42">
        <f>J33*OtherData!$C$3</f>
        <v>25243199.848599546</v>
      </c>
      <c r="L33" s="42" t="str">
        <f>VLOOKUP($C33,OtherData!$H:$I,2,0)</f>
        <v>Water</v>
      </c>
      <c r="M33" s="54">
        <f t="shared" si="2"/>
        <v>0.18290588405827921</v>
      </c>
      <c r="N33" s="42" t="e">
        <f>VLOOKUP(E33,Inflation!$A$2:'Inflation'!$L$63,14,FALSE)*J33</f>
        <v>#REF!</v>
      </c>
      <c r="O33" s="126" t="e">
        <f t="shared" si="3"/>
        <v>#REF!</v>
      </c>
      <c r="P33" s="41">
        <v>4</v>
      </c>
      <c r="Q33" s="41">
        <v>4</v>
      </c>
      <c r="R33" s="41">
        <v>4</v>
      </c>
    </row>
    <row r="34" spans="1:18">
      <c r="A34" s="40" t="str">
        <f t="shared" si="0"/>
        <v>2_20003</v>
      </c>
      <c r="B34" s="40">
        <v>2</v>
      </c>
      <c r="C34" s="41" t="s">
        <v>66</v>
      </c>
      <c r="D34" s="40">
        <v>3</v>
      </c>
      <c r="E34" s="40">
        <v>2000</v>
      </c>
      <c r="F34" s="40" t="str">
        <f t="shared" si="1"/>
        <v>2000Q3</v>
      </c>
      <c r="G34" s="40">
        <v>1</v>
      </c>
      <c r="H34" s="40">
        <v>0</v>
      </c>
      <c r="I34" s="40">
        <v>0</v>
      </c>
      <c r="J34" s="42">
        <v>30762391</v>
      </c>
      <c r="K34" s="42">
        <f>J34*OtherData!$C$3</f>
        <v>23287199.848599546</v>
      </c>
      <c r="L34" s="42" t="str">
        <f>VLOOKUP($C34,OtherData!$H:$I,2,0)</f>
        <v>Water</v>
      </c>
      <c r="M34" s="54">
        <f t="shared" si="2"/>
        <v>0.16568886970172117</v>
      </c>
      <c r="N34" s="42" t="e">
        <f>VLOOKUP(E34,Inflation!$A$2:'Inflation'!$L$63,14,FALSE)*J34</f>
        <v>#REF!</v>
      </c>
      <c r="O34" s="126" t="e">
        <f t="shared" si="3"/>
        <v>#REF!</v>
      </c>
      <c r="P34" s="41">
        <v>1</v>
      </c>
      <c r="Q34" s="41">
        <v>1</v>
      </c>
      <c r="R34" s="41">
        <v>1</v>
      </c>
    </row>
    <row r="35" spans="1:18">
      <c r="A35" s="40" t="str">
        <f t="shared" si="0"/>
        <v>1_19991</v>
      </c>
      <c r="B35" s="40">
        <v>1</v>
      </c>
      <c r="C35" s="41" t="s">
        <v>67</v>
      </c>
      <c r="D35" s="40">
        <v>1</v>
      </c>
      <c r="E35" s="40">
        <v>1999</v>
      </c>
      <c r="F35" s="40" t="str">
        <f t="shared" si="1"/>
        <v>1999Q1</v>
      </c>
      <c r="G35" s="40">
        <v>2</v>
      </c>
      <c r="H35" s="40">
        <v>0</v>
      </c>
      <c r="I35" s="40">
        <v>0</v>
      </c>
      <c r="J35" s="42">
        <v>30432669</v>
      </c>
      <c r="K35" s="42">
        <f>J35*OtherData!$C$3</f>
        <v>23037599.545798637</v>
      </c>
      <c r="L35" s="42" t="str">
        <f>VLOOKUP($C35,OtherData!$H:$I,2,0)</f>
        <v>Winter</v>
      </c>
      <c r="M35" s="54">
        <f t="shared" si="2"/>
        <v>0.16349184925349802</v>
      </c>
      <c r="N35" s="42" t="e">
        <f>VLOOKUP(E35,Inflation!$A$2:'Inflation'!$L$63,14,FALSE)*J35</f>
        <v>#REF!</v>
      </c>
      <c r="O35" s="126" t="e">
        <f t="shared" si="3"/>
        <v>#REF!</v>
      </c>
      <c r="P35" s="41">
        <v>1</v>
      </c>
      <c r="Q35" s="41">
        <v>1</v>
      </c>
      <c r="R35" s="41">
        <v>1</v>
      </c>
    </row>
    <row r="36" spans="1:18">
      <c r="A36" s="40" t="str">
        <f t="shared" si="0"/>
        <v>3_20154</v>
      </c>
      <c r="B36" s="40">
        <v>3</v>
      </c>
      <c r="C36" s="41" t="s">
        <v>66</v>
      </c>
      <c r="D36" s="40">
        <v>4</v>
      </c>
      <c r="E36" s="40">
        <v>2015</v>
      </c>
      <c r="F36" s="40" t="str">
        <f t="shared" si="1"/>
        <v>2015Q4</v>
      </c>
      <c r="G36" s="40">
        <v>1</v>
      </c>
      <c r="H36" s="40">
        <v>0</v>
      </c>
      <c r="I36" s="40">
        <v>0</v>
      </c>
      <c r="J36" s="42">
        <v>28917218</v>
      </c>
      <c r="K36" s="42">
        <f>J36*OtherData!$C$3</f>
        <v>21890399.697199091</v>
      </c>
      <c r="L36" s="42" t="str">
        <f>VLOOKUP($C36,OtherData!$H:$I,2,0)</f>
        <v>Water</v>
      </c>
      <c r="M36" s="54">
        <f t="shared" si="2"/>
        <v>0.15339401885309945</v>
      </c>
      <c r="N36" s="42" t="e">
        <f>VLOOKUP(E36,Inflation!$A$2:'Inflation'!$L$63,14,FALSE)*J36</f>
        <v>#REF!</v>
      </c>
      <c r="O36" s="126" t="e">
        <f t="shared" si="3"/>
        <v>#REF!</v>
      </c>
      <c r="P36" s="41">
        <v>5</v>
      </c>
      <c r="Q36" s="41">
        <v>2</v>
      </c>
      <c r="R36" s="41">
        <v>5</v>
      </c>
    </row>
    <row r="37" spans="1:18">
      <c r="A37" s="40" t="str">
        <f t="shared" si="0"/>
        <v>3_20154</v>
      </c>
      <c r="B37" s="40">
        <v>3</v>
      </c>
      <c r="C37" s="41" t="s">
        <v>66</v>
      </c>
      <c r="D37" s="40">
        <v>4</v>
      </c>
      <c r="E37" s="40">
        <v>2015</v>
      </c>
      <c r="F37" s="40" t="str">
        <f t="shared" si="1"/>
        <v>2015Q4</v>
      </c>
      <c r="G37" s="40">
        <v>1</v>
      </c>
      <c r="H37" s="40">
        <v>0</v>
      </c>
      <c r="I37" s="40">
        <v>0</v>
      </c>
      <c r="J37" s="42">
        <v>28803084</v>
      </c>
      <c r="K37" s="42">
        <f>J37*OtherData!$C$3</f>
        <v>21804000</v>
      </c>
      <c r="L37" s="42" t="str">
        <f>VLOOKUP($C37,OtherData!$H:$I,2,0)</f>
        <v>Water</v>
      </c>
      <c r="M37" s="54">
        <f t="shared" si="2"/>
        <v>0.15263351536277275</v>
      </c>
      <c r="N37" s="42" t="e">
        <f>VLOOKUP(E37,Inflation!$A$2:'Inflation'!$L$63,14,FALSE)*J37</f>
        <v>#REF!</v>
      </c>
      <c r="O37" s="126" t="e">
        <f t="shared" si="3"/>
        <v>#REF!</v>
      </c>
      <c r="P37" s="41">
        <v>3</v>
      </c>
      <c r="Q37" s="41">
        <v>3</v>
      </c>
      <c r="R37" s="41">
        <v>3</v>
      </c>
    </row>
    <row r="38" spans="1:18">
      <c r="A38" s="40" t="str">
        <f t="shared" si="0"/>
        <v>5_20043</v>
      </c>
      <c r="B38" s="40">
        <v>5</v>
      </c>
      <c r="C38" s="41" t="s">
        <v>68</v>
      </c>
      <c r="D38" s="40">
        <v>3</v>
      </c>
      <c r="E38" s="40">
        <v>2004</v>
      </c>
      <c r="F38" s="40" t="str">
        <f t="shared" si="1"/>
        <v>2004Q3</v>
      </c>
      <c r="G38" s="40">
        <v>1</v>
      </c>
      <c r="H38" s="40">
        <v>0</v>
      </c>
      <c r="I38" s="40">
        <v>37</v>
      </c>
      <c r="J38" s="42">
        <v>28198805</v>
      </c>
      <c r="K38" s="42">
        <f>J38*OtherData!$C$3</f>
        <v>21346559.424678273</v>
      </c>
      <c r="L38" s="42" t="str">
        <f>VLOOKUP($C38,OtherData!$H:$I,2,0)</f>
        <v>Wind</v>
      </c>
      <c r="M38" s="54">
        <f t="shared" si="2"/>
        <v>0.14860705270807625</v>
      </c>
      <c r="N38" s="42" t="e">
        <f>VLOOKUP(E38,Inflation!$A$2:'Inflation'!$L$63,14,FALSE)*J38</f>
        <v>#REF!</v>
      </c>
      <c r="O38" s="126" t="e">
        <f t="shared" si="3"/>
        <v>#REF!</v>
      </c>
      <c r="P38" s="41">
        <v>1</v>
      </c>
      <c r="Q38" s="41">
        <v>1</v>
      </c>
      <c r="R38" s="41">
        <v>1</v>
      </c>
    </row>
    <row r="39" spans="1:18">
      <c r="A39" s="40" t="str">
        <f t="shared" si="0"/>
        <v>3_20062</v>
      </c>
      <c r="B39" s="40">
        <v>3</v>
      </c>
      <c r="C39" s="41" t="s">
        <v>72</v>
      </c>
      <c r="D39" s="40">
        <v>2</v>
      </c>
      <c r="E39" s="40">
        <v>2006</v>
      </c>
      <c r="F39" s="40" t="str">
        <f t="shared" si="1"/>
        <v>2006Q2</v>
      </c>
      <c r="G39" s="40">
        <v>1</v>
      </c>
      <c r="H39" s="40">
        <v>0</v>
      </c>
      <c r="I39" s="40">
        <v>0</v>
      </c>
      <c r="J39" s="42">
        <v>25342592</v>
      </c>
      <c r="K39" s="42">
        <f>J39*OtherData!$C$3</f>
        <v>19184399.697199091</v>
      </c>
      <c r="L39" s="42" t="str">
        <f>VLOOKUP($C39,OtherData!$H:$I,2,0)</f>
        <v>Storm</v>
      </c>
      <c r="M39" s="54">
        <f t="shared" si="2"/>
        <v>0.12957538856227838</v>
      </c>
      <c r="N39" s="42" t="e">
        <f>VLOOKUP(E39,Inflation!$A$2:'Inflation'!$L$63,14,FALSE)*J39</f>
        <v>#REF!</v>
      </c>
      <c r="O39" s="126" t="e">
        <f t="shared" si="3"/>
        <v>#REF!</v>
      </c>
      <c r="P39" s="41">
        <v>5</v>
      </c>
      <c r="Q39" s="41">
        <v>2</v>
      </c>
      <c r="R39" s="41">
        <v>2</v>
      </c>
    </row>
    <row r="40" spans="1:18">
      <c r="A40" s="40" t="str">
        <f t="shared" si="0"/>
        <v>2_19954</v>
      </c>
      <c r="B40" s="40">
        <v>2</v>
      </c>
      <c r="C40" s="41" t="s">
        <v>68</v>
      </c>
      <c r="D40" s="40">
        <v>4</v>
      </c>
      <c r="E40" s="40">
        <v>1995</v>
      </c>
      <c r="F40" s="40" t="str">
        <f t="shared" si="1"/>
        <v>1995Q4</v>
      </c>
      <c r="G40" s="40">
        <v>1</v>
      </c>
      <c r="H40" s="40">
        <v>0</v>
      </c>
      <c r="I40" s="40">
        <v>0</v>
      </c>
      <c r="J40" s="42">
        <v>22876813</v>
      </c>
      <c r="K40" s="42">
        <f>J40*OtherData!$C$3</f>
        <v>17317799.394398183</v>
      </c>
      <c r="L40" s="42" t="str">
        <f>VLOOKUP($C40,OtherData!$H:$I,2,0)</f>
        <v>Wind</v>
      </c>
      <c r="M40" s="54">
        <f t="shared" si="2"/>
        <v>0.11314528415978409</v>
      </c>
      <c r="N40" s="42" t="e">
        <f>VLOOKUP(E40,Inflation!$A$2:'Inflation'!$L$63,14,FALSE)*J40</f>
        <v>#REF!</v>
      </c>
      <c r="O40" s="126" t="e">
        <f t="shared" si="3"/>
        <v>#REF!</v>
      </c>
      <c r="P40" s="41">
        <v>1</v>
      </c>
      <c r="Q40" s="41">
        <v>1</v>
      </c>
      <c r="R40" s="41">
        <v>1</v>
      </c>
    </row>
    <row r="41" spans="1:18">
      <c r="A41" s="40" t="str">
        <f t="shared" si="0"/>
        <v>1_20143</v>
      </c>
      <c r="B41" s="40">
        <v>1</v>
      </c>
      <c r="C41" s="41" t="s">
        <v>66</v>
      </c>
      <c r="D41" s="40">
        <v>3</v>
      </c>
      <c r="E41" s="40">
        <v>2014</v>
      </c>
      <c r="F41" s="40" t="str">
        <f t="shared" si="1"/>
        <v>2014Q3</v>
      </c>
      <c r="G41" s="40">
        <v>2</v>
      </c>
      <c r="H41" s="40">
        <v>22</v>
      </c>
      <c r="I41" s="40">
        <v>0</v>
      </c>
      <c r="J41" s="42">
        <v>22598611</v>
      </c>
      <c r="K41" s="42">
        <f>J41*OtherData!$C$3</f>
        <v>17107199.848599546</v>
      </c>
      <c r="L41" s="42" t="str">
        <f>VLOOKUP($C41,OtherData!$H:$I,2,0)</f>
        <v>Water</v>
      </c>
      <c r="M41" s="54">
        <f t="shared" si="2"/>
        <v>0.11129155440339361</v>
      </c>
      <c r="N41" s="42" t="e">
        <f>VLOOKUP(E41,Inflation!$A$2:'Inflation'!$L$63,14,FALSE)*J41</f>
        <v>#REF!</v>
      </c>
      <c r="O41" s="126" t="e">
        <f t="shared" si="3"/>
        <v>#REF!</v>
      </c>
      <c r="P41" s="41">
        <v>5</v>
      </c>
      <c r="Q41" s="41">
        <v>2</v>
      </c>
      <c r="R41" s="41">
        <v>5</v>
      </c>
    </row>
    <row r="42" spans="1:18">
      <c r="A42" s="40" t="str">
        <f t="shared" si="0"/>
        <v>5_20164</v>
      </c>
      <c r="B42" s="40">
        <v>5</v>
      </c>
      <c r="C42" s="41" t="s">
        <v>73</v>
      </c>
      <c r="D42" s="40">
        <v>4</v>
      </c>
      <c r="E42" s="40">
        <v>2016</v>
      </c>
      <c r="F42" s="40" t="str">
        <f t="shared" si="1"/>
        <v>2016Q4</v>
      </c>
      <c r="G42" s="40">
        <v>1</v>
      </c>
      <c r="H42" s="40">
        <v>0</v>
      </c>
      <c r="I42" s="40">
        <v>0</v>
      </c>
      <c r="J42" s="42">
        <v>21849604</v>
      </c>
      <c r="K42" s="42">
        <f>J42*OtherData!$C$3</f>
        <v>16540199.848599546</v>
      </c>
      <c r="L42" s="42" t="str">
        <f>VLOOKUP($C42,OtherData!$H:$I,2,0)</f>
        <v>Wind</v>
      </c>
      <c r="M42" s="54">
        <f t="shared" si="2"/>
        <v>0.10630073275709075</v>
      </c>
      <c r="N42" s="42" t="e">
        <f>VLOOKUP(E42,Inflation!$A$2:'Inflation'!$L$63,14,FALSE)*J42</f>
        <v>#REF!</v>
      </c>
      <c r="O42" s="126" t="e">
        <f t="shared" si="3"/>
        <v>#REF!</v>
      </c>
      <c r="P42" s="41">
        <v>3</v>
      </c>
      <c r="Q42" s="41">
        <v>3</v>
      </c>
      <c r="R42" s="41">
        <v>3</v>
      </c>
    </row>
    <row r="43" spans="1:18">
      <c r="A43" s="40" t="str">
        <f t="shared" si="0"/>
        <v>5_20123</v>
      </c>
      <c r="B43" s="40">
        <v>5</v>
      </c>
      <c r="C43" s="41" t="s">
        <v>72</v>
      </c>
      <c r="D43" s="40">
        <v>3</v>
      </c>
      <c r="E43" s="40">
        <v>2012</v>
      </c>
      <c r="F43" s="40" t="str">
        <f t="shared" si="1"/>
        <v>2012Q3</v>
      </c>
      <c r="G43" s="40">
        <v>1</v>
      </c>
      <c r="H43" s="40">
        <v>0</v>
      </c>
      <c r="I43" s="40">
        <v>0</v>
      </c>
      <c r="J43" s="42">
        <v>20329397</v>
      </c>
      <c r="K43" s="42">
        <f>J43*OtherData!$C$3</f>
        <v>15389399.697199093</v>
      </c>
      <c r="L43" s="42" t="str">
        <f>VLOOKUP($C43,OtherData!$H:$I,2,0)</f>
        <v>Storm</v>
      </c>
      <c r="M43" s="54">
        <f t="shared" si="2"/>
        <v>9.6171211934907311E-2</v>
      </c>
      <c r="N43" s="42" t="e">
        <f>VLOOKUP(E43,Inflation!$A$2:'Inflation'!$L$63,14,FALSE)*J43</f>
        <v>#REF!</v>
      </c>
      <c r="O43" s="126" t="e">
        <f t="shared" si="3"/>
        <v>#REF!</v>
      </c>
      <c r="P43" s="41">
        <v>1</v>
      </c>
      <c r="Q43" s="41">
        <v>1</v>
      </c>
      <c r="R43" s="41">
        <v>1</v>
      </c>
    </row>
    <row r="44" spans="1:18">
      <c r="A44" s="40" t="str">
        <f t="shared" si="0"/>
        <v>2_20052</v>
      </c>
      <c r="B44" s="40">
        <v>2</v>
      </c>
      <c r="C44" s="41" t="s">
        <v>71</v>
      </c>
      <c r="D44" s="40">
        <v>2</v>
      </c>
      <c r="E44" s="40">
        <v>2005</v>
      </c>
      <c r="F44" s="40" t="str">
        <f t="shared" si="1"/>
        <v>2005Q2</v>
      </c>
      <c r="G44" s="40">
        <v>1</v>
      </c>
      <c r="H44" s="40">
        <v>0</v>
      </c>
      <c r="I44" s="40">
        <v>0</v>
      </c>
      <c r="J44" s="42">
        <v>19581658</v>
      </c>
      <c r="K44" s="42">
        <f>J44*OtherData!$C$3</f>
        <v>14823359.57607873</v>
      </c>
      <c r="L44" s="42" t="str">
        <f>VLOOKUP($C44,OtherData!$H:$I,2,0)</f>
        <v>Storm</v>
      </c>
      <c r="M44" s="54">
        <f t="shared" si="2"/>
        <v>9.1188839290880147E-2</v>
      </c>
      <c r="N44" s="42" t="e">
        <f>VLOOKUP(E44,Inflation!$A$2:'Inflation'!$L$63,14,FALSE)*J44</f>
        <v>#REF!</v>
      </c>
      <c r="O44" s="126" t="e">
        <f t="shared" si="3"/>
        <v>#REF!</v>
      </c>
      <c r="P44" s="41">
        <v>2</v>
      </c>
      <c r="Q44" s="41">
        <v>2</v>
      </c>
      <c r="R44" s="41">
        <v>2</v>
      </c>
    </row>
    <row r="45" spans="1:18">
      <c r="A45" s="40" t="str">
        <f t="shared" si="0"/>
        <v>3_20154</v>
      </c>
      <c r="B45" s="40">
        <v>3</v>
      </c>
      <c r="C45" s="41" t="s">
        <v>66</v>
      </c>
      <c r="D45" s="40">
        <v>4</v>
      </c>
      <c r="E45" s="40">
        <v>2015</v>
      </c>
      <c r="F45" s="40" t="str">
        <f t="shared" si="1"/>
        <v>2015Q4</v>
      </c>
      <c r="G45" s="40">
        <v>1</v>
      </c>
      <c r="H45" s="40">
        <v>0</v>
      </c>
      <c r="I45" s="40">
        <v>0</v>
      </c>
      <c r="J45" s="42">
        <v>17265998</v>
      </c>
      <c r="K45" s="42">
        <f>J45*OtherData!$C$3</f>
        <v>13070399.697199091</v>
      </c>
      <c r="L45" s="42" t="str">
        <f>VLOOKUP($C45,OtherData!$H:$I,2,0)</f>
        <v>Water</v>
      </c>
      <c r="M45" s="54">
        <f t="shared" si="2"/>
        <v>7.5759015466165966E-2</v>
      </c>
      <c r="N45" s="42" t="e">
        <f>VLOOKUP(E45,Inflation!$A$2:'Inflation'!$L$63,14,FALSE)*J45</f>
        <v>#REF!</v>
      </c>
      <c r="O45" s="126" t="e">
        <f t="shared" si="3"/>
        <v>#REF!</v>
      </c>
      <c r="P45" s="41">
        <v>1</v>
      </c>
      <c r="Q45" s="41">
        <v>1</v>
      </c>
      <c r="R45" s="41">
        <v>1</v>
      </c>
    </row>
    <row r="46" spans="1:18">
      <c r="A46" s="40" t="str">
        <f t="shared" si="0"/>
        <v>2_20073</v>
      </c>
      <c r="B46" s="40">
        <v>2</v>
      </c>
      <c r="C46" s="41" t="s">
        <v>71</v>
      </c>
      <c r="D46" s="40">
        <v>3</v>
      </c>
      <c r="E46" s="40">
        <v>2007</v>
      </c>
      <c r="F46" s="40" t="str">
        <f t="shared" si="1"/>
        <v>2007Q3</v>
      </c>
      <c r="G46" s="40">
        <v>1</v>
      </c>
      <c r="H46" s="40">
        <v>0</v>
      </c>
      <c r="I46" s="40">
        <v>90</v>
      </c>
      <c r="J46" s="42">
        <v>17131256</v>
      </c>
      <c r="K46" s="42">
        <f>J46*OtherData!$C$3</f>
        <v>12968399.697199091</v>
      </c>
      <c r="L46" s="42" t="str">
        <f>VLOOKUP($C46,OtherData!$H:$I,2,0)</f>
        <v>Storm</v>
      </c>
      <c r="M46" s="54">
        <f t="shared" si="2"/>
        <v>7.4861195699106195E-2</v>
      </c>
      <c r="N46" s="42" t="e">
        <f>VLOOKUP(E46,Inflation!$A$2:'Inflation'!$L$63,14,FALSE)*J46</f>
        <v>#REF!</v>
      </c>
      <c r="O46" s="126" t="e">
        <f t="shared" si="3"/>
        <v>#REF!</v>
      </c>
      <c r="P46" s="41">
        <v>1</v>
      </c>
      <c r="Q46" s="41">
        <v>1</v>
      </c>
      <c r="R46" s="41">
        <v>1</v>
      </c>
    </row>
    <row r="47" spans="1:18">
      <c r="A47" s="40" t="str">
        <f t="shared" si="0"/>
        <v>3_20154</v>
      </c>
      <c r="B47" s="40">
        <v>3</v>
      </c>
      <c r="C47" s="41" t="s">
        <v>66</v>
      </c>
      <c r="D47" s="40">
        <v>4</v>
      </c>
      <c r="E47" s="40">
        <v>2015</v>
      </c>
      <c r="F47" s="40" t="str">
        <f t="shared" si="1"/>
        <v>2015Q4</v>
      </c>
      <c r="G47" s="40">
        <v>1</v>
      </c>
      <c r="H47" s="40">
        <v>0</v>
      </c>
      <c r="I47" s="40">
        <v>0</v>
      </c>
      <c r="J47" s="42">
        <v>16803120</v>
      </c>
      <c r="K47" s="42">
        <f>J47*OtherData!$C$3</f>
        <v>12720000</v>
      </c>
      <c r="L47" s="42" t="str">
        <f>VLOOKUP($C47,OtherData!$H:$I,2,0)</f>
        <v>Water</v>
      </c>
      <c r="M47" s="54">
        <f t="shared" si="2"/>
        <v>7.2674743166978667E-2</v>
      </c>
      <c r="N47" s="42" t="e">
        <f>VLOOKUP(E47,Inflation!$A$2:'Inflation'!$L$63,14,FALSE)*J47</f>
        <v>#REF!</v>
      </c>
      <c r="O47" s="126" t="e">
        <f t="shared" si="3"/>
        <v>#REF!</v>
      </c>
      <c r="P47" s="41">
        <v>4</v>
      </c>
      <c r="Q47" s="41">
        <v>4</v>
      </c>
      <c r="R47" s="41">
        <v>4</v>
      </c>
    </row>
    <row r="48" spans="1:18">
      <c r="A48" s="40" t="str">
        <f t="shared" si="0"/>
        <v>2_20164</v>
      </c>
      <c r="B48" s="40">
        <v>2</v>
      </c>
      <c r="C48" s="41" t="s">
        <v>66</v>
      </c>
      <c r="D48" s="40">
        <v>4</v>
      </c>
      <c r="E48" s="40">
        <v>2016</v>
      </c>
      <c r="F48" s="40" t="str">
        <f t="shared" si="1"/>
        <v>2016Q4</v>
      </c>
      <c r="G48" s="40">
        <v>2</v>
      </c>
      <c r="H48" s="40">
        <v>0</v>
      </c>
      <c r="I48" s="40">
        <v>0</v>
      </c>
      <c r="J48" s="42">
        <v>16463887</v>
      </c>
      <c r="K48" s="42">
        <f>J48*OtherData!$C$3</f>
        <v>12463199.848599546</v>
      </c>
      <c r="L48" s="42" t="str">
        <f>VLOOKUP($C48,OtherData!$H:$I,2,0)</f>
        <v>Water</v>
      </c>
      <c r="M48" s="54">
        <f t="shared" si="2"/>
        <v>7.0414348538436797E-2</v>
      </c>
      <c r="N48" s="42" t="e">
        <f>VLOOKUP(E48,Inflation!$A$2:'Inflation'!$L$63,14,FALSE)*J48</f>
        <v>#REF!</v>
      </c>
      <c r="O48" s="126" t="e">
        <f t="shared" si="3"/>
        <v>#REF!</v>
      </c>
      <c r="P48" s="41">
        <v>1</v>
      </c>
      <c r="Q48" s="41">
        <v>1</v>
      </c>
      <c r="R48" s="41">
        <v>1</v>
      </c>
    </row>
    <row r="49" spans="1:18">
      <c r="A49" s="40" t="str">
        <f t="shared" si="0"/>
        <v>1_20031</v>
      </c>
      <c r="B49" s="40">
        <v>1</v>
      </c>
      <c r="C49" s="41" t="s">
        <v>66</v>
      </c>
      <c r="D49" s="40">
        <v>1</v>
      </c>
      <c r="E49" s="40">
        <v>2003</v>
      </c>
      <c r="F49" s="40" t="str">
        <f t="shared" si="1"/>
        <v>2003Q1</v>
      </c>
      <c r="G49" s="40">
        <v>1</v>
      </c>
      <c r="H49" s="40">
        <v>0</v>
      </c>
      <c r="I49" s="40">
        <v>0</v>
      </c>
      <c r="J49" s="42">
        <v>16417916</v>
      </c>
      <c r="K49" s="42">
        <f>J49*OtherData!$C$3</f>
        <v>12428399.697199091</v>
      </c>
      <c r="L49" s="42" t="str">
        <f>VLOOKUP($C49,OtherData!$H:$I,2,0)</f>
        <v>Water</v>
      </c>
      <c r="M49" s="54">
        <f t="shared" si="2"/>
        <v>7.0108032226436787E-2</v>
      </c>
      <c r="N49" s="42" t="e">
        <f>VLOOKUP(E49,Inflation!$A$2:'Inflation'!$L$63,14,FALSE)*J49</f>
        <v>#REF!</v>
      </c>
      <c r="O49" s="126" t="e">
        <f t="shared" si="3"/>
        <v>#REF!</v>
      </c>
      <c r="P49" s="41">
        <v>3</v>
      </c>
      <c r="Q49" s="41">
        <v>3</v>
      </c>
      <c r="R49" s="41">
        <v>5</v>
      </c>
    </row>
    <row r="50" spans="1:18">
      <c r="A50" s="40" t="str">
        <f t="shared" si="0"/>
        <v>3_20154</v>
      </c>
      <c r="B50" s="40">
        <v>3</v>
      </c>
      <c r="C50" s="41" t="s">
        <v>66</v>
      </c>
      <c r="D50" s="40">
        <v>4</v>
      </c>
      <c r="E50" s="40">
        <v>2015</v>
      </c>
      <c r="F50" s="40" t="str">
        <f t="shared" si="1"/>
        <v>2015Q4</v>
      </c>
      <c r="G50" s="40">
        <v>1</v>
      </c>
      <c r="H50" s="40">
        <v>0</v>
      </c>
      <c r="I50" s="40">
        <v>0</v>
      </c>
      <c r="J50" s="42">
        <v>16324389</v>
      </c>
      <c r="K50" s="42">
        <f>J50*OtherData!$C$3</f>
        <v>12357599.545798639</v>
      </c>
      <c r="L50" s="42" t="str">
        <f>VLOOKUP($C50,OtherData!$H:$I,2,0)</f>
        <v>Water</v>
      </c>
      <c r="M50" s="54">
        <f t="shared" si="2"/>
        <v>6.9484838349592154E-2</v>
      </c>
      <c r="N50" s="42" t="e">
        <f>VLOOKUP(E50,Inflation!$A$2:'Inflation'!$L$63,14,FALSE)*J50</f>
        <v>#REF!</v>
      </c>
      <c r="O50" s="126" t="e">
        <f t="shared" si="3"/>
        <v>#REF!</v>
      </c>
      <c r="P50" s="41">
        <v>1</v>
      </c>
      <c r="Q50" s="41">
        <v>1</v>
      </c>
      <c r="R50" s="41">
        <v>1</v>
      </c>
    </row>
    <row r="51" spans="1:18">
      <c r="A51" s="40" t="str">
        <f t="shared" si="0"/>
        <v>6_19982</v>
      </c>
      <c r="B51" s="40">
        <v>6</v>
      </c>
      <c r="C51" s="41" t="s">
        <v>68</v>
      </c>
      <c r="D51" s="40">
        <v>2</v>
      </c>
      <c r="E51" s="40">
        <v>1998</v>
      </c>
      <c r="F51" s="40" t="str">
        <f t="shared" si="1"/>
        <v>1998Q2</v>
      </c>
      <c r="G51" s="40">
        <v>1</v>
      </c>
      <c r="H51" s="40">
        <v>12</v>
      </c>
      <c r="I51" s="40">
        <v>110</v>
      </c>
      <c r="J51" s="42">
        <v>16162699</v>
      </c>
      <c r="K51" s="42">
        <f>J51*OtherData!$C$3</f>
        <v>12235199.848599546</v>
      </c>
      <c r="L51" s="42" t="str">
        <f>VLOOKUP($C51,OtherData!$H:$I,2,0)</f>
        <v>Wind</v>
      </c>
      <c r="M51" s="54">
        <f t="shared" si="2"/>
        <v>6.8407457294420826E-2</v>
      </c>
      <c r="N51" s="42" t="e">
        <f>VLOOKUP(E51,Inflation!$A$2:'Inflation'!$L$63,14,FALSE)*J51</f>
        <v>#REF!</v>
      </c>
      <c r="O51" s="126" t="e">
        <f t="shared" si="3"/>
        <v>#REF!</v>
      </c>
      <c r="P51" s="41">
        <v>1</v>
      </c>
      <c r="Q51" s="41">
        <v>1</v>
      </c>
      <c r="R51" s="41">
        <v>1</v>
      </c>
    </row>
    <row r="52" spans="1:18">
      <c r="A52" s="40" t="str">
        <f t="shared" si="0"/>
        <v>2_20164</v>
      </c>
      <c r="B52" s="40">
        <v>2</v>
      </c>
      <c r="C52" s="41" t="s">
        <v>66</v>
      </c>
      <c r="D52" s="40">
        <v>4</v>
      </c>
      <c r="E52" s="40">
        <v>2016</v>
      </c>
      <c r="F52" s="40" t="str">
        <f t="shared" si="1"/>
        <v>2016Q4</v>
      </c>
      <c r="G52" s="40">
        <v>1</v>
      </c>
      <c r="H52" s="40">
        <v>0</v>
      </c>
      <c r="I52" s="40">
        <v>0</v>
      </c>
      <c r="J52" s="42">
        <v>16075513</v>
      </c>
      <c r="K52" s="42">
        <f>J52*OtherData!$C$3</f>
        <v>12169199.848599546</v>
      </c>
      <c r="L52" s="42" t="str">
        <f>VLOOKUP($C52,OtherData!$H:$I,2,0)</f>
        <v>Water</v>
      </c>
      <c r="M52" s="54">
        <f t="shared" si="2"/>
        <v>6.7826515092205678E-2</v>
      </c>
      <c r="N52" s="42" t="e">
        <f>VLOOKUP(E52,Inflation!$A$2:'Inflation'!$L$63,14,FALSE)*J52</f>
        <v>#REF!</v>
      </c>
      <c r="O52" s="126" t="e">
        <f t="shared" si="3"/>
        <v>#REF!</v>
      </c>
      <c r="P52" s="41">
        <v>2</v>
      </c>
      <c r="Q52" s="41">
        <v>2</v>
      </c>
      <c r="R52" s="41">
        <v>2</v>
      </c>
    </row>
    <row r="53" spans="1:18">
      <c r="A53" s="40" t="str">
        <f t="shared" si="0"/>
        <v>2_20164</v>
      </c>
      <c r="B53" s="40">
        <v>2</v>
      </c>
      <c r="C53" s="41" t="s">
        <v>66</v>
      </c>
      <c r="D53" s="40">
        <v>4</v>
      </c>
      <c r="E53" s="40">
        <v>2016</v>
      </c>
      <c r="F53" s="40" t="str">
        <f t="shared" si="1"/>
        <v>2016Q4</v>
      </c>
      <c r="G53" s="40">
        <v>1</v>
      </c>
      <c r="H53" s="40">
        <v>0</v>
      </c>
      <c r="I53" s="40">
        <v>0</v>
      </c>
      <c r="J53" s="42">
        <v>15899556</v>
      </c>
      <c r="K53" s="42">
        <f>J53*OtherData!$C$3</f>
        <v>12036000</v>
      </c>
      <c r="L53" s="42" t="str">
        <f>VLOOKUP($C53,OtherData!$H:$I,2,0)</f>
        <v>Water</v>
      </c>
      <c r="M53" s="54">
        <f t="shared" si="2"/>
        <v>6.6654069434930768E-2</v>
      </c>
      <c r="N53" s="42" t="e">
        <f>VLOOKUP(E53,Inflation!$A$2:'Inflation'!$L$63,14,FALSE)*J53</f>
        <v>#REF!</v>
      </c>
      <c r="O53" s="126" t="e">
        <f t="shared" si="3"/>
        <v>#REF!</v>
      </c>
      <c r="P53" s="41">
        <v>1</v>
      </c>
      <c r="Q53" s="41">
        <v>1</v>
      </c>
      <c r="R53" s="41">
        <v>1</v>
      </c>
    </row>
    <row r="54" spans="1:18">
      <c r="A54" s="40" t="str">
        <f t="shared" si="0"/>
        <v>3_20163</v>
      </c>
      <c r="B54" s="40">
        <v>3</v>
      </c>
      <c r="C54" s="41" t="s">
        <v>74</v>
      </c>
      <c r="D54" s="40">
        <v>3</v>
      </c>
      <c r="E54" s="40">
        <v>2016</v>
      </c>
      <c r="F54" s="40" t="str">
        <f t="shared" si="1"/>
        <v>2016Q3</v>
      </c>
      <c r="G54" s="40">
        <v>1</v>
      </c>
      <c r="H54" s="40">
        <v>0</v>
      </c>
      <c r="I54" s="40">
        <v>0</v>
      </c>
      <c r="J54" s="42">
        <v>15813955</v>
      </c>
      <c r="K54" s="42">
        <f>J54*OtherData!$C$3</f>
        <v>11971199.848599546</v>
      </c>
      <c r="L54" s="42" t="str">
        <f>VLOOKUP($C54,OtherData!$H:$I,2,0)</f>
        <v>Storm</v>
      </c>
      <c r="M54" s="54">
        <f t="shared" si="2"/>
        <v>6.6083688485560232E-2</v>
      </c>
      <c r="N54" s="42" t="e">
        <f>VLOOKUP(E54,Inflation!$A$2:'Inflation'!$L$63,14,FALSE)*J54</f>
        <v>#REF!</v>
      </c>
      <c r="O54" s="126" t="e">
        <f t="shared" si="3"/>
        <v>#REF!</v>
      </c>
      <c r="P54" s="41">
        <v>3</v>
      </c>
      <c r="Q54" s="41">
        <v>3</v>
      </c>
      <c r="R54" s="41">
        <v>3</v>
      </c>
    </row>
    <row r="55" spans="1:18">
      <c r="A55" s="40" t="str">
        <f t="shared" si="0"/>
        <v>4_20164</v>
      </c>
      <c r="B55" s="40">
        <v>4</v>
      </c>
      <c r="C55" s="41" t="s">
        <v>73</v>
      </c>
      <c r="D55" s="40">
        <v>4</v>
      </c>
      <c r="E55" s="40">
        <v>2016</v>
      </c>
      <c r="F55" s="40" t="str">
        <f t="shared" si="1"/>
        <v>2016Q4</v>
      </c>
      <c r="G55" s="40">
        <v>1</v>
      </c>
      <c r="H55" s="40">
        <v>0</v>
      </c>
      <c r="I55" s="40">
        <v>0</v>
      </c>
      <c r="J55" s="42">
        <v>15802858</v>
      </c>
      <c r="K55" s="42">
        <f>J55*OtherData!$C$3</f>
        <v>11962799.394398184</v>
      </c>
      <c r="L55" s="42" t="str">
        <f>VLOOKUP($C55,OtherData!$H:$I,2,0)</f>
        <v>Wind</v>
      </c>
      <c r="M55" s="54">
        <f t="shared" si="2"/>
        <v>6.600974638914589E-2</v>
      </c>
      <c r="N55" s="42" t="e">
        <f>VLOOKUP(E55,Inflation!$A$2:'Inflation'!$L$63,14,FALSE)*J55</f>
        <v>#REF!</v>
      </c>
      <c r="O55" s="126" t="e">
        <f t="shared" si="3"/>
        <v>#REF!</v>
      </c>
      <c r="P55" s="41">
        <v>1</v>
      </c>
      <c r="Q55" s="41">
        <v>1</v>
      </c>
      <c r="R55" s="41">
        <v>1</v>
      </c>
    </row>
    <row r="56" spans="1:18">
      <c r="A56" s="40" t="str">
        <f t="shared" si="0"/>
        <v>3_20112</v>
      </c>
      <c r="B56" s="40">
        <v>3</v>
      </c>
      <c r="C56" s="41" t="s">
        <v>71</v>
      </c>
      <c r="D56" s="40">
        <v>2</v>
      </c>
      <c r="E56" s="40">
        <v>2011</v>
      </c>
      <c r="F56" s="40" t="str">
        <f t="shared" si="1"/>
        <v>2011Q2</v>
      </c>
      <c r="G56" s="40">
        <v>1</v>
      </c>
      <c r="H56" s="40">
        <v>0</v>
      </c>
      <c r="I56" s="40">
        <v>0</v>
      </c>
      <c r="J56" s="42">
        <v>15682066</v>
      </c>
      <c r="K56" s="42">
        <f>J56*OtherData!$C$3</f>
        <v>11871359.576078728</v>
      </c>
      <c r="L56" s="42" t="str">
        <f>VLOOKUP($C56,OtherData!$H:$I,2,0)</f>
        <v>Storm</v>
      </c>
      <c r="M56" s="54">
        <f t="shared" si="2"/>
        <v>6.5204878973620775E-2</v>
      </c>
      <c r="N56" s="42" t="e">
        <f>VLOOKUP(E56,Inflation!$A$2:'Inflation'!$L$63,14,FALSE)*J56</f>
        <v>#REF!</v>
      </c>
      <c r="O56" s="126" t="e">
        <f t="shared" si="3"/>
        <v>#REF!</v>
      </c>
      <c r="P56" s="41">
        <v>1</v>
      </c>
      <c r="Q56" s="41">
        <v>1</v>
      </c>
      <c r="R56" s="41">
        <v>1</v>
      </c>
    </row>
    <row r="57" spans="1:18">
      <c r="A57" s="40" t="str">
        <f t="shared" si="0"/>
        <v>2_20164</v>
      </c>
      <c r="B57" s="40">
        <v>2</v>
      </c>
      <c r="C57" s="41" t="s">
        <v>66</v>
      </c>
      <c r="D57" s="40">
        <v>4</v>
      </c>
      <c r="E57" s="40">
        <v>2016</v>
      </c>
      <c r="F57" s="40" t="str">
        <f t="shared" si="1"/>
        <v>2016Q4</v>
      </c>
      <c r="G57" s="40">
        <v>2</v>
      </c>
      <c r="H57" s="40">
        <v>0</v>
      </c>
      <c r="I57" s="40">
        <v>0</v>
      </c>
      <c r="J57" s="42">
        <v>15403388</v>
      </c>
      <c r="K57" s="42">
        <f>J57*OtherData!$C$3</f>
        <v>11660399.697199091</v>
      </c>
      <c r="L57" s="42" t="str">
        <f>VLOOKUP($C57,OtherData!$H:$I,2,0)</f>
        <v>Water</v>
      </c>
      <c r="M57" s="54">
        <f t="shared" si="2"/>
        <v>6.3347977509751435E-2</v>
      </c>
      <c r="N57" s="42" t="e">
        <f>VLOOKUP(E57,Inflation!$A$2:'Inflation'!$L$63,14,FALSE)*J57</f>
        <v>#REF!</v>
      </c>
      <c r="O57" s="126" t="e">
        <f t="shared" si="3"/>
        <v>#REF!</v>
      </c>
      <c r="P57" s="41">
        <v>4</v>
      </c>
      <c r="Q57" s="41">
        <v>4</v>
      </c>
      <c r="R57" s="41">
        <v>4</v>
      </c>
    </row>
    <row r="58" spans="1:18">
      <c r="A58" s="40" t="str">
        <f t="shared" si="0"/>
        <v>2_20164</v>
      </c>
      <c r="B58" s="40">
        <v>2</v>
      </c>
      <c r="C58" s="41" t="s">
        <v>66</v>
      </c>
      <c r="D58" s="40">
        <v>4</v>
      </c>
      <c r="E58" s="40">
        <v>2016</v>
      </c>
      <c r="F58" s="40" t="str">
        <f t="shared" si="1"/>
        <v>2016Q4</v>
      </c>
      <c r="G58" s="40">
        <v>2</v>
      </c>
      <c r="H58" s="40">
        <v>0</v>
      </c>
      <c r="I58" s="40">
        <v>0</v>
      </c>
      <c r="J58" s="42">
        <v>15390706</v>
      </c>
      <c r="K58" s="42">
        <f>J58*OtherData!$C$3</f>
        <v>11650799.394398184</v>
      </c>
      <c r="L58" s="42" t="str">
        <f>VLOOKUP($C58,OtherData!$H:$I,2,0)</f>
        <v>Water</v>
      </c>
      <c r="M58" s="54">
        <f t="shared" si="2"/>
        <v>6.3263474160492453E-2</v>
      </c>
      <c r="N58" s="42" t="e">
        <f>VLOOKUP(E58,Inflation!$A$2:'Inflation'!$L$63,14,FALSE)*J58</f>
        <v>#REF!</v>
      </c>
      <c r="O58" s="126" t="e">
        <f t="shared" si="3"/>
        <v>#REF!</v>
      </c>
      <c r="P58" s="41">
        <v>1</v>
      </c>
      <c r="Q58" s="41">
        <v>1</v>
      </c>
      <c r="R58" s="41">
        <v>1</v>
      </c>
    </row>
    <row r="59" spans="1:18">
      <c r="A59" s="40" t="str">
        <f t="shared" si="0"/>
        <v>1_20201</v>
      </c>
      <c r="B59" s="40">
        <v>1</v>
      </c>
      <c r="C59" s="41" t="s">
        <v>66</v>
      </c>
      <c r="D59" s="40">
        <v>1</v>
      </c>
      <c r="E59" s="40">
        <v>2020</v>
      </c>
      <c r="F59" s="40" t="str">
        <f t="shared" si="1"/>
        <v>2020Q1</v>
      </c>
      <c r="G59" s="40">
        <v>2</v>
      </c>
      <c r="H59" s="40">
        <v>0</v>
      </c>
      <c r="I59" s="40">
        <v>0</v>
      </c>
      <c r="J59" s="42">
        <v>15038792</v>
      </c>
      <c r="K59" s="42">
        <f>J59*OtherData!$C$3</f>
        <v>11384399.697199091</v>
      </c>
      <c r="L59" s="42" t="str">
        <f>VLOOKUP($C59,OtherData!$H:$I,2,0)</f>
        <v>Water</v>
      </c>
      <c r="M59" s="54">
        <f t="shared" si="2"/>
        <v>6.0918582845942627E-2</v>
      </c>
      <c r="N59" s="42" t="e">
        <f>VLOOKUP(E59,Inflation!$A$2:'Inflation'!$L$63,14,FALSE)*J59</f>
        <v>#REF!</v>
      </c>
      <c r="O59" s="126" t="e">
        <f t="shared" si="3"/>
        <v>#REF!</v>
      </c>
      <c r="P59" s="41">
        <v>1</v>
      </c>
      <c r="Q59" s="41">
        <v>1</v>
      </c>
      <c r="R59" s="41">
        <v>1</v>
      </c>
    </row>
    <row r="60" spans="1:18">
      <c r="A60" s="40" t="str">
        <f t="shared" si="0"/>
        <v>3_20164</v>
      </c>
      <c r="B60" s="40">
        <v>3</v>
      </c>
      <c r="C60" s="41" t="s">
        <v>73</v>
      </c>
      <c r="D60" s="40">
        <v>4</v>
      </c>
      <c r="E60" s="40">
        <v>2016</v>
      </c>
      <c r="F60" s="40" t="str">
        <f t="shared" si="1"/>
        <v>2016Q4</v>
      </c>
      <c r="G60" s="40">
        <v>1</v>
      </c>
      <c r="H60" s="40">
        <v>0</v>
      </c>
      <c r="I60" s="40">
        <v>0</v>
      </c>
      <c r="J60" s="42">
        <v>14980140</v>
      </c>
      <c r="K60" s="42">
        <f>J60*OtherData!$C$3</f>
        <v>11340000</v>
      </c>
      <c r="L60" s="42" t="str">
        <f>VLOOKUP($C60,OtherData!$H:$I,2,0)</f>
        <v>Wind</v>
      </c>
      <c r="M60" s="54">
        <f t="shared" si="2"/>
        <v>6.0527769847934655E-2</v>
      </c>
      <c r="N60" s="42" t="e">
        <f>VLOOKUP(E60,Inflation!$A$2:'Inflation'!$L$63,14,FALSE)*J60</f>
        <v>#REF!</v>
      </c>
      <c r="O60" s="126" t="e">
        <f t="shared" si="3"/>
        <v>#REF!</v>
      </c>
      <c r="P60" s="41">
        <v>2</v>
      </c>
      <c r="Q60" s="41">
        <v>2</v>
      </c>
      <c r="R60" s="41">
        <v>2</v>
      </c>
    </row>
    <row r="61" spans="1:18">
      <c r="A61" s="40" t="str">
        <f t="shared" si="0"/>
        <v>3_20154</v>
      </c>
      <c r="B61" s="40">
        <v>3</v>
      </c>
      <c r="C61" s="41" t="s">
        <v>66</v>
      </c>
      <c r="D61" s="40">
        <v>4</v>
      </c>
      <c r="E61" s="40">
        <v>2015</v>
      </c>
      <c r="F61" s="40" t="str">
        <f t="shared" si="1"/>
        <v>2015Q4</v>
      </c>
      <c r="G61" s="40">
        <v>1</v>
      </c>
      <c r="H61" s="40">
        <v>0</v>
      </c>
      <c r="I61" s="40">
        <v>0</v>
      </c>
      <c r="J61" s="42">
        <v>14900880</v>
      </c>
      <c r="K61" s="42">
        <f>J61*OtherData!$C$3</f>
        <v>11280000</v>
      </c>
      <c r="L61" s="42" t="str">
        <f>VLOOKUP($C61,OtherData!$H:$I,2,0)</f>
        <v>Water</v>
      </c>
      <c r="M61" s="54">
        <f t="shared" si="2"/>
        <v>5.9999640573193611E-2</v>
      </c>
      <c r="N61" s="42" t="e">
        <f>VLOOKUP(E61,Inflation!$A$2:'Inflation'!$L$63,14,FALSE)*J61</f>
        <v>#REF!</v>
      </c>
      <c r="O61" s="126" t="e">
        <f t="shared" si="3"/>
        <v>#REF!</v>
      </c>
      <c r="P61" s="41">
        <v>1</v>
      </c>
      <c r="Q61" s="41">
        <v>1</v>
      </c>
      <c r="R61" s="41">
        <v>1</v>
      </c>
    </row>
    <row r="62" spans="1:18">
      <c r="A62" s="40" t="str">
        <f t="shared" si="0"/>
        <v>3_20163</v>
      </c>
      <c r="B62" s="40">
        <v>3</v>
      </c>
      <c r="C62" s="41" t="s">
        <v>66</v>
      </c>
      <c r="D62" s="40">
        <v>3</v>
      </c>
      <c r="E62" s="40">
        <v>2016</v>
      </c>
      <c r="F62" s="40" t="str">
        <f t="shared" si="1"/>
        <v>2016Q3</v>
      </c>
      <c r="G62" s="40">
        <v>1</v>
      </c>
      <c r="H62" s="40">
        <v>0</v>
      </c>
      <c r="I62" s="40">
        <v>0</v>
      </c>
      <c r="J62" s="42">
        <v>14628225</v>
      </c>
      <c r="K62" s="42">
        <f>J62*OtherData!$C$3</f>
        <v>11073599.545798637</v>
      </c>
      <c r="L62" s="42" t="str">
        <f>VLOOKUP($C62,OtherData!$H:$I,2,0)</f>
        <v>Water</v>
      </c>
      <c r="M62" s="54">
        <f t="shared" si="2"/>
        <v>5.8182871870133816E-2</v>
      </c>
      <c r="N62" s="42" t="e">
        <f>VLOOKUP(E62,Inflation!$A$2:'Inflation'!$L$63,14,FALSE)*J62</f>
        <v>#REF!</v>
      </c>
      <c r="O62" s="126" t="e">
        <f t="shared" si="3"/>
        <v>#REF!</v>
      </c>
      <c r="P62" s="41">
        <v>1</v>
      </c>
      <c r="Q62" s="41">
        <v>1</v>
      </c>
      <c r="R62" s="41">
        <v>1</v>
      </c>
    </row>
    <row r="63" spans="1:18">
      <c r="A63" s="40" t="str">
        <f t="shared" si="0"/>
        <v>2_20164</v>
      </c>
      <c r="B63" s="40">
        <v>2</v>
      </c>
      <c r="C63" s="41" t="s">
        <v>66</v>
      </c>
      <c r="D63" s="40">
        <v>4</v>
      </c>
      <c r="E63" s="40">
        <v>2016</v>
      </c>
      <c r="F63" s="40" t="str">
        <f t="shared" si="1"/>
        <v>2016Q4</v>
      </c>
      <c r="G63" s="40">
        <v>1</v>
      </c>
      <c r="H63" s="40">
        <v>0</v>
      </c>
      <c r="I63" s="40">
        <v>0</v>
      </c>
      <c r="J63" s="42">
        <v>14529943</v>
      </c>
      <c r="K63" s="42">
        <f>J63*OtherData!$C$3</f>
        <v>10999199.848599546</v>
      </c>
      <c r="L63" s="42" t="str">
        <f>VLOOKUP($C63,OtherData!$H:$I,2,0)</f>
        <v>Water</v>
      </c>
      <c r="M63" s="54">
        <f t="shared" si="2"/>
        <v>5.7527994234755325E-2</v>
      </c>
      <c r="N63" s="42" t="e">
        <f>VLOOKUP(E63,Inflation!$A$2:'Inflation'!$L$63,14,FALSE)*J63</f>
        <v>#REF!</v>
      </c>
      <c r="O63" s="126" t="e">
        <f t="shared" si="3"/>
        <v>#REF!</v>
      </c>
      <c r="P63" s="41">
        <v>2</v>
      </c>
      <c r="Q63" s="41">
        <v>2</v>
      </c>
      <c r="R63" s="41">
        <v>2</v>
      </c>
    </row>
    <row r="64" spans="1:18">
      <c r="A64" s="40" t="str">
        <f t="shared" si="0"/>
        <v>3_20154</v>
      </c>
      <c r="B64" s="40">
        <v>3</v>
      </c>
      <c r="C64" s="41" t="s">
        <v>66</v>
      </c>
      <c r="D64" s="40">
        <v>4</v>
      </c>
      <c r="E64" s="40">
        <v>2015</v>
      </c>
      <c r="F64" s="40" t="str">
        <f t="shared" si="1"/>
        <v>2015Q4</v>
      </c>
      <c r="G64" s="40">
        <v>1</v>
      </c>
      <c r="H64" s="40">
        <v>0</v>
      </c>
      <c r="I64" s="40">
        <v>0</v>
      </c>
      <c r="J64" s="42">
        <v>14450683</v>
      </c>
      <c r="K64" s="42">
        <f>J64*OtherData!$C$3</f>
        <v>10939199.848599546</v>
      </c>
      <c r="L64" s="42" t="str">
        <f>VLOOKUP($C64,OtherData!$H:$I,2,0)</f>
        <v>Water</v>
      </c>
      <c r="M64" s="54">
        <f t="shared" si="2"/>
        <v>5.6999864960014281E-2</v>
      </c>
      <c r="N64" s="42" t="e">
        <f>VLOOKUP(E64,Inflation!$A$2:'Inflation'!$L$63,14,FALSE)*J64</f>
        <v>#REF!</v>
      </c>
      <c r="O64" s="126" t="e">
        <f t="shared" si="3"/>
        <v>#REF!</v>
      </c>
      <c r="P64" s="41">
        <v>1</v>
      </c>
      <c r="Q64" s="41">
        <v>1</v>
      </c>
      <c r="R64" s="41">
        <v>1</v>
      </c>
    </row>
    <row r="65" spans="1:18">
      <c r="A65" s="40" t="str">
        <f t="shared" si="0"/>
        <v>2_19963</v>
      </c>
      <c r="B65" s="40">
        <v>2</v>
      </c>
      <c r="C65" s="41" t="s">
        <v>64</v>
      </c>
      <c r="D65" s="40">
        <v>3</v>
      </c>
      <c r="E65" s="40">
        <v>1996</v>
      </c>
      <c r="F65" s="40" t="str">
        <f t="shared" si="1"/>
        <v>1996Q3</v>
      </c>
      <c r="G65" s="40">
        <v>1</v>
      </c>
      <c r="H65" s="40">
        <v>10</v>
      </c>
      <c r="I65" s="40">
        <v>0</v>
      </c>
      <c r="J65" s="42">
        <v>14333378</v>
      </c>
      <c r="K65" s="42">
        <f>J65*OtherData!$C$3</f>
        <v>10850399.697199091</v>
      </c>
      <c r="L65" s="42" t="str">
        <f>VLOOKUP($C65,OtherData!$H:$I,2,0)</f>
        <v>Wind</v>
      </c>
      <c r="M65" s="54">
        <f t="shared" si="2"/>
        <v>5.6218232300747337E-2</v>
      </c>
      <c r="N65" s="42" t="e">
        <f>VLOOKUP(E65,Inflation!$A$2:'Inflation'!$L$63,14,FALSE)*J65</f>
        <v>#REF!</v>
      </c>
      <c r="O65" s="126" t="e">
        <f t="shared" si="3"/>
        <v>#REF!</v>
      </c>
      <c r="P65" s="41">
        <v>4</v>
      </c>
      <c r="Q65" s="41">
        <v>4</v>
      </c>
      <c r="R65" s="41">
        <v>4</v>
      </c>
    </row>
    <row r="66" spans="1:18">
      <c r="A66" s="40" t="str">
        <f t="shared" ref="A66:A129" si="4">B66&amp;"_"&amp;E66&amp;D66</f>
        <v>2_20164</v>
      </c>
      <c r="B66" s="40">
        <v>2</v>
      </c>
      <c r="C66" s="41" t="s">
        <v>66</v>
      </c>
      <c r="D66" s="40">
        <v>4</v>
      </c>
      <c r="E66" s="40">
        <v>2016</v>
      </c>
      <c r="F66" s="40" t="str">
        <f t="shared" ref="F66:F129" si="5">E66&amp;"Q"&amp;D66</f>
        <v>2016Q4</v>
      </c>
      <c r="G66" s="40">
        <v>1</v>
      </c>
      <c r="H66" s="40">
        <v>0</v>
      </c>
      <c r="I66" s="40">
        <v>0</v>
      </c>
      <c r="J66" s="42">
        <v>14333378</v>
      </c>
      <c r="K66" s="42">
        <f>J66*OtherData!$C$3</f>
        <v>10850399.697199091</v>
      </c>
      <c r="L66" s="42" t="str">
        <f>VLOOKUP($C66,OtherData!$H:$I,2,0)</f>
        <v>Water</v>
      </c>
      <c r="M66" s="54">
        <f t="shared" ref="M66:M129" si="6">STANDARDIZE(J66,AVERAGE($J$2:$J$3367),_xlfn.STDEV.S($J$2:$J$3367))</f>
        <v>5.6218232300747337E-2</v>
      </c>
      <c r="N66" s="42" t="e">
        <f>VLOOKUP(E66,Inflation!$A$2:'Inflation'!$L$63,14,FALSE)*J66</f>
        <v>#REF!</v>
      </c>
      <c r="O66" s="126" t="e">
        <f t="shared" ref="O66:O129" si="7">STANDARDIZE(N66,AVERAGE($N$2:$N$3367),_xlfn.STDEV.S($N$2:$N$3367))</f>
        <v>#REF!</v>
      </c>
      <c r="P66" s="41">
        <v>1</v>
      </c>
      <c r="Q66" s="41">
        <v>1</v>
      </c>
      <c r="R66" s="41">
        <v>1</v>
      </c>
    </row>
    <row r="67" spans="1:18">
      <c r="A67" s="40" t="str">
        <f t="shared" si="4"/>
        <v>2_20171</v>
      </c>
      <c r="B67" s="40">
        <v>2</v>
      </c>
      <c r="C67" s="41" t="s">
        <v>68</v>
      </c>
      <c r="D67" s="40">
        <v>1</v>
      </c>
      <c r="E67" s="40">
        <v>2017</v>
      </c>
      <c r="F67" s="40" t="str">
        <f t="shared" si="5"/>
        <v>2017Q1</v>
      </c>
      <c r="G67" s="40">
        <v>1</v>
      </c>
      <c r="H67" s="40">
        <v>0</v>
      </c>
      <c r="I67" s="40">
        <v>0</v>
      </c>
      <c r="J67" s="42">
        <v>14288797</v>
      </c>
      <c r="K67" s="42">
        <f>J67*OtherData!$C$3</f>
        <v>10816651.778955337</v>
      </c>
      <c r="L67" s="42" t="str">
        <f>VLOOKUP($C67,OtherData!$H:$I,2,0)</f>
        <v>Wind</v>
      </c>
      <c r="M67" s="54">
        <f t="shared" si="6"/>
        <v>5.5921177907645767E-2</v>
      </c>
      <c r="N67" s="42" t="e">
        <f>VLOOKUP(E67,Inflation!$A$2:'Inflation'!$L$63,14,FALSE)*J67</f>
        <v>#REF!</v>
      </c>
      <c r="O67" s="126" t="e">
        <f t="shared" si="7"/>
        <v>#REF!</v>
      </c>
      <c r="P67" s="41">
        <v>4</v>
      </c>
      <c r="Q67" s="41">
        <v>4</v>
      </c>
      <c r="R67" s="41">
        <v>4</v>
      </c>
    </row>
    <row r="68" spans="1:18">
      <c r="A68" s="40" t="str">
        <f t="shared" si="4"/>
        <v>3_20154</v>
      </c>
      <c r="B68" s="40">
        <v>3</v>
      </c>
      <c r="C68" s="41" t="s">
        <v>66</v>
      </c>
      <c r="D68" s="40">
        <v>4</v>
      </c>
      <c r="E68" s="40">
        <v>2015</v>
      </c>
      <c r="F68" s="40" t="str">
        <f t="shared" si="5"/>
        <v>2015Q4</v>
      </c>
      <c r="G68" s="40">
        <v>1</v>
      </c>
      <c r="H68" s="40">
        <v>13</v>
      </c>
      <c r="I68" s="40">
        <v>13</v>
      </c>
      <c r="J68" s="42">
        <v>13855916</v>
      </c>
      <c r="K68" s="42">
        <f>J68*OtherData!$C$3</f>
        <v>10488959.878879637</v>
      </c>
      <c r="L68" s="42" t="str">
        <f>VLOOKUP($C68,OtherData!$H:$I,2,0)</f>
        <v>Water</v>
      </c>
      <c r="M68" s="54">
        <f t="shared" si="6"/>
        <v>5.3036783148887524E-2</v>
      </c>
      <c r="N68" s="42" t="e">
        <f>VLOOKUP(E68,Inflation!$A$2:'Inflation'!$L$63,14,FALSE)*J68</f>
        <v>#REF!</v>
      </c>
      <c r="O68" s="126" t="e">
        <f t="shared" si="7"/>
        <v>#REF!</v>
      </c>
      <c r="P68" s="41">
        <v>2</v>
      </c>
      <c r="Q68" s="41">
        <v>2</v>
      </c>
      <c r="R68" s="41">
        <v>2</v>
      </c>
    </row>
    <row r="69" spans="1:18">
      <c r="A69" s="40" t="str">
        <f t="shared" si="4"/>
        <v>1_20201</v>
      </c>
      <c r="B69" s="40">
        <v>1</v>
      </c>
      <c r="C69" s="41" t="s">
        <v>66</v>
      </c>
      <c r="D69" s="40">
        <v>1</v>
      </c>
      <c r="E69" s="40">
        <v>2020</v>
      </c>
      <c r="F69" s="40" t="str">
        <f t="shared" si="5"/>
        <v>2020Q1</v>
      </c>
      <c r="G69" s="40">
        <v>1</v>
      </c>
      <c r="H69" s="40">
        <v>0</v>
      </c>
      <c r="I69" s="40">
        <v>0</v>
      </c>
      <c r="J69" s="42">
        <v>13494490</v>
      </c>
      <c r="K69" s="42">
        <f>J69*OtherData!$C$3</f>
        <v>10215359.576078728</v>
      </c>
      <c r="L69" s="42" t="str">
        <f>VLOOKUP($C69,OtherData!$H:$I,2,0)</f>
        <v>Water</v>
      </c>
      <c r="M69" s="54">
        <f t="shared" si="6"/>
        <v>5.0628510990767962E-2</v>
      </c>
      <c r="N69" s="42" t="e">
        <f>VLOOKUP(E69,Inflation!$A$2:'Inflation'!$L$63,14,FALSE)*J69</f>
        <v>#REF!</v>
      </c>
      <c r="O69" s="126" t="e">
        <f t="shared" si="7"/>
        <v>#REF!</v>
      </c>
      <c r="P69" s="41">
        <v>2</v>
      </c>
      <c r="Q69" s="41">
        <v>2</v>
      </c>
      <c r="R69" s="41">
        <v>2</v>
      </c>
    </row>
    <row r="70" spans="1:18">
      <c r="A70" s="40" t="str">
        <f t="shared" si="4"/>
        <v>3_20133</v>
      </c>
      <c r="B70" s="40">
        <v>3</v>
      </c>
      <c r="C70" s="41" t="s">
        <v>75</v>
      </c>
      <c r="D70" s="40">
        <v>3</v>
      </c>
      <c r="E70" s="40">
        <v>2013</v>
      </c>
      <c r="F70" s="40" t="str">
        <f t="shared" si="5"/>
        <v>2013Q3</v>
      </c>
      <c r="G70" s="40">
        <v>1</v>
      </c>
      <c r="H70" s="40">
        <v>0</v>
      </c>
      <c r="I70" s="40">
        <v>0</v>
      </c>
      <c r="J70" s="42">
        <v>13384699</v>
      </c>
      <c r="K70" s="42">
        <f>J70*OtherData!$C$3</f>
        <v>10132247.539742619</v>
      </c>
      <c r="L70" s="42" t="str">
        <f>VLOOKUP($C70,OtherData!$H:$I,2,0)</f>
        <v>Storm</v>
      </c>
      <c r="M70" s="54">
        <f t="shared" si="6"/>
        <v>4.989694599956062E-2</v>
      </c>
      <c r="N70" s="42" t="e">
        <f>VLOOKUP(E70,Inflation!$A$2:'Inflation'!$L$63,14,FALSE)*J70</f>
        <v>#REF!</v>
      </c>
      <c r="O70" s="126" t="e">
        <f t="shared" si="7"/>
        <v>#REF!</v>
      </c>
      <c r="P70" s="41">
        <v>1</v>
      </c>
      <c r="Q70" s="41">
        <v>1</v>
      </c>
      <c r="R70" s="41">
        <v>1</v>
      </c>
    </row>
    <row r="71" spans="1:18">
      <c r="A71" s="40" t="str">
        <f t="shared" si="4"/>
        <v>2_19963</v>
      </c>
      <c r="B71" s="40">
        <v>2</v>
      </c>
      <c r="C71" s="41" t="s">
        <v>64</v>
      </c>
      <c r="D71" s="40">
        <v>3</v>
      </c>
      <c r="E71" s="40">
        <v>1996</v>
      </c>
      <c r="F71" s="40" t="str">
        <f t="shared" si="5"/>
        <v>1996Q3</v>
      </c>
      <c r="G71" s="40">
        <v>1</v>
      </c>
      <c r="H71" s="40">
        <v>0</v>
      </c>
      <c r="I71" s="40">
        <v>0</v>
      </c>
      <c r="J71" s="42">
        <v>13037192</v>
      </c>
      <c r="K71" s="42">
        <f>J71*OtherData!$C$3</f>
        <v>9869183.9515518546</v>
      </c>
      <c r="L71" s="42" t="str">
        <f>VLOOKUP($C71,OtherData!$H:$I,2,0)</f>
        <v>Wind</v>
      </c>
      <c r="M71" s="54">
        <f t="shared" si="6"/>
        <v>4.7581419632194533E-2</v>
      </c>
      <c r="N71" s="42" t="e">
        <f>VLOOKUP(E71,Inflation!$A$2:'Inflation'!$L$63,14,FALSE)*J71</f>
        <v>#REF!</v>
      </c>
      <c r="O71" s="126" t="e">
        <f t="shared" si="7"/>
        <v>#REF!</v>
      </c>
      <c r="P71" s="41">
        <v>1</v>
      </c>
      <c r="Q71" s="41">
        <v>1</v>
      </c>
      <c r="R71" s="41">
        <v>1</v>
      </c>
    </row>
    <row r="72" spans="1:18">
      <c r="A72" s="40" t="str">
        <f t="shared" si="4"/>
        <v>3_20154</v>
      </c>
      <c r="B72" s="40">
        <v>3</v>
      </c>
      <c r="C72" s="41" t="s">
        <v>66</v>
      </c>
      <c r="D72" s="40">
        <v>4</v>
      </c>
      <c r="E72" s="40">
        <v>2015</v>
      </c>
      <c r="F72" s="40" t="str">
        <f t="shared" si="5"/>
        <v>2015Q4</v>
      </c>
      <c r="G72" s="40">
        <v>1</v>
      </c>
      <c r="H72" s="40">
        <v>0</v>
      </c>
      <c r="I72" s="40">
        <v>0</v>
      </c>
      <c r="J72" s="42">
        <v>12933963</v>
      </c>
      <c r="K72" s="42">
        <f>J72*OtherData!$C$3</f>
        <v>9791039.3641180936</v>
      </c>
      <c r="L72" s="42" t="str">
        <f>VLOOKUP($C72,OtherData!$H:$I,2,0)</f>
        <v>Water</v>
      </c>
      <c r="M72" s="54">
        <f t="shared" si="6"/>
        <v>4.6893578894089016E-2</v>
      </c>
      <c r="N72" s="42" t="e">
        <f>VLOOKUP(E72,Inflation!$A$2:'Inflation'!$L$63,14,FALSE)*J72</f>
        <v>#REF!</v>
      </c>
      <c r="O72" s="126" t="e">
        <f t="shared" si="7"/>
        <v>#REF!</v>
      </c>
      <c r="P72" s="41">
        <v>1</v>
      </c>
      <c r="Q72" s="41">
        <v>1</v>
      </c>
      <c r="R72" s="41">
        <v>1</v>
      </c>
    </row>
    <row r="73" spans="1:18">
      <c r="A73" s="40" t="str">
        <f t="shared" si="4"/>
        <v>3_20154</v>
      </c>
      <c r="B73" s="40">
        <v>3</v>
      </c>
      <c r="C73" s="41" t="s">
        <v>66</v>
      </c>
      <c r="D73" s="40">
        <v>4</v>
      </c>
      <c r="E73" s="40">
        <v>2015</v>
      </c>
      <c r="F73" s="40" t="str">
        <f t="shared" si="5"/>
        <v>2015Q4</v>
      </c>
      <c r="G73" s="40">
        <v>1</v>
      </c>
      <c r="H73" s="40">
        <v>0</v>
      </c>
      <c r="I73" s="40">
        <v>0</v>
      </c>
      <c r="J73" s="42">
        <v>12506593</v>
      </c>
      <c r="K73" s="42">
        <f>J73*OtherData!$C$3</f>
        <v>9467519.3035579119</v>
      </c>
      <c r="L73" s="42" t="str">
        <f>VLOOKUP($C73,OtherData!$H:$I,2,0)</f>
        <v>Water</v>
      </c>
      <c r="M73" s="54">
        <f t="shared" si="6"/>
        <v>4.4045905311625229E-2</v>
      </c>
      <c r="N73" s="42" t="e">
        <f>VLOOKUP(E73,Inflation!$A$2:'Inflation'!$L$63,14,FALSE)*J73</f>
        <v>#REF!</v>
      </c>
      <c r="O73" s="126" t="e">
        <f t="shared" si="7"/>
        <v>#REF!</v>
      </c>
      <c r="P73" s="41">
        <v>2</v>
      </c>
      <c r="Q73" s="41">
        <v>2</v>
      </c>
      <c r="R73" s="41">
        <v>2</v>
      </c>
    </row>
    <row r="74" spans="1:18">
      <c r="A74" s="40" t="str">
        <f t="shared" si="4"/>
        <v>2_20164</v>
      </c>
      <c r="B74" s="40">
        <v>2</v>
      </c>
      <c r="C74" s="41" t="s">
        <v>66</v>
      </c>
      <c r="D74" s="40">
        <v>4</v>
      </c>
      <c r="E74" s="40">
        <v>2016</v>
      </c>
      <c r="F74" s="40" t="str">
        <f t="shared" si="5"/>
        <v>2016Q4</v>
      </c>
      <c r="G74" s="40">
        <v>1</v>
      </c>
      <c r="H74" s="40">
        <v>0</v>
      </c>
      <c r="I74" s="40">
        <v>0</v>
      </c>
      <c r="J74" s="42">
        <v>12433516</v>
      </c>
      <c r="K74" s="42">
        <f>J74*OtherData!$C$3</f>
        <v>9412199.8485995457</v>
      </c>
      <c r="L74" s="42" t="str">
        <f>VLOOKUP($C74,OtherData!$H:$I,2,0)</f>
        <v>Water</v>
      </c>
      <c r="M74" s="54">
        <f t="shared" si="6"/>
        <v>4.3558974917854709E-2</v>
      </c>
      <c r="N74" s="42" t="e">
        <f>VLOOKUP(E74,Inflation!$A$2:'Inflation'!$L$63,14,FALSE)*J74</f>
        <v>#REF!</v>
      </c>
      <c r="O74" s="126" t="e">
        <f t="shared" si="7"/>
        <v>#REF!</v>
      </c>
      <c r="P74" s="41">
        <v>5</v>
      </c>
      <c r="Q74" s="41">
        <v>2</v>
      </c>
      <c r="R74" s="41">
        <v>5</v>
      </c>
    </row>
    <row r="75" spans="1:18">
      <c r="A75" s="40" t="str">
        <f t="shared" si="4"/>
        <v>2_19963</v>
      </c>
      <c r="B75" s="40">
        <v>2</v>
      </c>
      <c r="C75" s="41" t="s">
        <v>64</v>
      </c>
      <c r="D75" s="40">
        <v>3</v>
      </c>
      <c r="E75" s="40">
        <v>1996</v>
      </c>
      <c r="F75" s="40" t="str">
        <f t="shared" si="5"/>
        <v>1996Q3</v>
      </c>
      <c r="G75" s="40">
        <v>1</v>
      </c>
      <c r="H75" s="40">
        <v>0</v>
      </c>
      <c r="I75" s="40">
        <v>0</v>
      </c>
      <c r="J75" s="42">
        <v>12367096</v>
      </c>
      <c r="K75" s="42">
        <f>J75*OtherData!$C$3</f>
        <v>9361919.7577592731</v>
      </c>
      <c r="L75" s="42" t="str">
        <f>VLOOKUP($C75,OtherData!$H:$I,2,0)</f>
        <v>Wind</v>
      </c>
      <c r="M75" s="54">
        <f t="shared" si="6"/>
        <v>4.3116401786031593E-2</v>
      </c>
      <c r="N75" s="42" t="e">
        <f>VLOOKUP(E75,Inflation!$A$2:'Inflation'!$L$63,14,FALSE)*J75</f>
        <v>#REF!</v>
      </c>
      <c r="O75" s="126" t="e">
        <f t="shared" si="7"/>
        <v>#REF!</v>
      </c>
      <c r="P75" s="41">
        <v>2</v>
      </c>
      <c r="Q75" s="41">
        <v>2</v>
      </c>
      <c r="R75" s="41">
        <v>2</v>
      </c>
    </row>
    <row r="76" spans="1:18">
      <c r="A76" s="40" t="str">
        <f t="shared" si="4"/>
        <v>5_19993</v>
      </c>
      <c r="B76" s="40">
        <v>5</v>
      </c>
      <c r="C76" s="41" t="s">
        <v>71</v>
      </c>
      <c r="D76" s="40">
        <v>3</v>
      </c>
      <c r="E76" s="40">
        <v>1999</v>
      </c>
      <c r="F76" s="40" t="str">
        <f t="shared" si="5"/>
        <v>1999Q3</v>
      </c>
      <c r="G76" s="40">
        <v>1</v>
      </c>
      <c r="H76" s="40">
        <v>0</v>
      </c>
      <c r="I76" s="40">
        <v>0</v>
      </c>
      <c r="J76" s="42">
        <v>12000604</v>
      </c>
      <c r="K76" s="42">
        <f>J76*OtherData!$C$3</f>
        <v>9084484.4814534448</v>
      </c>
      <c r="L76" s="42" t="str">
        <f>VLOOKUP($C76,OtherData!$H:$I,2,0)</f>
        <v>Storm</v>
      </c>
      <c r="M76" s="54">
        <f t="shared" si="6"/>
        <v>4.0674373598315286E-2</v>
      </c>
      <c r="N76" s="42" t="e">
        <f>VLOOKUP(E76,Inflation!$A$2:'Inflation'!$L$63,14,FALSE)*J76</f>
        <v>#REF!</v>
      </c>
      <c r="O76" s="126" t="e">
        <f t="shared" si="7"/>
        <v>#REF!</v>
      </c>
      <c r="P76" s="41">
        <v>3</v>
      </c>
      <c r="Q76" s="41">
        <v>3</v>
      </c>
      <c r="R76" s="41">
        <v>3</v>
      </c>
    </row>
    <row r="77" spans="1:18">
      <c r="A77" s="40" t="str">
        <f t="shared" si="4"/>
        <v>2_20013</v>
      </c>
      <c r="B77" s="40">
        <v>2</v>
      </c>
      <c r="C77" s="41" t="s">
        <v>68</v>
      </c>
      <c r="D77" s="40">
        <v>3</v>
      </c>
      <c r="E77" s="40">
        <v>2001</v>
      </c>
      <c r="F77" s="40" t="str">
        <f t="shared" si="5"/>
        <v>2001Q3</v>
      </c>
      <c r="G77" s="40">
        <v>1</v>
      </c>
      <c r="H77" s="40">
        <v>0</v>
      </c>
      <c r="I77" s="40">
        <v>0</v>
      </c>
      <c r="J77" s="42">
        <v>11943530</v>
      </c>
      <c r="K77" s="42">
        <f>J77*OtherData!$C$3</f>
        <v>9041279.3338380028</v>
      </c>
      <c r="L77" s="42" t="str">
        <f>VLOOKUP($C77,OtherData!$H:$I,2,0)</f>
        <v>Wind</v>
      </c>
      <c r="M77" s="54">
        <f t="shared" si="6"/>
        <v>4.0294075210394888E-2</v>
      </c>
      <c r="N77" s="42" t="e">
        <f>VLOOKUP(E77,Inflation!$A$2:'Inflation'!$L$63,14,FALSE)*J77</f>
        <v>#REF!</v>
      </c>
      <c r="O77" s="126" t="e">
        <f t="shared" si="7"/>
        <v>#REF!</v>
      </c>
      <c r="P77" s="41">
        <v>3</v>
      </c>
      <c r="Q77" s="41">
        <v>3</v>
      </c>
      <c r="R77" s="41">
        <v>3</v>
      </c>
    </row>
    <row r="78" spans="1:18">
      <c r="A78" s="40" t="str">
        <f t="shared" si="4"/>
        <v>3_20052</v>
      </c>
      <c r="B78" s="40">
        <v>3</v>
      </c>
      <c r="C78" s="41" t="s">
        <v>72</v>
      </c>
      <c r="D78" s="40">
        <v>2</v>
      </c>
      <c r="E78" s="40">
        <v>2005</v>
      </c>
      <c r="F78" s="40" t="str">
        <f t="shared" si="5"/>
        <v>2005Q2</v>
      </c>
      <c r="G78" s="40">
        <v>1</v>
      </c>
      <c r="H78" s="40">
        <v>0</v>
      </c>
      <c r="I78" s="40">
        <v>0</v>
      </c>
      <c r="J78" s="42">
        <v>11421809</v>
      </c>
      <c r="K78" s="42">
        <f>J78*OtherData!$C$3</f>
        <v>8646335.3520060573</v>
      </c>
      <c r="L78" s="42" t="str">
        <f>VLOOKUP($C78,OtherData!$H:$I,2,0)</f>
        <v>Storm</v>
      </c>
      <c r="M78" s="54">
        <f t="shared" si="6"/>
        <v>3.6817717232257463E-2</v>
      </c>
      <c r="N78" s="42" t="e">
        <f>VLOOKUP(E78,Inflation!$A$2:'Inflation'!$L$63,14,FALSE)*J78</f>
        <v>#REF!</v>
      </c>
      <c r="O78" s="126" t="e">
        <f t="shared" si="7"/>
        <v>#REF!</v>
      </c>
      <c r="P78" s="41">
        <v>2</v>
      </c>
      <c r="Q78" s="41">
        <v>2</v>
      </c>
      <c r="R78" s="41">
        <v>2</v>
      </c>
    </row>
    <row r="79" spans="1:18">
      <c r="A79" s="40" t="str">
        <f t="shared" si="4"/>
        <v>2_19822</v>
      </c>
      <c r="B79" s="40">
        <v>2</v>
      </c>
      <c r="C79" s="41" t="s">
        <v>76</v>
      </c>
      <c r="D79" s="40">
        <v>2</v>
      </c>
      <c r="E79" s="40">
        <v>1982</v>
      </c>
      <c r="F79" s="40" t="str">
        <f t="shared" si="5"/>
        <v>1982Q2</v>
      </c>
      <c r="G79" s="40">
        <v>2</v>
      </c>
      <c r="H79" s="40">
        <v>0</v>
      </c>
      <c r="I79" s="40">
        <v>0</v>
      </c>
      <c r="J79" s="42">
        <v>10714814</v>
      </c>
      <c r="K79" s="42">
        <f>J79*OtherData!$C$3</f>
        <v>8111138.5314155947</v>
      </c>
      <c r="L79" s="42" t="str">
        <f>VLOOKUP($C79,OtherData!$H:$I,2,0)</f>
        <v>Water</v>
      </c>
      <c r="M79" s="54">
        <f t="shared" si="6"/>
        <v>3.2106832087221579E-2</v>
      </c>
      <c r="N79" s="42" t="e">
        <f>VLOOKUP(E79,Inflation!$A$2:'Inflation'!$L$63,14,FALSE)*J79</f>
        <v>#REF!</v>
      </c>
      <c r="O79" s="126" t="e">
        <f t="shared" si="7"/>
        <v>#REF!</v>
      </c>
      <c r="P79" s="41">
        <v>1</v>
      </c>
      <c r="Q79" s="41">
        <v>1</v>
      </c>
      <c r="R79" s="41">
        <v>1</v>
      </c>
    </row>
    <row r="80" spans="1:18">
      <c r="A80" s="40" t="str">
        <f t="shared" si="4"/>
        <v>2_19853</v>
      </c>
      <c r="B80" s="40">
        <v>2</v>
      </c>
      <c r="C80" s="41" t="s">
        <v>77</v>
      </c>
      <c r="D80" s="40">
        <v>3</v>
      </c>
      <c r="E80" s="40">
        <v>1985</v>
      </c>
      <c r="F80" s="40" t="str">
        <f t="shared" si="5"/>
        <v>1985Q3</v>
      </c>
      <c r="G80" s="40">
        <v>2</v>
      </c>
      <c r="H80" s="40">
        <v>0</v>
      </c>
      <c r="I80" s="40">
        <v>0</v>
      </c>
      <c r="J80" s="42">
        <v>9541131</v>
      </c>
      <c r="K80" s="42">
        <f>J80*OtherData!$C$3</f>
        <v>7222657.8349735057</v>
      </c>
      <c r="L80" s="42" t="str">
        <f>VLOOKUP($C80,OtherData!$H:$I,2,0)</f>
        <v>Water</v>
      </c>
      <c r="M80" s="54">
        <f t="shared" si="6"/>
        <v>2.4286287656665274E-2</v>
      </c>
      <c r="N80" s="42" t="e">
        <f>VLOOKUP(E80,Inflation!$A$2:'Inflation'!$L$63,14,FALSE)*J80</f>
        <v>#REF!</v>
      </c>
      <c r="O80" s="126" t="e">
        <f t="shared" si="7"/>
        <v>#REF!</v>
      </c>
      <c r="P80" s="41">
        <v>3</v>
      </c>
      <c r="Q80" s="41">
        <v>3</v>
      </c>
      <c r="R80" s="41">
        <v>5</v>
      </c>
    </row>
    <row r="81" spans="1:18">
      <c r="A81" s="40" t="str">
        <f t="shared" si="4"/>
        <v>2_19864</v>
      </c>
      <c r="B81" s="40">
        <v>2</v>
      </c>
      <c r="C81" s="41" t="s">
        <v>78</v>
      </c>
      <c r="D81" s="40">
        <v>4</v>
      </c>
      <c r="E81" s="40">
        <v>1986</v>
      </c>
      <c r="F81" s="40" t="str">
        <f t="shared" si="5"/>
        <v>1986Q4</v>
      </c>
      <c r="G81" s="40">
        <v>2</v>
      </c>
      <c r="H81" s="40">
        <v>0</v>
      </c>
      <c r="I81" s="40">
        <v>0</v>
      </c>
      <c r="J81" s="42">
        <v>8675007</v>
      </c>
      <c r="K81" s="42">
        <f>J81*OtherData!$C$3</f>
        <v>6567000</v>
      </c>
      <c r="L81" s="42" t="str">
        <f>VLOOKUP($C81,OtherData!$H:$I,2,0)</f>
        <v>Water</v>
      </c>
      <c r="M81" s="54">
        <f t="shared" si="6"/>
        <v>1.8515086042284599E-2</v>
      </c>
      <c r="N81" s="42" t="e">
        <f>VLOOKUP(E81,Inflation!$A$2:'Inflation'!$L$63,14,FALSE)*J81</f>
        <v>#REF!</v>
      </c>
      <c r="O81" s="126" t="e">
        <f t="shared" si="7"/>
        <v>#REF!</v>
      </c>
      <c r="P81" s="41">
        <v>1</v>
      </c>
      <c r="Q81" s="41">
        <v>1</v>
      </c>
      <c r="R81" s="41">
        <v>1</v>
      </c>
    </row>
    <row r="82" spans="1:18">
      <c r="A82" s="40" t="str">
        <f t="shared" si="4"/>
        <v>6_20112</v>
      </c>
      <c r="B82" s="40">
        <v>6</v>
      </c>
      <c r="C82" s="41" t="s">
        <v>71</v>
      </c>
      <c r="D82" s="40">
        <v>2</v>
      </c>
      <c r="E82" s="40">
        <v>2011</v>
      </c>
      <c r="F82" s="40" t="str">
        <f t="shared" si="5"/>
        <v>2011Q2</v>
      </c>
      <c r="G82" s="40">
        <v>1</v>
      </c>
      <c r="H82" s="40">
        <v>0</v>
      </c>
      <c r="I82" s="40">
        <v>0</v>
      </c>
      <c r="J82" s="42">
        <v>8652814</v>
      </c>
      <c r="K82" s="42">
        <f>J82*OtherData!$C$3</f>
        <v>6550199.8485995457</v>
      </c>
      <c r="L82" s="42" t="str">
        <f>VLOOKUP($C82,OtherData!$H:$I,2,0)</f>
        <v>Storm</v>
      </c>
      <c r="M82" s="54">
        <f t="shared" si="6"/>
        <v>1.8367208512706908E-2</v>
      </c>
      <c r="N82" s="42" t="e">
        <f>VLOOKUP(E82,Inflation!$A$2:'Inflation'!$L$63,14,FALSE)*J82</f>
        <v>#REF!</v>
      </c>
      <c r="O82" s="126" t="e">
        <f t="shared" si="7"/>
        <v>#REF!</v>
      </c>
      <c r="P82" s="41">
        <v>3</v>
      </c>
      <c r="Q82" s="41">
        <v>3</v>
      </c>
      <c r="R82" s="41">
        <v>3</v>
      </c>
    </row>
    <row r="83" spans="1:18">
      <c r="A83" s="40" t="str">
        <f t="shared" si="4"/>
        <v>2_19894</v>
      </c>
      <c r="B83" s="40">
        <v>2</v>
      </c>
      <c r="C83" s="41" t="s">
        <v>67</v>
      </c>
      <c r="D83" s="40">
        <v>4</v>
      </c>
      <c r="E83" s="40">
        <v>1989</v>
      </c>
      <c r="F83" s="40" t="str">
        <f t="shared" si="5"/>
        <v>1989Q4</v>
      </c>
      <c r="G83" s="40">
        <v>5</v>
      </c>
      <c r="H83" s="40">
        <v>13</v>
      </c>
      <c r="I83" s="40">
        <v>0</v>
      </c>
      <c r="J83" s="42">
        <v>8641717</v>
      </c>
      <c r="K83" s="42">
        <f>J83*OtherData!$C$3</f>
        <v>6541799.3943981836</v>
      </c>
      <c r="L83" s="42" t="str">
        <f>VLOOKUP($C83,OtherData!$H:$I,2,0)</f>
        <v>Winter</v>
      </c>
      <c r="M83" s="54">
        <f t="shared" si="6"/>
        <v>1.8293266416292558E-2</v>
      </c>
      <c r="N83" s="42" t="e">
        <f>VLOOKUP(E83,Inflation!$A$2:'Inflation'!$L$63,14,FALSE)*J83</f>
        <v>#REF!</v>
      </c>
      <c r="O83" s="126" t="e">
        <f t="shared" si="7"/>
        <v>#REF!</v>
      </c>
      <c r="P83" s="41">
        <v>5</v>
      </c>
      <c r="Q83" s="41">
        <v>2</v>
      </c>
      <c r="R83" s="41">
        <v>2</v>
      </c>
    </row>
    <row r="84" spans="1:18">
      <c r="A84" s="40" t="str">
        <f t="shared" si="4"/>
        <v>3_20092</v>
      </c>
      <c r="B84" s="40">
        <v>3</v>
      </c>
      <c r="C84" s="41" t="s">
        <v>72</v>
      </c>
      <c r="D84" s="40">
        <v>2</v>
      </c>
      <c r="E84" s="40">
        <v>2009</v>
      </c>
      <c r="F84" s="40" t="str">
        <f t="shared" si="5"/>
        <v>2009Q2</v>
      </c>
      <c r="G84" s="40">
        <v>1</v>
      </c>
      <c r="H84" s="40">
        <v>0</v>
      </c>
      <c r="I84" s="40">
        <v>0</v>
      </c>
      <c r="J84" s="42">
        <v>8583065</v>
      </c>
      <c r="K84" s="42">
        <f>J84*OtherData!$C$3</f>
        <v>6497399.6971990922</v>
      </c>
      <c r="L84" s="42" t="str">
        <f>VLOOKUP($C84,OtherData!$H:$I,2,0)</f>
        <v>Storm</v>
      </c>
      <c r="M84" s="54">
        <f t="shared" si="6"/>
        <v>1.7902453418284586E-2</v>
      </c>
      <c r="N84" s="42" t="e">
        <f>VLOOKUP(E84,Inflation!$A$2:'Inflation'!$L$63,14,FALSE)*J84</f>
        <v>#REF!</v>
      </c>
      <c r="O84" s="126" t="e">
        <f t="shared" si="7"/>
        <v>#REF!</v>
      </c>
      <c r="P84" s="41">
        <v>4</v>
      </c>
      <c r="Q84" s="41">
        <v>4</v>
      </c>
      <c r="R84" s="41">
        <v>4</v>
      </c>
    </row>
    <row r="85" spans="1:18">
      <c r="A85" s="40" t="str">
        <f t="shared" si="4"/>
        <v>1_19953</v>
      </c>
      <c r="B85" s="40">
        <v>1</v>
      </c>
      <c r="C85" s="41" t="s">
        <v>66</v>
      </c>
      <c r="D85" s="40">
        <v>3</v>
      </c>
      <c r="E85" s="40">
        <v>1995</v>
      </c>
      <c r="F85" s="40" t="str">
        <f t="shared" si="5"/>
        <v>1995Q3</v>
      </c>
      <c r="G85" s="40">
        <v>1</v>
      </c>
      <c r="H85" s="40">
        <v>0</v>
      </c>
      <c r="I85" s="40">
        <v>0</v>
      </c>
      <c r="J85" s="42">
        <v>8520450</v>
      </c>
      <c r="K85" s="42">
        <f>J85*OtherData!$C$3</f>
        <v>6450000</v>
      </c>
      <c r="L85" s="42" t="str">
        <f>VLOOKUP($C85,OtherData!$H:$I,2,0)</f>
        <v>Water</v>
      </c>
      <c r="M85" s="54">
        <f t="shared" si="6"/>
        <v>1.7485233956539566E-2</v>
      </c>
      <c r="N85" s="42" t="e">
        <f>VLOOKUP(E85,Inflation!$A$2:'Inflation'!$L$63,14,FALSE)*J85</f>
        <v>#REF!</v>
      </c>
      <c r="O85" s="126" t="e">
        <f t="shared" si="7"/>
        <v>#REF!</v>
      </c>
      <c r="P85" s="41">
        <v>1</v>
      </c>
      <c r="Q85" s="41">
        <v>1</v>
      </c>
      <c r="R85" s="41">
        <v>1</v>
      </c>
    </row>
    <row r="86" spans="1:18">
      <c r="A86" s="40" t="str">
        <f t="shared" si="4"/>
        <v>2_19761</v>
      </c>
      <c r="B86" s="40">
        <v>2</v>
      </c>
      <c r="C86" s="41" t="s">
        <v>68</v>
      </c>
      <c r="D86" s="40">
        <v>1</v>
      </c>
      <c r="E86" s="40">
        <v>1976</v>
      </c>
      <c r="F86" s="40" t="str">
        <f t="shared" si="5"/>
        <v>1976Q1</v>
      </c>
      <c r="G86" s="40">
        <v>1</v>
      </c>
      <c r="H86" s="40">
        <v>0</v>
      </c>
      <c r="I86" s="40">
        <v>38</v>
      </c>
      <c r="J86" s="42">
        <v>8490331</v>
      </c>
      <c r="K86" s="42">
        <f>J86*OtherData!$C$3</f>
        <v>6427199.8485995457</v>
      </c>
      <c r="L86" s="42" t="str">
        <f>VLOOKUP($C86,OtherData!$H:$I,2,0)</f>
        <v>Wind</v>
      </c>
      <c r="M86" s="54">
        <f t="shared" si="6"/>
        <v>1.7284543499487767E-2</v>
      </c>
      <c r="N86" s="42" t="e">
        <f>VLOOKUP(E86,Inflation!$A$2:'Inflation'!$L$63,14,FALSE)*J86</f>
        <v>#REF!</v>
      </c>
      <c r="O86" s="126" t="e">
        <f t="shared" si="7"/>
        <v>#REF!</v>
      </c>
      <c r="P86" s="41">
        <v>2</v>
      </c>
      <c r="Q86" s="41">
        <v>2</v>
      </c>
      <c r="R86" s="41">
        <v>2</v>
      </c>
    </row>
    <row r="87" spans="1:18">
      <c r="A87" s="40" t="str">
        <f t="shared" si="4"/>
        <v>3_20154</v>
      </c>
      <c r="B87" s="40">
        <v>3</v>
      </c>
      <c r="C87" s="41" t="s">
        <v>66</v>
      </c>
      <c r="D87" s="40">
        <v>4</v>
      </c>
      <c r="E87" s="40">
        <v>2015</v>
      </c>
      <c r="F87" s="40" t="str">
        <f t="shared" si="5"/>
        <v>2015Q4</v>
      </c>
      <c r="G87" s="40">
        <v>1</v>
      </c>
      <c r="H87" s="40">
        <v>0</v>
      </c>
      <c r="I87" s="40">
        <v>0</v>
      </c>
      <c r="J87" s="42">
        <v>8277121</v>
      </c>
      <c r="K87" s="42">
        <f>J87*OtherData!$C$3</f>
        <v>6265799.3943981836</v>
      </c>
      <c r="L87" s="42" t="str">
        <f>VLOOKUP($C87,OtherData!$H:$I,2,0)</f>
        <v>Water</v>
      </c>
      <c r="M87" s="54">
        <f t="shared" si="6"/>
        <v>1.5863871752483754E-2</v>
      </c>
      <c r="N87" s="42" t="e">
        <f>VLOOKUP(E87,Inflation!$A$2:'Inflation'!$L$63,14,FALSE)*J87</f>
        <v>#REF!</v>
      </c>
      <c r="O87" s="126" t="e">
        <f t="shared" si="7"/>
        <v>#REF!</v>
      </c>
      <c r="P87" s="41">
        <v>1</v>
      </c>
      <c r="Q87" s="41">
        <v>1</v>
      </c>
      <c r="R87" s="41">
        <v>1</v>
      </c>
    </row>
    <row r="88" spans="1:18">
      <c r="A88" s="40" t="str">
        <f t="shared" si="4"/>
        <v>2_19973</v>
      </c>
      <c r="B88" s="40">
        <v>2</v>
      </c>
      <c r="C88" s="41" t="s">
        <v>71</v>
      </c>
      <c r="D88" s="40">
        <v>3</v>
      </c>
      <c r="E88" s="40">
        <v>1997</v>
      </c>
      <c r="F88" s="40" t="str">
        <f t="shared" si="5"/>
        <v>1997Q3</v>
      </c>
      <c r="G88" s="40">
        <v>1</v>
      </c>
      <c r="H88" s="40">
        <v>0</v>
      </c>
      <c r="I88" s="40">
        <v>25</v>
      </c>
      <c r="J88" s="42">
        <v>8266818</v>
      </c>
      <c r="K88" s="42">
        <f>J88*OtherData!$C$3</f>
        <v>6258000</v>
      </c>
      <c r="L88" s="42" t="str">
        <f>VLOOKUP($C88,OtherData!$H:$I,2,0)</f>
        <v>Storm</v>
      </c>
      <c r="M88" s="54">
        <f t="shared" si="6"/>
        <v>1.5795220277368224E-2</v>
      </c>
      <c r="N88" s="42" t="e">
        <f>VLOOKUP(E88,Inflation!$A$2:'Inflation'!$L$63,14,FALSE)*J88</f>
        <v>#REF!</v>
      </c>
      <c r="O88" s="126" t="e">
        <f t="shared" si="7"/>
        <v>#REF!</v>
      </c>
      <c r="P88" s="41">
        <v>5</v>
      </c>
      <c r="Q88" s="41">
        <v>2</v>
      </c>
      <c r="R88" s="41">
        <v>2</v>
      </c>
    </row>
    <row r="89" spans="1:18">
      <c r="A89" s="40" t="str">
        <f t="shared" si="4"/>
        <v>4_20154</v>
      </c>
      <c r="B89" s="40">
        <v>4</v>
      </c>
      <c r="C89" s="41" t="s">
        <v>66</v>
      </c>
      <c r="D89" s="40">
        <v>4</v>
      </c>
      <c r="E89" s="40">
        <v>2015</v>
      </c>
      <c r="F89" s="40" t="str">
        <f t="shared" si="5"/>
        <v>2015Q4</v>
      </c>
      <c r="G89" s="40">
        <v>1</v>
      </c>
      <c r="H89" s="40">
        <v>0</v>
      </c>
      <c r="I89" s="40">
        <v>0</v>
      </c>
      <c r="J89" s="42">
        <v>8239869</v>
      </c>
      <c r="K89" s="42">
        <f>J89*OtherData!$C$3</f>
        <v>6237599.5457986379</v>
      </c>
      <c r="L89" s="42" t="str">
        <f>VLOOKUP($C89,OtherData!$H:$I,2,0)</f>
        <v>Water</v>
      </c>
      <c r="M89" s="54">
        <f t="shared" si="6"/>
        <v>1.5615652326005666E-2</v>
      </c>
      <c r="N89" s="42" t="e">
        <f>VLOOKUP(E89,Inflation!$A$2:'Inflation'!$L$63,14,FALSE)*J89</f>
        <v>#REF!</v>
      </c>
      <c r="O89" s="126" t="e">
        <f t="shared" si="7"/>
        <v>#REF!</v>
      </c>
      <c r="P89" s="41">
        <v>5</v>
      </c>
      <c r="Q89" s="41">
        <v>2</v>
      </c>
      <c r="R89" s="41">
        <v>2</v>
      </c>
    </row>
    <row r="90" spans="1:18">
      <c r="A90" s="40" t="str">
        <f t="shared" si="4"/>
        <v>1_20133</v>
      </c>
      <c r="B90" s="40">
        <v>1</v>
      </c>
      <c r="C90" s="41" t="s">
        <v>66</v>
      </c>
      <c r="D90" s="40">
        <v>3</v>
      </c>
      <c r="E90" s="40">
        <v>2013</v>
      </c>
      <c r="F90" s="40" t="str">
        <f t="shared" si="5"/>
        <v>2013Q3</v>
      </c>
      <c r="G90" s="40">
        <v>1</v>
      </c>
      <c r="H90" s="40">
        <v>0</v>
      </c>
      <c r="I90" s="40">
        <v>0</v>
      </c>
      <c r="J90" s="42">
        <v>8238284</v>
      </c>
      <c r="K90" s="42">
        <f>J90*OtherData!$C$3</f>
        <v>6236399.6971990922</v>
      </c>
      <c r="L90" s="42" t="str">
        <f>VLOOKUP($C90,OtherData!$H:$I,2,0)</f>
        <v>Water</v>
      </c>
      <c r="M90" s="54">
        <f t="shared" si="6"/>
        <v>1.5605091073161046E-2</v>
      </c>
      <c r="N90" s="42" t="e">
        <f>VLOOKUP(E90,Inflation!$A$2:'Inflation'!$L$63,14,FALSE)*J90</f>
        <v>#REF!</v>
      </c>
      <c r="O90" s="126" t="e">
        <f t="shared" si="7"/>
        <v>#REF!</v>
      </c>
      <c r="P90" s="41">
        <v>4</v>
      </c>
      <c r="Q90" s="41">
        <v>4</v>
      </c>
      <c r="R90" s="41">
        <v>4</v>
      </c>
    </row>
    <row r="91" spans="1:18">
      <c r="A91" s="40" t="str">
        <f t="shared" si="4"/>
        <v>1_20083</v>
      </c>
      <c r="B91" s="40">
        <v>1</v>
      </c>
      <c r="C91" s="41" t="s">
        <v>71</v>
      </c>
      <c r="D91" s="40">
        <v>3</v>
      </c>
      <c r="E91" s="40">
        <v>2008</v>
      </c>
      <c r="F91" s="40" t="str">
        <f t="shared" si="5"/>
        <v>2008Q3</v>
      </c>
      <c r="G91" s="40">
        <v>1</v>
      </c>
      <c r="H91" s="40">
        <v>0</v>
      </c>
      <c r="I91" s="40">
        <v>0</v>
      </c>
      <c r="J91" s="42">
        <v>8193106</v>
      </c>
      <c r="K91" s="42">
        <f>J91*OtherData!$C$3</f>
        <v>6202199.8485995457</v>
      </c>
      <c r="L91" s="42" t="str">
        <f>VLOOKUP($C91,OtherData!$H:$I,2,0)</f>
        <v>Storm</v>
      </c>
      <c r="M91" s="54">
        <f t="shared" si="6"/>
        <v>1.5304058719208853E-2</v>
      </c>
      <c r="N91" s="42" t="e">
        <f>VLOOKUP(E91,Inflation!$A$2:'Inflation'!$L$63,14,FALSE)*J91</f>
        <v>#REF!</v>
      </c>
      <c r="O91" s="126" t="e">
        <f t="shared" si="7"/>
        <v>#REF!</v>
      </c>
      <c r="P91" s="41">
        <v>4</v>
      </c>
      <c r="Q91" s="41">
        <v>4</v>
      </c>
      <c r="R91" s="41">
        <v>4</v>
      </c>
    </row>
    <row r="92" spans="1:18">
      <c r="A92" s="40" t="str">
        <f t="shared" si="4"/>
        <v>1_19791</v>
      </c>
      <c r="B92" s="40">
        <v>1</v>
      </c>
      <c r="C92" s="41" t="s">
        <v>68</v>
      </c>
      <c r="D92" s="40">
        <v>1</v>
      </c>
      <c r="E92" s="40">
        <v>1979</v>
      </c>
      <c r="F92" s="40" t="str">
        <f t="shared" si="5"/>
        <v>1979Q1</v>
      </c>
      <c r="G92" s="40">
        <v>1</v>
      </c>
      <c r="H92" s="40">
        <v>0</v>
      </c>
      <c r="I92" s="40">
        <v>24</v>
      </c>
      <c r="J92" s="42">
        <v>8174876</v>
      </c>
      <c r="K92" s="42">
        <f>J92*OtherData!$C$3</f>
        <v>6188399.6971990922</v>
      </c>
      <c r="L92" s="42" t="str">
        <f>VLOOKUP($C92,OtherData!$H:$I,2,0)</f>
        <v>Wind</v>
      </c>
      <c r="M92" s="54">
        <f t="shared" si="6"/>
        <v>1.5182587653368211E-2</v>
      </c>
      <c r="N92" s="42" t="e">
        <f>VLOOKUP(E92,Inflation!$A$2:'Inflation'!$L$63,14,FALSE)*J92</f>
        <v>#REF!</v>
      </c>
      <c r="O92" s="126" t="e">
        <f t="shared" si="7"/>
        <v>#REF!</v>
      </c>
      <c r="P92" s="41">
        <v>3</v>
      </c>
      <c r="Q92" s="41">
        <v>3</v>
      </c>
      <c r="R92" s="41">
        <v>3</v>
      </c>
    </row>
    <row r="93" spans="1:18">
      <c r="A93" s="40" t="str">
        <f t="shared" si="4"/>
        <v>3_19861</v>
      </c>
      <c r="B93" s="40">
        <v>3</v>
      </c>
      <c r="C93" s="41" t="s">
        <v>71</v>
      </c>
      <c r="D93" s="40">
        <v>1</v>
      </c>
      <c r="E93" s="40">
        <v>1986</v>
      </c>
      <c r="F93" s="40" t="str">
        <f t="shared" si="5"/>
        <v>1986Q1</v>
      </c>
      <c r="G93" s="40">
        <v>1</v>
      </c>
      <c r="H93" s="40">
        <v>0</v>
      </c>
      <c r="I93" s="40">
        <v>0</v>
      </c>
      <c r="J93" s="42">
        <v>8037756</v>
      </c>
      <c r="K93" s="42">
        <f>J93*OtherData!$C$3</f>
        <v>6084599.5457986379</v>
      </c>
      <c r="L93" s="42" t="str">
        <f>VLOOKUP($C93,OtherData!$H:$I,2,0)</f>
        <v>Storm</v>
      </c>
      <c r="M93" s="54">
        <f t="shared" si="6"/>
        <v>1.4268922675416002E-2</v>
      </c>
      <c r="N93" s="42" t="e">
        <f>VLOOKUP(E93,Inflation!$A$2:'Inflation'!$L$63,14,FALSE)*J93</f>
        <v>#REF!</v>
      </c>
      <c r="O93" s="126" t="e">
        <f t="shared" si="7"/>
        <v>#REF!</v>
      </c>
      <c r="P93" s="41">
        <v>3</v>
      </c>
      <c r="Q93" s="41">
        <v>3</v>
      </c>
      <c r="R93" s="41">
        <v>3</v>
      </c>
    </row>
    <row r="94" spans="1:18">
      <c r="A94" s="40" t="str">
        <f t="shared" si="4"/>
        <v>1_19892</v>
      </c>
      <c r="B94" s="40">
        <v>1</v>
      </c>
      <c r="C94" s="41" t="s">
        <v>79</v>
      </c>
      <c r="D94" s="40">
        <v>2</v>
      </c>
      <c r="E94" s="40">
        <v>1989</v>
      </c>
      <c r="F94" s="40" t="str">
        <f t="shared" si="5"/>
        <v>1989Q2</v>
      </c>
      <c r="G94" s="40">
        <v>1</v>
      </c>
      <c r="H94" s="40">
        <v>0</v>
      </c>
      <c r="I94" s="40">
        <v>0</v>
      </c>
      <c r="J94" s="42">
        <v>8027452</v>
      </c>
      <c r="K94" s="42">
        <f>J94*OtherData!$C$3</f>
        <v>6076799.3943981836</v>
      </c>
      <c r="L94" s="42" t="str">
        <f>VLOOKUP($C94,OtherData!$H:$I,2,0)</f>
        <v>Storm</v>
      </c>
      <c r="M94" s="54">
        <f t="shared" si="6"/>
        <v>1.4200264537049466E-2</v>
      </c>
      <c r="N94" s="42" t="e">
        <f>VLOOKUP(E94,Inflation!$A$2:'Inflation'!$L$63,14,FALSE)*J94</f>
        <v>#REF!</v>
      </c>
      <c r="O94" s="126" t="e">
        <f t="shared" si="7"/>
        <v>#REF!</v>
      </c>
      <c r="P94" s="41">
        <v>3</v>
      </c>
      <c r="Q94" s="41">
        <v>3</v>
      </c>
      <c r="R94" s="41">
        <v>3</v>
      </c>
    </row>
    <row r="95" spans="1:18">
      <c r="A95" s="40" t="str">
        <f t="shared" si="4"/>
        <v>4_19892</v>
      </c>
      <c r="B95" s="40">
        <v>4</v>
      </c>
      <c r="C95" s="41" t="s">
        <v>71</v>
      </c>
      <c r="D95" s="40">
        <v>2</v>
      </c>
      <c r="E95" s="40">
        <v>1989</v>
      </c>
      <c r="F95" s="40" t="str">
        <f t="shared" si="5"/>
        <v>1989Q2</v>
      </c>
      <c r="G95" s="40">
        <v>1</v>
      </c>
      <c r="H95" s="40">
        <v>0</v>
      </c>
      <c r="I95" s="40">
        <v>12</v>
      </c>
      <c r="J95" s="42">
        <v>7997334</v>
      </c>
      <c r="K95" s="42">
        <f>J95*OtherData!$C$3</f>
        <v>6054000</v>
      </c>
      <c r="L95" s="42" t="str">
        <f>VLOOKUP($C95,OtherData!$H:$I,2,0)</f>
        <v>Storm</v>
      </c>
      <c r="M95" s="54">
        <f t="shared" si="6"/>
        <v>1.3999580743248674E-2</v>
      </c>
      <c r="N95" s="42" t="e">
        <f>VLOOKUP(E95,Inflation!$A$2:'Inflation'!$L$63,14,FALSE)*J95</f>
        <v>#REF!</v>
      </c>
      <c r="O95" s="126" t="e">
        <f t="shared" si="7"/>
        <v>#REF!</v>
      </c>
      <c r="P95" s="41">
        <v>1</v>
      </c>
      <c r="Q95" s="41">
        <v>1</v>
      </c>
      <c r="R95" s="41">
        <v>1</v>
      </c>
    </row>
    <row r="96" spans="1:18">
      <c r="A96" s="40" t="str">
        <f t="shared" si="4"/>
        <v>1_19882</v>
      </c>
      <c r="B96" s="40">
        <v>1</v>
      </c>
      <c r="C96" s="41" t="s">
        <v>72</v>
      </c>
      <c r="D96" s="40">
        <v>2</v>
      </c>
      <c r="E96" s="40">
        <v>1988</v>
      </c>
      <c r="F96" s="40" t="str">
        <f t="shared" si="5"/>
        <v>1988Q2</v>
      </c>
      <c r="G96" s="40">
        <v>1</v>
      </c>
      <c r="H96" s="40">
        <v>0</v>
      </c>
      <c r="I96" s="40">
        <v>0</v>
      </c>
      <c r="J96" s="42">
        <v>7904599</v>
      </c>
      <c r="K96" s="42">
        <f>J96*OtherData!$C$3</f>
        <v>5983799.3943981836</v>
      </c>
      <c r="L96" s="42" t="str">
        <f>VLOOKUP($C96,OtherData!$H:$I,2,0)</f>
        <v>Storm</v>
      </c>
      <c r="M96" s="54">
        <f t="shared" si="6"/>
        <v>1.3381664161200848E-2</v>
      </c>
      <c r="N96" s="42" t="e">
        <f>VLOOKUP(E96,Inflation!$A$2:'Inflation'!$L$63,14,FALSE)*J96</f>
        <v>#REF!</v>
      </c>
      <c r="O96" s="126" t="e">
        <f t="shared" si="7"/>
        <v>#REF!</v>
      </c>
      <c r="P96" s="41">
        <v>5</v>
      </c>
      <c r="Q96" s="41">
        <v>2</v>
      </c>
      <c r="R96" s="41">
        <v>2</v>
      </c>
    </row>
    <row r="97" spans="1:18">
      <c r="A97" s="40" t="str">
        <f t="shared" si="4"/>
        <v>4_20154</v>
      </c>
      <c r="B97" s="40">
        <v>4</v>
      </c>
      <c r="C97" s="41" t="s">
        <v>66</v>
      </c>
      <c r="D97" s="40">
        <v>4</v>
      </c>
      <c r="E97" s="40">
        <v>2015</v>
      </c>
      <c r="F97" s="40" t="str">
        <f t="shared" si="5"/>
        <v>2015Q4</v>
      </c>
      <c r="G97" s="40">
        <v>1</v>
      </c>
      <c r="H97" s="40">
        <v>0</v>
      </c>
      <c r="I97" s="40">
        <v>0</v>
      </c>
      <c r="J97" s="42">
        <v>7771443</v>
      </c>
      <c r="K97" s="42">
        <f>J97*OtherData!$C$3</f>
        <v>5883000</v>
      </c>
      <c r="L97" s="42" t="str">
        <f>VLOOKUP($C97,OtherData!$H:$I,2,0)</f>
        <v>Water</v>
      </c>
      <c r="M97" s="54">
        <f t="shared" si="6"/>
        <v>1.2494412310236699E-2</v>
      </c>
      <c r="N97" s="42" t="e">
        <f>VLOOKUP(E97,Inflation!$A$2:'Inflation'!$L$63,14,FALSE)*J97</f>
        <v>#REF!</v>
      </c>
      <c r="O97" s="126" t="e">
        <f t="shared" si="7"/>
        <v>#REF!</v>
      </c>
      <c r="P97" s="41">
        <v>5</v>
      </c>
      <c r="Q97" s="41">
        <v>2</v>
      </c>
      <c r="R97" s="41">
        <v>5</v>
      </c>
    </row>
    <row r="98" spans="1:18">
      <c r="A98" s="40" t="str">
        <f t="shared" si="4"/>
        <v>1_19933</v>
      </c>
      <c r="B98" s="40">
        <v>1</v>
      </c>
      <c r="C98" s="41" t="s">
        <v>80</v>
      </c>
      <c r="D98" s="40">
        <v>3</v>
      </c>
      <c r="E98" s="40">
        <v>1993</v>
      </c>
      <c r="F98" s="40" t="str">
        <f t="shared" si="5"/>
        <v>1993Q3</v>
      </c>
      <c r="G98" s="40">
        <v>1</v>
      </c>
      <c r="H98" s="40">
        <v>0</v>
      </c>
      <c r="I98" s="40">
        <v>0</v>
      </c>
      <c r="J98" s="42">
        <v>7700901</v>
      </c>
      <c r="K98" s="42">
        <f>J98*OtherData!$C$3</f>
        <v>5829599.5457986379</v>
      </c>
      <c r="L98" s="42" t="str">
        <f>VLOOKUP($C98,OtherData!$H:$I,2,0)</f>
        <v>Storm</v>
      </c>
      <c r="M98" s="54">
        <f t="shared" si="6"/>
        <v>1.2024373257766566E-2</v>
      </c>
      <c r="N98" s="42" t="e">
        <f>VLOOKUP(E98,Inflation!$A$2:'Inflation'!$L$63,14,FALSE)*J98</f>
        <v>#REF!</v>
      </c>
      <c r="O98" s="126" t="e">
        <f t="shared" si="7"/>
        <v>#REF!</v>
      </c>
      <c r="P98" s="41">
        <v>3</v>
      </c>
      <c r="Q98" s="41">
        <v>3</v>
      </c>
      <c r="R98" s="41">
        <v>3</v>
      </c>
    </row>
    <row r="99" spans="1:18">
      <c r="A99" s="40" t="str">
        <f t="shared" si="4"/>
        <v>5_19893</v>
      </c>
      <c r="B99" s="40">
        <v>5</v>
      </c>
      <c r="C99" s="41" t="s">
        <v>68</v>
      </c>
      <c r="D99" s="40">
        <v>3</v>
      </c>
      <c r="E99" s="40">
        <v>1989</v>
      </c>
      <c r="F99" s="40" t="str">
        <f t="shared" si="5"/>
        <v>1989Q3</v>
      </c>
      <c r="G99" s="40">
        <v>1</v>
      </c>
      <c r="H99" s="40">
        <v>0</v>
      </c>
      <c r="I99" s="40">
        <v>0</v>
      </c>
      <c r="J99" s="42">
        <v>7661271</v>
      </c>
      <c r="K99" s="42">
        <f>J99*OtherData!$C$3</f>
        <v>5799599.5457986379</v>
      </c>
      <c r="L99" s="42" t="str">
        <f>VLOOKUP($C99,OtherData!$H:$I,2,0)</f>
        <v>Wind</v>
      </c>
      <c r="M99" s="54">
        <f t="shared" si="6"/>
        <v>1.1760308620396044E-2</v>
      </c>
      <c r="N99" s="42" t="e">
        <f>VLOOKUP(E99,Inflation!$A$2:'Inflation'!$L$63,14,FALSE)*J99</f>
        <v>#REF!</v>
      </c>
      <c r="O99" s="126" t="e">
        <f t="shared" si="7"/>
        <v>#REF!</v>
      </c>
      <c r="P99" s="41">
        <v>3</v>
      </c>
      <c r="Q99" s="41">
        <v>3</v>
      </c>
      <c r="R99" s="41">
        <v>5</v>
      </c>
    </row>
    <row r="100" spans="1:18">
      <c r="A100" s="40" t="str">
        <f t="shared" si="4"/>
        <v>1_20072</v>
      </c>
      <c r="B100" s="40">
        <v>1</v>
      </c>
      <c r="C100" s="41" t="s">
        <v>73</v>
      </c>
      <c r="D100" s="40">
        <v>2</v>
      </c>
      <c r="E100" s="40">
        <v>2007</v>
      </c>
      <c r="F100" s="40" t="str">
        <f t="shared" si="5"/>
        <v>2007Q2</v>
      </c>
      <c r="G100" s="40">
        <v>1</v>
      </c>
      <c r="H100" s="40">
        <v>0</v>
      </c>
      <c r="I100" s="40">
        <v>0</v>
      </c>
      <c r="J100" s="42">
        <v>7606582</v>
      </c>
      <c r="K100" s="42">
        <f>J100*OtherData!$C$3</f>
        <v>5758199.8485995457</v>
      </c>
      <c r="L100" s="42" t="str">
        <f>VLOOKUP($C100,OtherData!$H:$I,2,0)</f>
        <v>Wind</v>
      </c>
      <c r="M100" s="54">
        <f t="shared" si="6"/>
        <v>1.1395902086125126E-2</v>
      </c>
      <c r="N100" s="42" t="e">
        <f>VLOOKUP(E100,Inflation!$A$2:'Inflation'!$L$63,14,FALSE)*J100</f>
        <v>#REF!</v>
      </c>
      <c r="O100" s="126" t="e">
        <f t="shared" si="7"/>
        <v>#REF!</v>
      </c>
      <c r="P100" s="41">
        <v>1</v>
      </c>
      <c r="Q100" s="41">
        <v>1</v>
      </c>
      <c r="R100" s="41">
        <v>1</v>
      </c>
    </row>
    <row r="101" spans="1:18">
      <c r="A101" s="40" t="str">
        <f t="shared" si="4"/>
        <v>6_19982</v>
      </c>
      <c r="B101" s="40">
        <v>6</v>
      </c>
      <c r="C101" s="41" t="s">
        <v>68</v>
      </c>
      <c r="D101" s="40">
        <v>2</v>
      </c>
      <c r="E101" s="40">
        <v>1998</v>
      </c>
      <c r="F101" s="40" t="str">
        <f t="shared" si="5"/>
        <v>1998Q2</v>
      </c>
      <c r="G101" s="40">
        <v>1</v>
      </c>
      <c r="H101" s="40">
        <v>0</v>
      </c>
      <c r="I101" s="40">
        <v>23</v>
      </c>
      <c r="J101" s="42">
        <v>7597863</v>
      </c>
      <c r="K101" s="42">
        <f>J101*OtherData!$C$3</f>
        <v>5751599.5457986379</v>
      </c>
      <c r="L101" s="42" t="str">
        <f>VLOOKUP($C101,OtherData!$H:$I,2,0)</f>
        <v>Wind</v>
      </c>
      <c r="M101" s="54">
        <f t="shared" si="6"/>
        <v>1.1337805200603209E-2</v>
      </c>
      <c r="N101" s="42" t="e">
        <f>VLOOKUP(E101,Inflation!$A$2:'Inflation'!$L$63,14,FALSE)*J101</f>
        <v>#REF!</v>
      </c>
      <c r="O101" s="126" t="e">
        <f t="shared" si="7"/>
        <v>#REF!</v>
      </c>
      <c r="P101" s="41">
        <v>1</v>
      </c>
      <c r="Q101" s="41">
        <v>1</v>
      </c>
      <c r="R101" s="41">
        <v>1</v>
      </c>
    </row>
    <row r="102" spans="1:18">
      <c r="A102" s="40" t="str">
        <f t="shared" si="4"/>
        <v>2_20054</v>
      </c>
      <c r="B102" s="40">
        <v>2</v>
      </c>
      <c r="C102" s="41" t="s">
        <v>74</v>
      </c>
      <c r="D102" s="40">
        <v>4</v>
      </c>
      <c r="E102" s="40">
        <v>2005</v>
      </c>
      <c r="F102" s="40" t="str">
        <f t="shared" si="5"/>
        <v>2005Q4</v>
      </c>
      <c r="G102" s="40">
        <v>3</v>
      </c>
      <c r="H102" s="40">
        <v>0</v>
      </c>
      <c r="I102" s="40">
        <v>0</v>
      </c>
      <c r="J102" s="42">
        <v>7582011</v>
      </c>
      <c r="K102" s="42">
        <f>J102*OtherData!$C$3</f>
        <v>5739599.5457986379</v>
      </c>
      <c r="L102" s="42" t="str">
        <f>VLOOKUP($C102,OtherData!$H:$I,2,0)</f>
        <v>Storm</v>
      </c>
      <c r="M102" s="54">
        <f t="shared" si="6"/>
        <v>1.1232179345655E-2</v>
      </c>
      <c r="N102" s="42" t="e">
        <f>VLOOKUP(E102,Inflation!$A$2:'Inflation'!$L$63,14,FALSE)*J102</f>
        <v>#REF!</v>
      </c>
      <c r="O102" s="126" t="e">
        <f t="shared" si="7"/>
        <v>#REF!</v>
      </c>
      <c r="P102" s="41">
        <v>2</v>
      </c>
      <c r="Q102" s="41">
        <v>2</v>
      </c>
      <c r="R102" s="41">
        <v>2</v>
      </c>
    </row>
    <row r="103" spans="1:18">
      <c r="A103" s="40" t="str">
        <f t="shared" si="4"/>
        <v>3_20154</v>
      </c>
      <c r="B103" s="40">
        <v>3</v>
      </c>
      <c r="C103" s="41" t="s">
        <v>66</v>
      </c>
      <c r="D103" s="40">
        <v>4</v>
      </c>
      <c r="E103" s="40">
        <v>2015</v>
      </c>
      <c r="F103" s="40" t="str">
        <f t="shared" si="5"/>
        <v>2015Q4</v>
      </c>
      <c r="G103" s="40">
        <v>1</v>
      </c>
      <c r="H103" s="40">
        <v>0</v>
      </c>
      <c r="I103" s="40">
        <v>0</v>
      </c>
      <c r="J103" s="42">
        <v>7513848</v>
      </c>
      <c r="K103" s="42">
        <f>J103*OtherData!$C$3</f>
        <v>5688000</v>
      </c>
      <c r="L103" s="42" t="str">
        <f>VLOOKUP($C103,OtherData!$H:$I,2,0)</f>
        <v>Water</v>
      </c>
      <c r="M103" s="54">
        <f t="shared" si="6"/>
        <v>1.0777992167328306E-2</v>
      </c>
      <c r="N103" s="42" t="e">
        <f>VLOOKUP(E103,Inflation!$A$2:'Inflation'!$L$63,14,FALSE)*J103</f>
        <v>#REF!</v>
      </c>
      <c r="O103" s="126" t="e">
        <f t="shared" si="7"/>
        <v>#REF!</v>
      </c>
      <c r="P103" s="41">
        <v>1</v>
      </c>
      <c r="Q103" s="41">
        <v>1</v>
      </c>
      <c r="R103" s="41">
        <v>1</v>
      </c>
    </row>
    <row r="104" spans="1:18">
      <c r="A104" s="40" t="str">
        <f t="shared" si="4"/>
        <v>2_19793</v>
      </c>
      <c r="B104" s="40">
        <v>2</v>
      </c>
      <c r="C104" s="41" t="s">
        <v>68</v>
      </c>
      <c r="D104" s="40">
        <v>3</v>
      </c>
      <c r="E104" s="40">
        <v>1979</v>
      </c>
      <c r="F104" s="40" t="str">
        <f t="shared" si="5"/>
        <v>1979Q3</v>
      </c>
      <c r="G104" s="40">
        <v>1</v>
      </c>
      <c r="H104" s="40">
        <v>0</v>
      </c>
      <c r="I104" s="40">
        <v>0</v>
      </c>
      <c r="J104" s="42">
        <v>7436965</v>
      </c>
      <c r="K104" s="42">
        <f>J104*OtherData!$C$3</f>
        <v>5629799.3943981836</v>
      </c>
      <c r="L104" s="42" t="str">
        <f>VLOOKUP($C104,OtherData!$H:$I,2,0)</f>
        <v>Wind</v>
      </c>
      <c r="M104" s="54">
        <f t="shared" si="6"/>
        <v>1.0265701440228687E-2</v>
      </c>
      <c r="N104" s="42" t="e">
        <f>VLOOKUP(E104,Inflation!$A$2:'Inflation'!$L$63,14,FALSE)*J104</f>
        <v>#REF!</v>
      </c>
      <c r="O104" s="126" t="e">
        <f t="shared" si="7"/>
        <v>#REF!</v>
      </c>
      <c r="P104" s="41">
        <v>1</v>
      </c>
      <c r="Q104" s="41">
        <v>1</v>
      </c>
      <c r="R104" s="41">
        <v>1</v>
      </c>
    </row>
    <row r="105" spans="1:18">
      <c r="A105" s="40" t="str">
        <f t="shared" si="4"/>
        <v>4_19774</v>
      </c>
      <c r="B105" s="40">
        <v>4</v>
      </c>
      <c r="C105" s="41" t="s">
        <v>68</v>
      </c>
      <c r="D105" s="40">
        <v>4</v>
      </c>
      <c r="E105" s="40">
        <v>1977</v>
      </c>
      <c r="F105" s="40" t="str">
        <f t="shared" si="5"/>
        <v>1977Q4</v>
      </c>
      <c r="G105" s="40">
        <v>1</v>
      </c>
      <c r="H105" s="40">
        <v>0</v>
      </c>
      <c r="I105" s="40">
        <v>78</v>
      </c>
      <c r="J105" s="42">
        <v>7364839</v>
      </c>
      <c r="K105" s="42">
        <f>J105*OtherData!$C$3</f>
        <v>5575199.8485995457</v>
      </c>
      <c r="L105" s="42" t="str">
        <f>VLOOKUP($C105,OtherData!$H:$I,2,0)</f>
        <v>Wind</v>
      </c>
      <c r="M105" s="54">
        <f t="shared" si="6"/>
        <v>9.7851077981649416E-3</v>
      </c>
      <c r="N105" s="42" t="e">
        <f>VLOOKUP(E105,Inflation!$A$2:'Inflation'!$L$63,14,FALSE)*J105</f>
        <v>#REF!</v>
      </c>
      <c r="O105" s="126" t="e">
        <f t="shared" si="7"/>
        <v>#REF!</v>
      </c>
      <c r="P105" s="41">
        <v>3</v>
      </c>
      <c r="Q105" s="41">
        <v>3</v>
      </c>
      <c r="R105" s="41">
        <v>3</v>
      </c>
    </row>
    <row r="106" spans="1:18">
      <c r="A106" s="40" t="str">
        <f t="shared" si="4"/>
        <v>1_20164</v>
      </c>
      <c r="B106" s="40">
        <v>1</v>
      </c>
      <c r="C106" s="41" t="s">
        <v>68</v>
      </c>
      <c r="D106" s="40">
        <v>4</v>
      </c>
      <c r="E106" s="40">
        <v>2016</v>
      </c>
      <c r="F106" s="40" t="str">
        <f t="shared" si="5"/>
        <v>2016Q4</v>
      </c>
      <c r="G106" s="40">
        <v>1</v>
      </c>
      <c r="H106" s="40">
        <v>0</v>
      </c>
      <c r="I106" s="40">
        <v>0</v>
      </c>
      <c r="J106" s="42">
        <v>7163518</v>
      </c>
      <c r="K106" s="42">
        <f>J106*OtherData!$C$3</f>
        <v>5422799.3943981836</v>
      </c>
      <c r="L106" s="42" t="str">
        <f>VLOOKUP($C106,OtherData!$H:$I,2,0)</f>
        <v>Wind</v>
      </c>
      <c r="M106" s="54">
        <f t="shared" si="6"/>
        <v>8.4436554423720864E-3</v>
      </c>
      <c r="N106" s="42" t="e">
        <f>VLOOKUP(E106,Inflation!$A$2:'Inflation'!$L$63,14,FALSE)*J106</f>
        <v>#REF!</v>
      </c>
      <c r="O106" s="126" t="e">
        <f t="shared" si="7"/>
        <v>#REF!</v>
      </c>
      <c r="P106" s="41">
        <v>3</v>
      </c>
      <c r="Q106" s="41">
        <v>3</v>
      </c>
      <c r="R106" s="41">
        <v>3</v>
      </c>
    </row>
    <row r="107" spans="1:18">
      <c r="A107" s="40" t="str">
        <f t="shared" si="4"/>
        <v>2_20092</v>
      </c>
      <c r="B107" s="40">
        <v>2</v>
      </c>
      <c r="C107" s="41" t="s">
        <v>72</v>
      </c>
      <c r="D107" s="40">
        <v>2</v>
      </c>
      <c r="E107" s="40">
        <v>2009</v>
      </c>
      <c r="F107" s="40" t="str">
        <f t="shared" si="5"/>
        <v>2009Q2</v>
      </c>
      <c r="G107" s="40">
        <v>1</v>
      </c>
      <c r="H107" s="40">
        <v>0</v>
      </c>
      <c r="I107" s="40">
        <v>0</v>
      </c>
      <c r="J107" s="42">
        <v>6733929</v>
      </c>
      <c r="K107" s="42">
        <f>J107*OtherData!$C$3</f>
        <v>5097599.5457986379</v>
      </c>
      <c r="L107" s="42" t="str">
        <f>VLOOKUP($C107,OtherData!$H:$I,2,0)</f>
        <v>Storm</v>
      </c>
      <c r="M107" s="54">
        <f t="shared" si="6"/>
        <v>5.5811961059258281E-3</v>
      </c>
      <c r="N107" s="42" t="e">
        <f>VLOOKUP(E107,Inflation!$A$2:'Inflation'!$L$63,14,FALSE)*J107</f>
        <v>#REF!</v>
      </c>
      <c r="O107" s="126" t="e">
        <f t="shared" si="7"/>
        <v>#REF!</v>
      </c>
      <c r="P107" s="41">
        <v>3</v>
      </c>
      <c r="Q107" s="41">
        <v>3</v>
      </c>
      <c r="R107" s="41">
        <v>3</v>
      </c>
    </row>
    <row r="108" spans="1:18">
      <c r="A108" s="40" t="str">
        <f t="shared" si="4"/>
        <v>1_20002</v>
      </c>
      <c r="B108" s="40">
        <v>1</v>
      </c>
      <c r="C108" s="41" t="s">
        <v>72</v>
      </c>
      <c r="D108" s="40">
        <v>2</v>
      </c>
      <c r="E108" s="40">
        <v>2000</v>
      </c>
      <c r="F108" s="40" t="str">
        <f t="shared" si="5"/>
        <v>2000Q2</v>
      </c>
      <c r="G108" s="40">
        <v>1</v>
      </c>
      <c r="H108" s="40">
        <v>0</v>
      </c>
      <c r="I108" s="40">
        <v>0</v>
      </c>
      <c r="J108" s="42">
        <v>6622331</v>
      </c>
      <c r="K108" s="42">
        <f>J108*OtherData!$C$3</f>
        <v>5013119.6063588196</v>
      </c>
      <c r="L108" s="42" t="str">
        <f>VLOOKUP($C108,OtherData!$H:$I,2,0)</f>
        <v>Storm</v>
      </c>
      <c r="M108" s="54">
        <f t="shared" si="6"/>
        <v>4.8375906201505187E-3</v>
      </c>
      <c r="N108" s="42" t="e">
        <f>VLOOKUP(E108,Inflation!$A$2:'Inflation'!$L$63,14,FALSE)*J108</f>
        <v>#REF!</v>
      </c>
      <c r="O108" s="126" t="e">
        <f t="shared" si="7"/>
        <v>#REF!</v>
      </c>
      <c r="P108" s="41">
        <v>5</v>
      </c>
      <c r="Q108" s="41">
        <v>2</v>
      </c>
      <c r="R108" s="41">
        <v>2</v>
      </c>
    </row>
    <row r="109" spans="1:18">
      <c r="A109" s="40" t="str">
        <f t="shared" si="4"/>
        <v>4_20132</v>
      </c>
      <c r="B109" s="40">
        <v>4</v>
      </c>
      <c r="C109" s="41" t="s">
        <v>71</v>
      </c>
      <c r="D109" s="40">
        <v>2</v>
      </c>
      <c r="E109" s="40">
        <v>2013</v>
      </c>
      <c r="F109" s="40" t="str">
        <f t="shared" si="5"/>
        <v>2013Q2</v>
      </c>
      <c r="G109" s="40">
        <v>1</v>
      </c>
      <c r="H109" s="40">
        <v>0</v>
      </c>
      <c r="I109" s="40">
        <v>0</v>
      </c>
      <c r="J109" s="42">
        <v>6480361</v>
      </c>
      <c r="K109" s="42">
        <f>J109*OtherData!$C$3</f>
        <v>4905647.9939439818</v>
      </c>
      <c r="L109" s="42" t="str">
        <f>VLOOKUP($C109,OtherData!$H:$I,2,0)</f>
        <v>Storm</v>
      </c>
      <c r="M109" s="54">
        <f t="shared" si="6"/>
        <v>3.8916088748188757E-3</v>
      </c>
      <c r="N109" s="42" t="e">
        <f>VLOOKUP(E109,Inflation!$A$2:'Inflation'!$L$63,14,FALSE)*J109</f>
        <v>#REF!</v>
      </c>
      <c r="O109" s="126" t="e">
        <f t="shared" si="7"/>
        <v>#REF!</v>
      </c>
      <c r="P109" s="41">
        <v>4</v>
      </c>
      <c r="Q109" s="41">
        <v>4</v>
      </c>
      <c r="R109" s="41">
        <v>4</v>
      </c>
    </row>
    <row r="110" spans="1:18">
      <c r="A110" s="40" t="str">
        <f t="shared" si="4"/>
        <v>4_20163</v>
      </c>
      <c r="B110" s="40">
        <v>4</v>
      </c>
      <c r="C110" s="41" t="s">
        <v>66</v>
      </c>
      <c r="D110" s="40">
        <v>3</v>
      </c>
      <c r="E110" s="40">
        <v>2016</v>
      </c>
      <c r="F110" s="40" t="str">
        <f t="shared" si="5"/>
        <v>2016Q3</v>
      </c>
      <c r="G110" s="40">
        <v>1</v>
      </c>
      <c r="H110" s="40">
        <v>0</v>
      </c>
      <c r="I110" s="40">
        <v>0</v>
      </c>
      <c r="J110" s="42">
        <v>6413085</v>
      </c>
      <c r="K110" s="42">
        <f>J110*OtherData!$C$3</f>
        <v>4854719.9091597274</v>
      </c>
      <c r="L110" s="42" t="str">
        <f>VLOOKUP($C110,OtherData!$H:$I,2,0)</f>
        <v>Water</v>
      </c>
      <c r="M110" s="54">
        <f t="shared" si="6"/>
        <v>3.443332000134565E-3</v>
      </c>
      <c r="N110" s="42" t="e">
        <f>VLOOKUP(E110,Inflation!$A$2:'Inflation'!$L$63,14,FALSE)*J110</f>
        <v>#REF!</v>
      </c>
      <c r="O110" s="126" t="e">
        <f t="shared" si="7"/>
        <v>#REF!</v>
      </c>
      <c r="P110" s="41">
        <v>3</v>
      </c>
      <c r="Q110" s="41">
        <v>3</v>
      </c>
      <c r="R110" s="41">
        <v>3</v>
      </c>
    </row>
    <row r="111" spans="1:18">
      <c r="A111" s="40" t="str">
        <f t="shared" si="4"/>
        <v>1_19961</v>
      </c>
      <c r="B111" s="40">
        <v>1</v>
      </c>
      <c r="C111" s="41" t="s">
        <v>71</v>
      </c>
      <c r="D111" s="40">
        <v>1</v>
      </c>
      <c r="E111" s="40">
        <v>1996</v>
      </c>
      <c r="F111" s="40" t="str">
        <f t="shared" si="5"/>
        <v>1996Q1</v>
      </c>
      <c r="G111" s="40">
        <v>1</v>
      </c>
      <c r="H111" s="40">
        <v>0</v>
      </c>
      <c r="I111" s="40">
        <v>0</v>
      </c>
      <c r="J111" s="42">
        <v>6042782</v>
      </c>
      <c r="K111" s="42">
        <f>J111*OtherData!$C$3</f>
        <v>4574399.6971990922</v>
      </c>
      <c r="L111" s="42" t="str">
        <f>VLOOKUP($C111,OtherData!$H:$I,2,0)</f>
        <v>Storm</v>
      </c>
      <c r="M111" s="54">
        <f t="shared" si="6"/>
        <v>9.759101628341255E-4</v>
      </c>
      <c r="N111" s="42" t="e">
        <f>VLOOKUP(E111,Inflation!$A$2:'Inflation'!$L$63,14,FALSE)*J111</f>
        <v>#REF!</v>
      </c>
      <c r="O111" s="126" t="e">
        <f t="shared" si="7"/>
        <v>#REF!</v>
      </c>
      <c r="P111" s="41">
        <v>2</v>
      </c>
      <c r="Q111" s="41">
        <v>2</v>
      </c>
      <c r="R111" s="41">
        <v>2</v>
      </c>
    </row>
    <row r="112" spans="1:18">
      <c r="A112" s="40" t="str">
        <f t="shared" si="4"/>
        <v>3_19912</v>
      </c>
      <c r="B112" s="40">
        <v>3</v>
      </c>
      <c r="C112" s="41" t="s">
        <v>66</v>
      </c>
      <c r="D112" s="40">
        <v>2</v>
      </c>
      <c r="E112" s="40">
        <v>1991</v>
      </c>
      <c r="F112" s="40" t="str">
        <f t="shared" si="5"/>
        <v>1991Q2</v>
      </c>
      <c r="G112" s="40">
        <v>1</v>
      </c>
      <c r="H112" s="40">
        <v>0</v>
      </c>
      <c r="I112" s="40">
        <v>0</v>
      </c>
      <c r="J112" s="42">
        <v>5905504</v>
      </c>
      <c r="K112" s="42">
        <f>J112*OtherData!$C$3</f>
        <v>4470479.9394398183</v>
      </c>
      <c r="L112" s="42" t="str">
        <f>VLOOKUP($C112,OtherData!$H:$I,2,0)</f>
        <v>Water</v>
      </c>
      <c r="M112" s="54">
        <f t="shared" si="6"/>
        <v>6.1192391222959132E-5</v>
      </c>
      <c r="N112" s="42" t="e">
        <f>VLOOKUP(E112,Inflation!$A$2:'Inflation'!$L$63,14,FALSE)*J112</f>
        <v>#REF!</v>
      </c>
      <c r="O112" s="126" t="e">
        <f t="shared" si="7"/>
        <v>#REF!</v>
      </c>
      <c r="P112" s="41">
        <v>1</v>
      </c>
      <c r="Q112" s="41">
        <v>1</v>
      </c>
      <c r="R112" s="41">
        <v>1</v>
      </c>
    </row>
    <row r="113" spans="1:18">
      <c r="A113" s="40" t="str">
        <f t="shared" si="4"/>
        <v>3_19913</v>
      </c>
      <c r="B113" s="40">
        <v>3</v>
      </c>
      <c r="C113" s="41" t="s">
        <v>72</v>
      </c>
      <c r="D113" s="40">
        <v>3</v>
      </c>
      <c r="E113" s="40">
        <v>1991</v>
      </c>
      <c r="F113" s="40" t="str">
        <f t="shared" si="5"/>
        <v>1991Q3</v>
      </c>
      <c r="G113" s="40">
        <v>1</v>
      </c>
      <c r="H113" s="40">
        <v>0</v>
      </c>
      <c r="I113" s="40">
        <v>0</v>
      </c>
      <c r="J113" s="42">
        <v>5801197</v>
      </c>
      <c r="K113" s="42">
        <f>J113*OtherData!$C$3</f>
        <v>4391519.303557911</v>
      </c>
      <c r="L113" s="42" t="str">
        <f>VLOOKUP($C113,OtherData!$H:$I,2,0)</f>
        <v>Storm</v>
      </c>
      <c r="M113" s="54">
        <f t="shared" si="6"/>
        <v>-6.3383133146709993E-4</v>
      </c>
      <c r="N113" s="42" t="e">
        <f>VLOOKUP(E113,Inflation!$A$2:'Inflation'!$L$63,14,FALSE)*J113</f>
        <v>#REF!</v>
      </c>
      <c r="O113" s="126" t="e">
        <f t="shared" si="7"/>
        <v>#REF!</v>
      </c>
      <c r="P113" s="41">
        <v>2</v>
      </c>
      <c r="Q113" s="41">
        <v>2</v>
      </c>
      <c r="R113" s="41">
        <v>2</v>
      </c>
    </row>
    <row r="114" spans="1:18">
      <c r="A114" s="40" t="str">
        <f t="shared" si="4"/>
        <v>1_20054</v>
      </c>
      <c r="B114" s="40">
        <v>1</v>
      </c>
      <c r="C114" s="41" t="s">
        <v>67</v>
      </c>
      <c r="D114" s="40">
        <v>4</v>
      </c>
      <c r="E114" s="40">
        <v>2005</v>
      </c>
      <c r="F114" s="40" t="str">
        <f t="shared" si="5"/>
        <v>2005Q4</v>
      </c>
      <c r="G114" s="40">
        <v>1</v>
      </c>
      <c r="H114" s="40">
        <v>0</v>
      </c>
      <c r="I114" s="40">
        <v>0</v>
      </c>
      <c r="J114" s="42">
        <v>5093723</v>
      </c>
      <c r="K114" s="42">
        <f>J114*OtherData!$C$3</f>
        <v>3855959.878879637</v>
      </c>
      <c r="L114" s="42" t="str">
        <f>VLOOKUP($C114,OtherData!$H:$I,2,0)</f>
        <v>Winter</v>
      </c>
      <c r="M114" s="54">
        <f t="shared" si="6"/>
        <v>-5.3479081737348947E-3</v>
      </c>
      <c r="N114" s="42" t="e">
        <f>VLOOKUP(E114,Inflation!$A$2:'Inflation'!$L$63,14,FALSE)*J114</f>
        <v>#REF!</v>
      </c>
      <c r="O114" s="126" t="e">
        <f t="shared" si="7"/>
        <v>#REF!</v>
      </c>
      <c r="P114" s="41">
        <v>3</v>
      </c>
      <c r="Q114" s="41">
        <v>3</v>
      </c>
      <c r="R114" s="41">
        <v>3</v>
      </c>
    </row>
    <row r="115" spans="1:18">
      <c r="A115" s="40" t="str">
        <f t="shared" si="4"/>
        <v>3_20043</v>
      </c>
      <c r="B115" s="40">
        <v>3</v>
      </c>
      <c r="C115" s="41" t="s">
        <v>68</v>
      </c>
      <c r="D115" s="40">
        <v>3</v>
      </c>
      <c r="E115" s="40">
        <v>2004</v>
      </c>
      <c r="F115" s="40" t="str">
        <f t="shared" si="5"/>
        <v>2004Q3</v>
      </c>
      <c r="G115" s="40">
        <v>1</v>
      </c>
      <c r="H115" s="40">
        <v>0</v>
      </c>
      <c r="I115" s="40">
        <v>0</v>
      </c>
      <c r="J115" s="42">
        <v>5049020</v>
      </c>
      <c r="K115" s="42">
        <f>J115*OtherData!$C$3</f>
        <v>3822119.6063588192</v>
      </c>
      <c r="L115" s="42" t="str">
        <f>VLOOKUP($C115,OtherData!$H:$I,2,0)</f>
        <v>Wind</v>
      </c>
      <c r="M115" s="54">
        <f t="shared" si="6"/>
        <v>-5.6457754834592054E-3</v>
      </c>
      <c r="N115" s="42" t="e">
        <f>VLOOKUP(E115,Inflation!$A$2:'Inflation'!$L$63,14,FALSE)*J115</f>
        <v>#REF!</v>
      </c>
      <c r="O115" s="126" t="e">
        <f t="shared" si="7"/>
        <v>#REF!</v>
      </c>
      <c r="P115" s="41">
        <v>1</v>
      </c>
      <c r="Q115" s="41">
        <v>1</v>
      </c>
      <c r="R115" s="41">
        <v>1</v>
      </c>
    </row>
    <row r="116" spans="1:18">
      <c r="A116" s="40" t="str">
        <f t="shared" si="4"/>
        <v>2_20092</v>
      </c>
      <c r="B116" s="40">
        <v>2</v>
      </c>
      <c r="C116" s="41" t="s">
        <v>72</v>
      </c>
      <c r="D116" s="40">
        <v>2</v>
      </c>
      <c r="E116" s="40">
        <v>2009</v>
      </c>
      <c r="F116" s="40" t="str">
        <f t="shared" si="5"/>
        <v>2009Q2</v>
      </c>
      <c r="G116" s="40">
        <v>1</v>
      </c>
      <c r="H116" s="40">
        <v>0</v>
      </c>
      <c r="I116" s="40">
        <v>0</v>
      </c>
      <c r="J116" s="42">
        <v>5045216</v>
      </c>
      <c r="K116" s="42">
        <f>J116*OtherData!$C$3</f>
        <v>3819239.9697199091</v>
      </c>
      <c r="L116" s="42" t="str">
        <f>VLOOKUP($C116,OtherData!$H:$I,2,0)</f>
        <v>Storm</v>
      </c>
      <c r="M116" s="54">
        <f t="shared" si="6"/>
        <v>-5.6711224902862931E-3</v>
      </c>
      <c r="N116" s="42" t="e">
        <f>VLOOKUP(E116,Inflation!$A$2:'Inflation'!$L$63,14,FALSE)*J116</f>
        <v>#REF!</v>
      </c>
      <c r="O116" s="126" t="e">
        <f t="shared" si="7"/>
        <v>#REF!</v>
      </c>
      <c r="P116" s="41">
        <v>2</v>
      </c>
      <c r="Q116" s="41">
        <v>2</v>
      </c>
      <c r="R116" s="41">
        <v>2</v>
      </c>
    </row>
    <row r="117" spans="1:18">
      <c r="A117" s="40" t="str">
        <f t="shared" si="4"/>
        <v>3_20154</v>
      </c>
      <c r="B117" s="40">
        <v>3</v>
      </c>
      <c r="C117" s="41" t="s">
        <v>66</v>
      </c>
      <c r="D117" s="40">
        <v>4</v>
      </c>
      <c r="E117" s="40">
        <v>2015</v>
      </c>
      <c r="F117" s="40" t="str">
        <f t="shared" si="5"/>
        <v>2015Q4</v>
      </c>
      <c r="G117" s="40">
        <v>1</v>
      </c>
      <c r="H117" s="40">
        <v>0</v>
      </c>
      <c r="I117" s="40">
        <v>0</v>
      </c>
      <c r="J117" s="42">
        <v>4921570</v>
      </c>
      <c r="K117" s="42">
        <f>J117*OtherData!$C$3</f>
        <v>3725639.6669190009</v>
      </c>
      <c r="L117" s="42" t="str">
        <f>VLOOKUP($C117,OtherData!$H:$I,2,0)</f>
        <v>Water</v>
      </c>
      <c r="M117" s="54">
        <f t="shared" si="6"/>
        <v>-6.495006824182724E-3</v>
      </c>
      <c r="N117" s="42" t="e">
        <f>VLOOKUP(E117,Inflation!$A$2:'Inflation'!$L$63,14,FALSE)*J117</f>
        <v>#REF!</v>
      </c>
      <c r="O117" s="126" t="e">
        <f t="shared" si="7"/>
        <v>#REF!</v>
      </c>
      <c r="P117" s="41">
        <v>3</v>
      </c>
      <c r="Q117" s="41">
        <v>3</v>
      </c>
      <c r="R117" s="41">
        <v>3</v>
      </c>
    </row>
    <row r="118" spans="1:18">
      <c r="A118" s="40" t="str">
        <f t="shared" si="4"/>
        <v>3_20053</v>
      </c>
      <c r="B118" s="40">
        <v>3</v>
      </c>
      <c r="C118" s="41" t="s">
        <v>72</v>
      </c>
      <c r="D118" s="40">
        <v>3</v>
      </c>
      <c r="E118" s="40">
        <v>2005</v>
      </c>
      <c r="F118" s="40" t="str">
        <f t="shared" si="5"/>
        <v>2005Q3</v>
      </c>
      <c r="G118" s="40">
        <v>1</v>
      </c>
      <c r="H118" s="40">
        <v>0</v>
      </c>
      <c r="I118" s="40">
        <v>0</v>
      </c>
      <c r="J118" s="42">
        <v>4921570</v>
      </c>
      <c r="K118" s="42">
        <f>J118*OtherData!$C$3</f>
        <v>3725639.6669190009</v>
      </c>
      <c r="L118" s="42" t="str">
        <f>VLOOKUP($C118,OtherData!$H:$I,2,0)</f>
        <v>Storm</v>
      </c>
      <c r="M118" s="54">
        <f t="shared" si="6"/>
        <v>-6.495006824182724E-3</v>
      </c>
      <c r="N118" s="42" t="e">
        <f>VLOOKUP(E118,Inflation!$A$2:'Inflation'!$L$63,14,FALSE)*J118</f>
        <v>#REF!</v>
      </c>
      <c r="O118" s="126" t="e">
        <f t="shared" si="7"/>
        <v>#REF!</v>
      </c>
      <c r="P118" s="41">
        <v>5</v>
      </c>
      <c r="Q118" s="41">
        <v>2</v>
      </c>
      <c r="R118" s="41">
        <v>2</v>
      </c>
    </row>
    <row r="119" spans="1:18">
      <c r="A119" s="40" t="str">
        <f t="shared" si="4"/>
        <v>4_20132</v>
      </c>
      <c r="B119" s="40">
        <v>4</v>
      </c>
      <c r="C119" s="41" t="s">
        <v>68</v>
      </c>
      <c r="D119" s="40">
        <v>2</v>
      </c>
      <c r="E119" s="40">
        <v>2013</v>
      </c>
      <c r="F119" s="40" t="str">
        <f t="shared" si="5"/>
        <v>2013Q2</v>
      </c>
      <c r="G119" s="40">
        <v>1</v>
      </c>
      <c r="H119" s="40">
        <v>0</v>
      </c>
      <c r="I119" s="40">
        <v>0</v>
      </c>
      <c r="J119" s="42">
        <v>4881972</v>
      </c>
      <c r="K119" s="42">
        <f>J119*OtherData!$C$3</f>
        <v>3695663.8909916733</v>
      </c>
      <c r="L119" s="42" t="str">
        <f>VLOOKUP($C119,OtherData!$H:$I,2,0)</f>
        <v>Wind</v>
      </c>
      <c r="M119" s="54">
        <f t="shared" si="6"/>
        <v>-6.7588582375210518E-3</v>
      </c>
      <c r="N119" s="42" t="e">
        <f>VLOOKUP(E119,Inflation!$A$2:'Inflation'!$L$63,14,FALSE)*J119</f>
        <v>#REF!</v>
      </c>
      <c r="O119" s="126" t="e">
        <f t="shared" si="7"/>
        <v>#REF!</v>
      </c>
      <c r="P119" s="41">
        <v>1</v>
      </c>
      <c r="Q119" s="41">
        <v>1</v>
      </c>
      <c r="R119" s="41">
        <v>1</v>
      </c>
    </row>
    <row r="120" spans="1:18">
      <c r="A120" s="40" t="str">
        <f t="shared" si="4"/>
        <v>1_20033</v>
      </c>
      <c r="B120" s="40">
        <v>1</v>
      </c>
      <c r="C120" s="41" t="s">
        <v>71</v>
      </c>
      <c r="D120" s="40">
        <v>3</v>
      </c>
      <c r="E120" s="40">
        <v>2003</v>
      </c>
      <c r="F120" s="40" t="str">
        <f t="shared" si="5"/>
        <v>2003Q3</v>
      </c>
      <c r="G120" s="40">
        <v>1</v>
      </c>
      <c r="H120" s="40">
        <v>0</v>
      </c>
      <c r="I120" s="40">
        <v>0</v>
      </c>
      <c r="J120" s="42">
        <v>4704239</v>
      </c>
      <c r="K120" s="42">
        <f>J120*OtherData!$C$3</f>
        <v>3561119.6063588192</v>
      </c>
      <c r="L120" s="42" t="str">
        <f>VLOOKUP($C120,OtherData!$H:$I,2,0)</f>
        <v>Storm</v>
      </c>
      <c r="M120" s="54">
        <f t="shared" si="6"/>
        <v>-7.943137828582747E-3</v>
      </c>
      <c r="N120" s="42" t="e">
        <f>VLOOKUP(E120,Inflation!$A$2:'Inflation'!$L$63,14,FALSE)*J120</f>
        <v>#REF!</v>
      </c>
      <c r="O120" s="126" t="e">
        <f t="shared" si="7"/>
        <v>#REF!</v>
      </c>
      <c r="P120" s="41">
        <v>2</v>
      </c>
      <c r="Q120" s="41">
        <v>2</v>
      </c>
      <c r="R120" s="41">
        <v>2</v>
      </c>
    </row>
    <row r="121" spans="1:18">
      <c r="A121" s="40" t="str">
        <f t="shared" si="4"/>
        <v>4_19904</v>
      </c>
      <c r="B121" s="40">
        <v>4</v>
      </c>
      <c r="C121" s="41" t="s">
        <v>66</v>
      </c>
      <c r="D121" s="40">
        <v>4</v>
      </c>
      <c r="E121" s="40">
        <v>1990</v>
      </c>
      <c r="F121" s="40" t="str">
        <f t="shared" si="5"/>
        <v>1990Q4</v>
      </c>
      <c r="G121" s="40">
        <v>21</v>
      </c>
      <c r="H121" s="40">
        <v>0</v>
      </c>
      <c r="I121" s="40">
        <v>0</v>
      </c>
      <c r="J121" s="42">
        <v>4679357</v>
      </c>
      <c r="K121" s="42">
        <f>J121*OtherData!$C$3</f>
        <v>3542283.8758516279</v>
      </c>
      <c r="L121" s="42" t="str">
        <f>VLOOKUP($C121,OtherData!$H:$I,2,0)</f>
        <v>Water</v>
      </c>
      <c r="M121" s="54">
        <f t="shared" si="6"/>
        <v>-8.1089328401157609E-3</v>
      </c>
      <c r="N121" s="42" t="e">
        <f>VLOOKUP(E121,Inflation!$A$2:'Inflation'!$L$63,14,FALSE)*J121</f>
        <v>#REF!</v>
      </c>
      <c r="O121" s="126" t="e">
        <f t="shared" si="7"/>
        <v>#REF!</v>
      </c>
      <c r="P121" s="41">
        <v>5</v>
      </c>
      <c r="Q121" s="41">
        <v>2</v>
      </c>
      <c r="R121" s="41">
        <v>2</v>
      </c>
    </row>
    <row r="122" spans="1:18">
      <c r="A122" s="40" t="str">
        <f t="shared" si="4"/>
        <v>3_20093</v>
      </c>
      <c r="B122" s="40">
        <v>3</v>
      </c>
      <c r="C122" s="41" t="s">
        <v>66</v>
      </c>
      <c r="D122" s="40">
        <v>3</v>
      </c>
      <c r="E122" s="40">
        <v>2009</v>
      </c>
      <c r="F122" s="40" t="str">
        <f t="shared" si="5"/>
        <v>2009Q3</v>
      </c>
      <c r="G122" s="40">
        <v>2</v>
      </c>
      <c r="H122" s="40">
        <v>0</v>
      </c>
      <c r="I122" s="40">
        <v>0</v>
      </c>
      <c r="J122" s="42">
        <v>4653830</v>
      </c>
      <c r="K122" s="42">
        <f>J122*OtherData!$C$3</f>
        <v>3522959.878879637</v>
      </c>
      <c r="L122" s="42" t="str">
        <f>VLOOKUP($C122,OtherData!$H:$I,2,0)</f>
        <v>Water</v>
      </c>
      <c r="M122" s="54">
        <f t="shared" si="6"/>
        <v>-8.2790256485476884E-3</v>
      </c>
      <c r="N122" s="42" t="e">
        <f>VLOOKUP(E122,Inflation!$A$2:'Inflation'!$L$63,14,FALSE)*J122</f>
        <v>#REF!</v>
      </c>
      <c r="O122" s="126" t="e">
        <f t="shared" si="7"/>
        <v>#REF!</v>
      </c>
      <c r="P122" s="41">
        <v>5</v>
      </c>
      <c r="Q122" s="41">
        <v>2</v>
      </c>
      <c r="R122" s="41">
        <v>2</v>
      </c>
    </row>
    <row r="123" spans="1:18">
      <c r="A123" s="40" t="str">
        <f t="shared" si="4"/>
        <v>4_19973</v>
      </c>
      <c r="B123" s="40">
        <v>4</v>
      </c>
      <c r="C123" s="41" t="s">
        <v>72</v>
      </c>
      <c r="D123" s="40">
        <v>3</v>
      </c>
      <c r="E123" s="40">
        <v>1997</v>
      </c>
      <c r="F123" s="40" t="str">
        <f t="shared" si="5"/>
        <v>1997Q3</v>
      </c>
      <c r="G123" s="40">
        <v>1</v>
      </c>
      <c r="H123" s="40">
        <v>0</v>
      </c>
      <c r="I123" s="40">
        <v>0</v>
      </c>
      <c r="J123" s="42">
        <v>4648123</v>
      </c>
      <c r="K123" s="42">
        <f>J123*OtherData!$C$3</f>
        <v>3518639.6669190009</v>
      </c>
      <c r="L123" s="42" t="str">
        <f>VLOOKUP($C123,OtherData!$H:$I,2,0)</f>
        <v>Storm</v>
      </c>
      <c r="M123" s="54">
        <f t="shared" si="6"/>
        <v>-8.3170528220393256E-3</v>
      </c>
      <c r="N123" s="42" t="e">
        <f>VLOOKUP(E123,Inflation!$A$2:'Inflation'!$L$63,14,FALSE)*J123</f>
        <v>#REF!</v>
      </c>
      <c r="O123" s="126" t="e">
        <f t="shared" si="7"/>
        <v>#REF!</v>
      </c>
      <c r="P123" s="41">
        <v>3</v>
      </c>
      <c r="Q123" s="41">
        <v>3</v>
      </c>
      <c r="R123" s="41">
        <v>5</v>
      </c>
    </row>
    <row r="124" spans="1:18">
      <c r="A124" s="40" t="str">
        <f t="shared" si="4"/>
        <v>1_20053</v>
      </c>
      <c r="B124" s="40">
        <v>1</v>
      </c>
      <c r="C124" s="41" t="s">
        <v>66</v>
      </c>
      <c r="D124" s="40">
        <v>3</v>
      </c>
      <c r="E124" s="40">
        <v>2005</v>
      </c>
      <c r="F124" s="40" t="str">
        <f t="shared" si="5"/>
        <v>2005Q3</v>
      </c>
      <c r="G124" s="40">
        <v>1</v>
      </c>
      <c r="H124" s="40">
        <v>0</v>
      </c>
      <c r="I124" s="40">
        <v>0</v>
      </c>
      <c r="J124" s="42">
        <v>4574887</v>
      </c>
      <c r="K124" s="42">
        <f>J124*OtherData!$C$3</f>
        <v>3463199.8485995461</v>
      </c>
      <c r="L124" s="42" t="str">
        <f>VLOOKUP($C124,OtherData!$H:$I,2,0)</f>
        <v>Water</v>
      </c>
      <c r="M124" s="54">
        <f t="shared" si="6"/>
        <v>-8.8050426727198094E-3</v>
      </c>
      <c r="N124" s="42" t="e">
        <f>VLOOKUP(E124,Inflation!$A$2:'Inflation'!$L$63,14,FALSE)*J124</f>
        <v>#REF!</v>
      </c>
      <c r="O124" s="126" t="e">
        <f t="shared" si="7"/>
        <v>#REF!</v>
      </c>
      <c r="P124" s="41">
        <v>2</v>
      </c>
      <c r="Q124" s="41">
        <v>2</v>
      </c>
      <c r="R124" s="41">
        <v>2</v>
      </c>
    </row>
    <row r="125" spans="1:18">
      <c r="A125" s="40" t="str">
        <f t="shared" si="4"/>
        <v>6_19982</v>
      </c>
      <c r="B125" s="40">
        <v>6</v>
      </c>
      <c r="C125" s="41" t="s">
        <v>68</v>
      </c>
      <c r="D125" s="40">
        <v>2</v>
      </c>
      <c r="E125" s="40">
        <v>1998</v>
      </c>
      <c r="F125" s="40" t="str">
        <f t="shared" si="5"/>
        <v>1998Q2</v>
      </c>
      <c r="G125" s="40">
        <v>1</v>
      </c>
      <c r="H125" s="40">
        <v>0</v>
      </c>
      <c r="I125" s="40">
        <v>0</v>
      </c>
      <c r="J125" s="42">
        <v>4453619</v>
      </c>
      <c r="K125" s="42">
        <f>J125*OtherData!$C$3</f>
        <v>3371399.6971990918</v>
      </c>
      <c r="L125" s="42" t="str">
        <f>VLOOKUP($C125,OtherData!$H:$I,2,0)</f>
        <v>Wind</v>
      </c>
      <c r="M125" s="54">
        <f t="shared" si="6"/>
        <v>-9.613081795723807E-3</v>
      </c>
      <c r="N125" s="42" t="e">
        <f>VLOOKUP(E125,Inflation!$A$2:'Inflation'!$L$63,14,FALSE)*J125</f>
        <v>#REF!</v>
      </c>
      <c r="O125" s="126" t="e">
        <f t="shared" si="7"/>
        <v>#REF!</v>
      </c>
      <c r="P125" s="41">
        <v>1</v>
      </c>
      <c r="Q125" s="41">
        <v>1</v>
      </c>
      <c r="R125" s="41">
        <v>5</v>
      </c>
    </row>
    <row r="126" spans="1:18">
      <c r="A126" s="40" t="str">
        <f t="shared" si="4"/>
        <v>3_20043</v>
      </c>
      <c r="B126" s="40">
        <v>3</v>
      </c>
      <c r="C126" s="41" t="s">
        <v>71</v>
      </c>
      <c r="D126" s="40">
        <v>3</v>
      </c>
      <c r="E126" s="40">
        <v>2004</v>
      </c>
      <c r="F126" s="40" t="str">
        <f t="shared" si="5"/>
        <v>2004Q3</v>
      </c>
      <c r="G126" s="40">
        <v>1</v>
      </c>
      <c r="H126" s="40">
        <v>0</v>
      </c>
      <c r="I126" s="40">
        <v>33</v>
      </c>
      <c r="J126" s="42">
        <v>4387992</v>
      </c>
      <c r="K126" s="42">
        <f>J126*OtherData!$C$3</f>
        <v>3321719.9091597279</v>
      </c>
      <c r="L126" s="42" t="str">
        <f>VLOOKUP($C126,OtherData!$H:$I,2,0)</f>
        <v>Storm</v>
      </c>
      <c r="M126" s="54">
        <f t="shared" si="6"/>
        <v>-1.0050370969499111E-2</v>
      </c>
      <c r="N126" s="42" t="e">
        <f>VLOOKUP(E126,Inflation!$A$2:'Inflation'!$L$63,14,FALSE)*J126</f>
        <v>#REF!</v>
      </c>
      <c r="O126" s="126" t="e">
        <f t="shared" si="7"/>
        <v>#REF!</v>
      </c>
      <c r="P126" s="41">
        <v>3</v>
      </c>
      <c r="Q126" s="41">
        <v>3</v>
      </c>
      <c r="R126" s="41">
        <v>3</v>
      </c>
    </row>
    <row r="127" spans="1:18">
      <c r="A127" s="40" t="str">
        <f t="shared" si="4"/>
        <v>6_19904</v>
      </c>
      <c r="B127" s="40">
        <v>6</v>
      </c>
      <c r="C127" s="41" t="s">
        <v>66</v>
      </c>
      <c r="D127" s="40">
        <v>4</v>
      </c>
      <c r="E127" s="40">
        <v>1990</v>
      </c>
      <c r="F127" s="40" t="str">
        <f t="shared" si="5"/>
        <v>1990Q4</v>
      </c>
      <c r="G127" s="40">
        <v>21</v>
      </c>
      <c r="H127" s="40">
        <v>0</v>
      </c>
      <c r="I127" s="40">
        <v>0</v>
      </c>
      <c r="J127" s="42">
        <v>4339585</v>
      </c>
      <c r="K127" s="42">
        <f>J127*OtherData!$C$3</f>
        <v>3285075.7002271009</v>
      </c>
      <c r="L127" s="42" t="str">
        <f>VLOOKUP($C127,OtherData!$H:$I,2,0)</f>
        <v>Water</v>
      </c>
      <c r="M127" s="54">
        <f t="shared" si="6"/>
        <v>-1.0372918960949901E-2</v>
      </c>
      <c r="N127" s="42" t="e">
        <f>VLOOKUP(E127,Inflation!$A$2:'Inflation'!$L$63,14,FALSE)*J127</f>
        <v>#REF!</v>
      </c>
      <c r="O127" s="126" t="e">
        <f t="shared" si="7"/>
        <v>#REF!</v>
      </c>
      <c r="P127" s="41">
        <v>1</v>
      </c>
      <c r="Q127" s="41">
        <v>1</v>
      </c>
      <c r="R127" s="41">
        <v>1</v>
      </c>
    </row>
    <row r="128" spans="1:18">
      <c r="A128" s="40" t="str">
        <f t="shared" si="4"/>
        <v>1_20202</v>
      </c>
      <c r="B128" s="40">
        <v>1</v>
      </c>
      <c r="C128" s="41" t="s">
        <v>71</v>
      </c>
      <c r="D128" s="40">
        <v>2</v>
      </c>
      <c r="E128" s="40">
        <v>2020</v>
      </c>
      <c r="F128" s="40" t="str">
        <f t="shared" si="5"/>
        <v>2020Q2</v>
      </c>
      <c r="G128" s="40">
        <v>1</v>
      </c>
      <c r="H128" s="40">
        <v>0</v>
      </c>
      <c r="I128" s="40">
        <v>0</v>
      </c>
      <c r="J128" s="42">
        <v>4312932</v>
      </c>
      <c r="K128" s="42">
        <f>J128*OtherData!$C$3</f>
        <v>3264899.3186979564</v>
      </c>
      <c r="L128" s="42" t="str">
        <f>VLOOKUP($C128,OtherData!$H:$I,2,0)</f>
        <v>Storm</v>
      </c>
      <c r="M128" s="54">
        <f t="shared" si="6"/>
        <v>-1.0550514590014664E-2</v>
      </c>
      <c r="N128" s="42" t="e">
        <f>VLOOKUP(E128,Inflation!$A$2:'Inflation'!$L$63,14,FALSE)*J128</f>
        <v>#REF!</v>
      </c>
      <c r="O128" s="126" t="e">
        <f t="shared" si="7"/>
        <v>#REF!</v>
      </c>
      <c r="P128" s="41">
        <v>1</v>
      </c>
      <c r="Q128" s="41">
        <v>1</v>
      </c>
      <c r="R128" s="41">
        <v>1</v>
      </c>
    </row>
    <row r="129" spans="1:18">
      <c r="A129" s="40" t="str">
        <f t="shared" si="4"/>
        <v>5_19904</v>
      </c>
      <c r="B129" s="40">
        <v>5</v>
      </c>
      <c r="C129" s="41" t="s">
        <v>66</v>
      </c>
      <c r="D129" s="40">
        <v>4</v>
      </c>
      <c r="E129" s="40">
        <v>1990</v>
      </c>
      <c r="F129" s="40" t="str">
        <f t="shared" si="5"/>
        <v>1990Q4</v>
      </c>
      <c r="G129" s="40">
        <v>21</v>
      </c>
      <c r="H129" s="40">
        <v>0</v>
      </c>
      <c r="I129" s="40">
        <v>0</v>
      </c>
      <c r="J129" s="42">
        <v>4305779</v>
      </c>
      <c r="K129" s="42">
        <f>J129*OtherData!$C$3</f>
        <v>3259484.4814534443</v>
      </c>
      <c r="L129" s="42" t="str">
        <f>VLOOKUP($C129,OtherData!$H:$I,2,0)</f>
        <v>Water</v>
      </c>
      <c r="M129" s="54">
        <f t="shared" si="6"/>
        <v>-1.0598176824461077E-2</v>
      </c>
      <c r="N129" s="42" t="e">
        <f>VLOOKUP(E129,Inflation!$A$2:'Inflation'!$L$63,14,FALSE)*J129</f>
        <v>#REF!</v>
      </c>
      <c r="O129" s="126" t="e">
        <f t="shared" si="7"/>
        <v>#REF!</v>
      </c>
      <c r="P129" s="41">
        <v>1</v>
      </c>
      <c r="Q129" s="41">
        <v>1</v>
      </c>
      <c r="R129" s="41">
        <v>1</v>
      </c>
    </row>
    <row r="130" spans="1:18">
      <c r="A130" s="40" t="str">
        <f t="shared" ref="A130:A193" si="8">B130&amp;"_"&amp;E130&amp;D130</f>
        <v>2_20164</v>
      </c>
      <c r="B130" s="40">
        <v>2</v>
      </c>
      <c r="C130" s="41" t="s">
        <v>66</v>
      </c>
      <c r="D130" s="40">
        <v>4</v>
      </c>
      <c r="E130" s="40">
        <v>2016</v>
      </c>
      <c r="F130" s="40" t="str">
        <f t="shared" ref="F130:F193" si="9">E130&amp;"Q"&amp;D130</f>
        <v>2016Q4</v>
      </c>
      <c r="G130" s="40">
        <v>1</v>
      </c>
      <c r="H130" s="40">
        <v>0</v>
      </c>
      <c r="I130" s="40">
        <v>0</v>
      </c>
      <c r="J130" s="42">
        <v>4188891</v>
      </c>
      <c r="K130" s="42">
        <f>J130*OtherData!$C$3</f>
        <v>3171000</v>
      </c>
      <c r="L130" s="42" t="str">
        <f>VLOOKUP($C130,OtherData!$H:$I,2,0)</f>
        <v>Water</v>
      </c>
      <c r="M130" s="54">
        <f t="shared" ref="M130:M193" si="10">STANDARDIZE(J130,AVERAGE($J$2:$J$3367),_xlfn.STDEV.S($J$2:$J$3367))</f>
        <v>-1.1377030908058493E-2</v>
      </c>
      <c r="N130" s="42" t="e">
        <f>VLOOKUP(E130,Inflation!$A$2:'Inflation'!$L$63,14,FALSE)*J130</f>
        <v>#REF!</v>
      </c>
      <c r="O130" s="126" t="e">
        <f t="shared" ref="O130:O193" si="11">STANDARDIZE(N130,AVERAGE($N$2:$N$3367),_xlfn.STDEV.S($N$2:$N$3367))</f>
        <v>#REF!</v>
      </c>
      <c r="P130" s="41">
        <v>3</v>
      </c>
      <c r="Q130" s="41">
        <v>3</v>
      </c>
      <c r="R130" s="41">
        <v>5</v>
      </c>
    </row>
    <row r="131" spans="1:18">
      <c r="A131" s="40" t="str">
        <f t="shared" si="8"/>
        <v>3_20154</v>
      </c>
      <c r="B131" s="40">
        <v>3</v>
      </c>
      <c r="C131" s="41" t="s">
        <v>66</v>
      </c>
      <c r="D131" s="40">
        <v>4</v>
      </c>
      <c r="E131" s="40">
        <v>2015</v>
      </c>
      <c r="F131" s="40" t="str">
        <f t="shared" si="9"/>
        <v>2015Q4</v>
      </c>
      <c r="G131" s="40">
        <v>1</v>
      </c>
      <c r="H131" s="40">
        <v>0</v>
      </c>
      <c r="I131" s="40">
        <v>0</v>
      </c>
      <c r="J131" s="42">
        <v>4176209</v>
      </c>
      <c r="K131" s="42">
        <f>J131*OtherData!$C$3</f>
        <v>3161399.6971990918</v>
      </c>
      <c r="L131" s="42" t="str">
        <f>VLOOKUP($C131,OtherData!$H:$I,2,0)</f>
        <v>Water</v>
      </c>
      <c r="M131" s="54">
        <f t="shared" si="10"/>
        <v>-1.1461534257317461E-2</v>
      </c>
      <c r="N131" s="42" t="e">
        <f>VLOOKUP(E131,Inflation!$A$2:'Inflation'!$L$63,14,FALSE)*J131</f>
        <v>#REF!</v>
      </c>
      <c r="O131" s="126" t="e">
        <f t="shared" si="11"/>
        <v>#REF!</v>
      </c>
      <c r="P131" s="41">
        <v>4</v>
      </c>
      <c r="Q131" s="41">
        <v>4</v>
      </c>
      <c r="R131" s="41">
        <v>5</v>
      </c>
    </row>
    <row r="132" spans="1:18">
      <c r="A132" s="40" t="str">
        <f t="shared" si="8"/>
        <v>6_19782</v>
      </c>
      <c r="B132" s="40">
        <v>6</v>
      </c>
      <c r="C132" s="41" t="s">
        <v>68</v>
      </c>
      <c r="D132" s="40">
        <v>2</v>
      </c>
      <c r="E132" s="40">
        <v>1978</v>
      </c>
      <c r="F132" s="40" t="str">
        <f t="shared" si="9"/>
        <v>1978Q2</v>
      </c>
      <c r="G132" s="40">
        <v>1</v>
      </c>
      <c r="H132" s="40">
        <v>0</v>
      </c>
      <c r="I132" s="40">
        <v>0</v>
      </c>
      <c r="J132" s="42">
        <v>4160753</v>
      </c>
      <c r="K132" s="42">
        <f>J132*OtherData!$C$3</f>
        <v>3149699.4700984103</v>
      </c>
      <c r="L132" s="42" t="str">
        <f>VLOOKUP($C132,OtherData!$H:$I,2,0)</f>
        <v>Wind</v>
      </c>
      <c r="M132" s="54">
        <f t="shared" si="10"/>
        <v>-1.1564521464867267E-2</v>
      </c>
      <c r="N132" s="42" t="e">
        <f>VLOOKUP(E132,Inflation!$A$2:'Inflation'!$L$63,14,FALSE)*J132</f>
        <v>#REF!</v>
      </c>
      <c r="O132" s="126" t="e">
        <f t="shared" si="11"/>
        <v>#REF!</v>
      </c>
      <c r="P132" s="41">
        <v>1</v>
      </c>
      <c r="Q132" s="41">
        <v>1</v>
      </c>
      <c r="R132" s="41">
        <v>1</v>
      </c>
    </row>
    <row r="133" spans="1:18">
      <c r="A133" s="40" t="str">
        <f t="shared" si="8"/>
        <v>6_19901</v>
      </c>
      <c r="B133" s="40">
        <v>6</v>
      </c>
      <c r="C133" s="41" t="s">
        <v>71</v>
      </c>
      <c r="D133" s="40">
        <v>1</v>
      </c>
      <c r="E133" s="40">
        <v>1990</v>
      </c>
      <c r="F133" s="40" t="str">
        <f t="shared" si="9"/>
        <v>1990Q1</v>
      </c>
      <c r="G133" s="40">
        <v>1</v>
      </c>
      <c r="H133" s="40">
        <v>0</v>
      </c>
      <c r="I133" s="40">
        <v>0</v>
      </c>
      <c r="J133" s="42">
        <v>4095493</v>
      </c>
      <c r="K133" s="42">
        <f>J133*OtherData!$C$3</f>
        <v>3100297.5018925057</v>
      </c>
      <c r="L133" s="42" t="str">
        <f>VLOOKUP($C133,OtherData!$H:$I,2,0)</f>
        <v>Storm</v>
      </c>
      <c r="M133" s="54">
        <f t="shared" si="10"/>
        <v>-1.1999365225523343E-2</v>
      </c>
      <c r="N133" s="42" t="e">
        <f>VLOOKUP(E133,Inflation!$A$2:'Inflation'!$L$63,14,FALSE)*J133</f>
        <v>#REF!</v>
      </c>
      <c r="O133" s="126" t="e">
        <f t="shared" si="11"/>
        <v>#REF!</v>
      </c>
      <c r="P133" s="41">
        <v>3</v>
      </c>
      <c r="Q133" s="41">
        <v>3</v>
      </c>
      <c r="R133" s="41">
        <v>3</v>
      </c>
    </row>
    <row r="134" spans="1:18">
      <c r="A134" s="40" t="str">
        <f t="shared" si="8"/>
        <v>2_19944</v>
      </c>
      <c r="B134" s="40">
        <v>2</v>
      </c>
      <c r="C134" s="41" t="s">
        <v>66</v>
      </c>
      <c r="D134" s="40">
        <v>4</v>
      </c>
      <c r="E134" s="40">
        <v>1994</v>
      </c>
      <c r="F134" s="40" t="str">
        <f t="shared" si="9"/>
        <v>1994Q4</v>
      </c>
      <c r="G134" s="40">
        <v>1</v>
      </c>
      <c r="H134" s="40">
        <v>0</v>
      </c>
      <c r="I134" s="40">
        <v>0</v>
      </c>
      <c r="J134" s="42">
        <v>4088230</v>
      </c>
      <c r="K134" s="42">
        <f>J134*OtherData!$C$3</f>
        <v>3094799.3943981836</v>
      </c>
      <c r="L134" s="42" t="str">
        <f>VLOOKUP($C134,OtherData!$H:$I,2,0)</f>
        <v>Water</v>
      </c>
      <c r="M134" s="54">
        <f t="shared" si="10"/>
        <v>-1.2047760417580423E-2</v>
      </c>
      <c r="N134" s="42" t="e">
        <f>VLOOKUP(E134,Inflation!$A$2:'Inflation'!$L$63,14,FALSE)*J134</f>
        <v>#REF!</v>
      </c>
      <c r="O134" s="126" t="e">
        <f t="shared" si="11"/>
        <v>#REF!</v>
      </c>
      <c r="P134" s="41">
        <v>1</v>
      </c>
      <c r="Q134" s="41">
        <v>1</v>
      </c>
      <c r="R134" s="41">
        <v>1</v>
      </c>
    </row>
    <row r="135" spans="1:18">
      <c r="A135" s="40" t="str">
        <f t="shared" si="8"/>
        <v>1_19802</v>
      </c>
      <c r="B135" s="40">
        <v>1</v>
      </c>
      <c r="C135" s="41" t="s">
        <v>68</v>
      </c>
      <c r="D135" s="40">
        <v>2</v>
      </c>
      <c r="E135" s="40">
        <v>1980</v>
      </c>
      <c r="F135" s="40" t="str">
        <f t="shared" si="9"/>
        <v>1980Q2</v>
      </c>
      <c r="G135" s="40">
        <v>1</v>
      </c>
      <c r="H135" s="40">
        <v>0</v>
      </c>
      <c r="I135" s="40">
        <v>30</v>
      </c>
      <c r="J135" s="42">
        <v>4047411</v>
      </c>
      <c r="K135" s="42">
        <f>J135*OtherData!$C$3</f>
        <v>3063899.3186979564</v>
      </c>
      <c r="L135" s="42" t="str">
        <f>VLOOKUP($C135,OtherData!$H:$I,2,0)</f>
        <v>Wind</v>
      </c>
      <c r="M135" s="54">
        <f t="shared" si="10"/>
        <v>-1.2319747660397161E-2</v>
      </c>
      <c r="N135" s="42" t="e">
        <f>VLOOKUP(E135,Inflation!$A$2:'Inflation'!$L$63,14,FALSE)*J135</f>
        <v>#REF!</v>
      </c>
      <c r="O135" s="126" t="e">
        <f t="shared" si="11"/>
        <v>#REF!</v>
      </c>
      <c r="P135" s="41">
        <v>1</v>
      </c>
      <c r="Q135" s="41">
        <v>1</v>
      </c>
      <c r="R135" s="41">
        <v>1</v>
      </c>
    </row>
    <row r="136" spans="1:18">
      <c r="A136" s="40" t="str">
        <f t="shared" si="8"/>
        <v>2_20154</v>
      </c>
      <c r="B136" s="40">
        <v>2</v>
      </c>
      <c r="C136" s="41" t="s">
        <v>66</v>
      </c>
      <c r="D136" s="40">
        <v>4</v>
      </c>
      <c r="E136" s="40">
        <v>2015</v>
      </c>
      <c r="F136" s="40" t="str">
        <f t="shared" si="9"/>
        <v>2015Q4</v>
      </c>
      <c r="G136" s="40">
        <v>1</v>
      </c>
      <c r="H136" s="40">
        <v>0</v>
      </c>
      <c r="I136" s="40">
        <v>0</v>
      </c>
      <c r="J136" s="42">
        <v>4031163</v>
      </c>
      <c r="K136" s="42">
        <f>J136*OtherData!$C$3</f>
        <v>3051599.5457986374</v>
      </c>
      <c r="L136" s="42" t="str">
        <f>VLOOKUP($C136,OtherData!$H:$I,2,0)</f>
        <v>Water</v>
      </c>
      <c r="M136" s="54">
        <f t="shared" si="10"/>
        <v>-1.2428012162743774E-2</v>
      </c>
      <c r="N136" s="42" t="e">
        <f>VLOOKUP(E136,Inflation!$A$2:'Inflation'!$L$63,14,FALSE)*J136</f>
        <v>#REF!</v>
      </c>
      <c r="O136" s="126" t="e">
        <f t="shared" si="11"/>
        <v>#REF!</v>
      </c>
      <c r="P136" s="41">
        <v>1</v>
      </c>
      <c r="Q136" s="41">
        <v>1</v>
      </c>
      <c r="R136" s="41">
        <v>1</v>
      </c>
    </row>
    <row r="137" spans="1:18">
      <c r="A137" s="40" t="str">
        <f t="shared" si="8"/>
        <v>1_20024</v>
      </c>
      <c r="B137" s="40">
        <v>1</v>
      </c>
      <c r="C137" s="41" t="s">
        <v>68</v>
      </c>
      <c r="D137" s="40">
        <v>4</v>
      </c>
      <c r="E137" s="40">
        <v>2002</v>
      </c>
      <c r="F137" s="40" t="str">
        <f t="shared" si="9"/>
        <v>2002Q4</v>
      </c>
      <c r="G137" s="40">
        <v>1</v>
      </c>
      <c r="H137" s="40">
        <v>0</v>
      </c>
      <c r="I137" s="40">
        <v>0</v>
      </c>
      <c r="J137" s="42">
        <v>4018482</v>
      </c>
      <c r="K137" s="42">
        <f>J137*OtherData!$C$3</f>
        <v>3042000</v>
      </c>
      <c r="L137" s="42" t="str">
        <f>VLOOKUP($C137,OtherData!$H:$I,2,0)</f>
        <v>Wind</v>
      </c>
      <c r="M137" s="54">
        <f t="shared" si="10"/>
        <v>-1.2512508848751738E-2</v>
      </c>
      <c r="N137" s="42" t="e">
        <f>VLOOKUP(E137,Inflation!$A$2:'Inflation'!$L$63,14,FALSE)*J137</f>
        <v>#REF!</v>
      </c>
      <c r="O137" s="126" t="e">
        <f t="shared" si="11"/>
        <v>#REF!</v>
      </c>
      <c r="P137" s="41">
        <v>3</v>
      </c>
      <c r="Q137" s="41">
        <v>3</v>
      </c>
      <c r="R137" s="41">
        <v>3</v>
      </c>
    </row>
    <row r="138" spans="1:18">
      <c r="A138" s="40" t="str">
        <f t="shared" si="8"/>
        <v>2_19964</v>
      </c>
      <c r="B138" s="40">
        <v>2</v>
      </c>
      <c r="C138" s="41" t="s">
        <v>68</v>
      </c>
      <c r="D138" s="40">
        <v>4</v>
      </c>
      <c r="E138" s="40">
        <v>1996</v>
      </c>
      <c r="F138" s="40" t="str">
        <f t="shared" si="9"/>
        <v>1996Q4</v>
      </c>
      <c r="G138" s="40">
        <v>1</v>
      </c>
      <c r="H138" s="40">
        <v>0</v>
      </c>
      <c r="I138" s="40">
        <v>0</v>
      </c>
      <c r="J138" s="42">
        <v>3916236</v>
      </c>
      <c r="K138" s="42">
        <f>J138*OtherData!$C$3</f>
        <v>2964599.5457986374</v>
      </c>
      <c r="L138" s="42" t="str">
        <f>VLOOKUP($C138,OtherData!$H:$I,2,0)</f>
        <v>Wind</v>
      </c>
      <c r="M138" s="54">
        <f t="shared" si="10"/>
        <v>-1.3193799611118287E-2</v>
      </c>
      <c r="N138" s="42" t="e">
        <f>VLOOKUP(E138,Inflation!$A$2:'Inflation'!$L$63,14,FALSE)*J138</f>
        <v>#REF!</v>
      </c>
      <c r="O138" s="126" t="e">
        <f t="shared" si="11"/>
        <v>#REF!</v>
      </c>
      <c r="P138" s="41">
        <v>5</v>
      </c>
      <c r="Q138" s="41">
        <v>2</v>
      </c>
      <c r="R138" s="41">
        <v>2</v>
      </c>
    </row>
    <row r="139" spans="1:18">
      <c r="A139" s="40" t="str">
        <f t="shared" si="8"/>
        <v>2_19822</v>
      </c>
      <c r="B139" s="40">
        <v>2</v>
      </c>
      <c r="C139" s="41" t="s">
        <v>68</v>
      </c>
      <c r="D139" s="40">
        <v>2</v>
      </c>
      <c r="E139" s="40">
        <v>1982</v>
      </c>
      <c r="F139" s="40" t="str">
        <f t="shared" si="9"/>
        <v>1982Q2</v>
      </c>
      <c r="G139" s="40">
        <v>1</v>
      </c>
      <c r="H139" s="40">
        <v>0</v>
      </c>
      <c r="I139" s="40">
        <v>93</v>
      </c>
      <c r="J139" s="42">
        <v>3844506</v>
      </c>
      <c r="K139" s="42">
        <f>J139*OtherData!$C$3</f>
        <v>2910299.772899319</v>
      </c>
      <c r="L139" s="42" t="str">
        <f>VLOOKUP($C139,OtherData!$H:$I,2,0)</f>
        <v>Wind</v>
      </c>
      <c r="M139" s="54">
        <f t="shared" si="10"/>
        <v>-1.3671754605783631E-2</v>
      </c>
      <c r="N139" s="42" t="e">
        <f>VLOOKUP(E139,Inflation!$A$2:'Inflation'!$L$63,14,FALSE)*J139</f>
        <v>#REF!</v>
      </c>
      <c r="O139" s="126" t="e">
        <f t="shared" si="11"/>
        <v>#REF!</v>
      </c>
      <c r="P139" s="41">
        <v>5</v>
      </c>
      <c r="Q139" s="41">
        <v>2</v>
      </c>
      <c r="R139" s="41">
        <v>5</v>
      </c>
    </row>
    <row r="140" spans="1:18">
      <c r="A140" s="40" t="str">
        <f t="shared" si="8"/>
        <v>1_19753</v>
      </c>
      <c r="B140" s="40">
        <v>1</v>
      </c>
      <c r="C140" s="41" t="s">
        <v>81</v>
      </c>
      <c r="D140" s="40">
        <v>3</v>
      </c>
      <c r="E140" s="40">
        <v>1975</v>
      </c>
      <c r="F140" s="40" t="str">
        <f t="shared" si="9"/>
        <v>1975Q3</v>
      </c>
      <c r="G140" s="40">
        <v>1</v>
      </c>
      <c r="H140" s="40">
        <v>5</v>
      </c>
      <c r="I140" s="40">
        <v>17</v>
      </c>
      <c r="J140" s="42">
        <v>3774757</v>
      </c>
      <c r="K140" s="42">
        <f>J140*OtherData!$C$3</f>
        <v>2857499.6214988646</v>
      </c>
      <c r="L140" s="42" t="str">
        <f>VLOOKUP($C140,OtherData!$H:$I,2,0)</f>
        <v>Water</v>
      </c>
      <c r="M140" s="54">
        <f t="shared" si="10"/>
        <v>-1.4136509700205951E-2</v>
      </c>
      <c r="N140" s="42" t="e">
        <f>VLOOKUP(E140,Inflation!$A$2:'Inflation'!$L$63,14,FALSE)*J140</f>
        <v>#REF!</v>
      </c>
      <c r="O140" s="126" t="e">
        <f t="shared" si="11"/>
        <v>#REF!</v>
      </c>
      <c r="P140" s="41">
        <v>2</v>
      </c>
      <c r="Q140" s="41">
        <v>2</v>
      </c>
      <c r="R140" s="41">
        <v>2</v>
      </c>
    </row>
    <row r="141" spans="1:18">
      <c r="A141" s="40" t="str">
        <f t="shared" si="8"/>
        <v>5_19793</v>
      </c>
      <c r="B141" s="40">
        <v>5</v>
      </c>
      <c r="C141" s="41" t="s">
        <v>64</v>
      </c>
      <c r="D141" s="40">
        <v>3</v>
      </c>
      <c r="E141" s="40">
        <v>1979</v>
      </c>
      <c r="F141" s="40" t="str">
        <f t="shared" si="9"/>
        <v>1979Q3</v>
      </c>
      <c r="G141" s="40">
        <v>2</v>
      </c>
      <c r="H141" s="40">
        <v>0</v>
      </c>
      <c r="I141" s="40">
        <v>0</v>
      </c>
      <c r="J141" s="42">
        <v>3774487</v>
      </c>
      <c r="K141" s="42">
        <f>J141*OtherData!$C$3</f>
        <v>2857295.2308856929</v>
      </c>
      <c r="L141" s="42" t="str">
        <f>VLOOKUP($C141,OtherData!$H:$I,2,0)</f>
        <v>Wind</v>
      </c>
      <c r="M141" s="54">
        <f t="shared" si="10"/>
        <v>-1.4138308777977589E-2</v>
      </c>
      <c r="N141" s="42" t="e">
        <f>VLOOKUP(E141,Inflation!$A$2:'Inflation'!$L$63,14,FALSE)*J141</f>
        <v>#REF!</v>
      </c>
      <c r="O141" s="126" t="e">
        <f t="shared" si="11"/>
        <v>#REF!</v>
      </c>
      <c r="P141" s="41">
        <v>5</v>
      </c>
      <c r="Q141" s="41">
        <v>2</v>
      </c>
      <c r="R141" s="41">
        <v>5</v>
      </c>
    </row>
    <row r="142" spans="1:18">
      <c r="A142" s="40" t="str">
        <f t="shared" si="8"/>
        <v>3_19953</v>
      </c>
      <c r="B142" s="40">
        <v>3</v>
      </c>
      <c r="C142" s="41" t="s">
        <v>64</v>
      </c>
      <c r="D142" s="40">
        <v>3</v>
      </c>
      <c r="E142" s="40">
        <v>1995</v>
      </c>
      <c r="F142" s="40" t="str">
        <f t="shared" si="9"/>
        <v>1995Q3</v>
      </c>
      <c r="G142" s="40">
        <v>6</v>
      </c>
      <c r="H142" s="40">
        <v>0</v>
      </c>
      <c r="I142" s="40">
        <v>0</v>
      </c>
      <c r="J142" s="42">
        <v>3771040</v>
      </c>
      <c r="K142" s="42">
        <f>J142*OtherData!$C$3</f>
        <v>2854685.8440575325</v>
      </c>
      <c r="L142" s="42" t="str">
        <f>VLOOKUP($C142,OtherData!$H:$I,2,0)</f>
        <v>Wind</v>
      </c>
      <c r="M142" s="54">
        <f t="shared" si="10"/>
        <v>-1.416127700419551E-2</v>
      </c>
      <c r="N142" s="42" t="e">
        <f>VLOOKUP(E142,Inflation!$A$2:'Inflation'!$L$63,14,FALSE)*J142</f>
        <v>#REF!</v>
      </c>
      <c r="O142" s="126" t="e">
        <f t="shared" si="11"/>
        <v>#REF!</v>
      </c>
      <c r="P142" s="41">
        <v>4</v>
      </c>
      <c r="Q142" s="41">
        <v>4</v>
      </c>
      <c r="R142" s="41">
        <v>5</v>
      </c>
    </row>
    <row r="143" spans="1:18">
      <c r="A143" s="40" t="str">
        <f t="shared" si="8"/>
        <v>5_19953</v>
      </c>
      <c r="B143" s="40">
        <v>5</v>
      </c>
      <c r="C143" s="41" t="s">
        <v>64</v>
      </c>
      <c r="D143" s="40">
        <v>3</v>
      </c>
      <c r="E143" s="40">
        <v>1995</v>
      </c>
      <c r="F143" s="40" t="str">
        <f t="shared" si="9"/>
        <v>1995Q3</v>
      </c>
      <c r="G143" s="40">
        <v>6</v>
      </c>
      <c r="H143" s="40">
        <v>0</v>
      </c>
      <c r="I143" s="40">
        <v>0</v>
      </c>
      <c r="J143" s="42">
        <v>3748296</v>
      </c>
      <c r="K143" s="42">
        <f>J143*OtherData!$C$3</f>
        <v>2837468.5844057533</v>
      </c>
      <c r="L143" s="42" t="str">
        <f>VLOOKUP($C143,OtherData!$H:$I,2,0)</f>
        <v>Wind</v>
      </c>
      <c r="M143" s="54">
        <f t="shared" si="10"/>
        <v>-1.4312825985077547E-2</v>
      </c>
      <c r="N143" s="42" t="e">
        <f>VLOOKUP(E143,Inflation!$A$2:'Inflation'!$L$63,14,FALSE)*J143</f>
        <v>#REF!</v>
      </c>
      <c r="O143" s="126" t="e">
        <f t="shared" si="11"/>
        <v>#REF!</v>
      </c>
      <c r="P143" s="41">
        <v>3</v>
      </c>
      <c r="Q143" s="41">
        <v>3</v>
      </c>
      <c r="R143" s="41">
        <v>3</v>
      </c>
    </row>
    <row r="144" spans="1:18">
      <c r="A144" s="40" t="str">
        <f t="shared" si="8"/>
        <v>6_20101</v>
      </c>
      <c r="B144" s="40">
        <v>6</v>
      </c>
      <c r="C144" s="41" t="s">
        <v>68</v>
      </c>
      <c r="D144" s="40">
        <v>1</v>
      </c>
      <c r="E144" s="40">
        <v>2010</v>
      </c>
      <c r="F144" s="40" t="str">
        <f t="shared" si="9"/>
        <v>2010Q1</v>
      </c>
      <c r="G144" s="40">
        <v>1</v>
      </c>
      <c r="H144" s="40">
        <v>0</v>
      </c>
      <c r="I144" s="40">
        <v>0</v>
      </c>
      <c r="J144" s="42">
        <v>3746223</v>
      </c>
      <c r="K144" s="42">
        <f>J144*OtherData!$C$3</f>
        <v>2835899.3186979564</v>
      </c>
      <c r="L144" s="42" t="str">
        <f>VLOOKUP($C144,OtherData!$H:$I,2,0)</f>
        <v>Wind</v>
      </c>
      <c r="M144" s="54">
        <f t="shared" si="10"/>
        <v>-1.4326638904413129E-2</v>
      </c>
      <c r="N144" s="42" t="e">
        <f>VLOOKUP(E144,Inflation!$A$2:'Inflation'!$L$63,14,FALSE)*J144</f>
        <v>#REF!</v>
      </c>
      <c r="O144" s="126" t="e">
        <f t="shared" si="11"/>
        <v>#REF!</v>
      </c>
      <c r="P144" s="41">
        <v>1</v>
      </c>
      <c r="Q144" s="41">
        <v>1</v>
      </c>
      <c r="R144" s="41">
        <v>1</v>
      </c>
    </row>
    <row r="145" spans="1:18">
      <c r="A145" s="40" t="str">
        <f t="shared" si="8"/>
        <v>3_20092</v>
      </c>
      <c r="B145" s="40">
        <v>3</v>
      </c>
      <c r="C145" s="41" t="s">
        <v>72</v>
      </c>
      <c r="D145" s="40">
        <v>2</v>
      </c>
      <c r="E145" s="40">
        <v>2009</v>
      </c>
      <c r="F145" s="40" t="str">
        <f t="shared" si="9"/>
        <v>2009Q2</v>
      </c>
      <c r="G145" s="40">
        <v>1</v>
      </c>
      <c r="H145" s="40">
        <v>0</v>
      </c>
      <c r="I145" s="40">
        <v>0</v>
      </c>
      <c r="J145" s="42">
        <v>3722493</v>
      </c>
      <c r="K145" s="42">
        <f>J145*OtherData!$C$3</f>
        <v>2817935.6548069646</v>
      </c>
      <c r="L145" s="42" t="str">
        <f>VLOOKUP($C145,OtherData!$H:$I,2,0)</f>
        <v>Storm</v>
      </c>
      <c r="M145" s="54">
        <f t="shared" si="10"/>
        <v>-1.4484757850787152E-2</v>
      </c>
      <c r="N145" s="42" t="e">
        <f>VLOOKUP(E145,Inflation!$A$2:'Inflation'!$L$63,14,FALSE)*J145</f>
        <v>#REF!</v>
      </c>
      <c r="O145" s="126" t="e">
        <f t="shared" si="11"/>
        <v>#REF!</v>
      </c>
      <c r="P145" s="41">
        <v>2</v>
      </c>
      <c r="Q145" s="41">
        <v>2</v>
      </c>
      <c r="R145" s="41">
        <v>2</v>
      </c>
    </row>
    <row r="146" spans="1:18">
      <c r="A146" s="40" t="str">
        <f t="shared" si="8"/>
        <v>2_20164</v>
      </c>
      <c r="B146" s="40">
        <v>2</v>
      </c>
      <c r="C146" s="41" t="s">
        <v>66</v>
      </c>
      <c r="D146" s="40">
        <v>4</v>
      </c>
      <c r="E146" s="40">
        <v>2016</v>
      </c>
      <c r="F146" s="40" t="str">
        <f t="shared" si="9"/>
        <v>2016Q4</v>
      </c>
      <c r="G146" s="40">
        <v>1</v>
      </c>
      <c r="H146" s="40">
        <v>0</v>
      </c>
      <c r="I146" s="40">
        <v>0</v>
      </c>
      <c r="J146" s="42">
        <v>3712934</v>
      </c>
      <c r="K146" s="42">
        <f>J146*OtherData!$C$3</f>
        <v>2810699.4700984103</v>
      </c>
      <c r="L146" s="42" t="str">
        <f>VLOOKUP($C146,OtherData!$H:$I,2,0)</f>
        <v>Water</v>
      </c>
      <c r="M146" s="54">
        <f t="shared" si="10"/>
        <v>-1.4548451867154167E-2</v>
      </c>
      <c r="N146" s="42" t="e">
        <f>VLOOKUP(E146,Inflation!$A$2:'Inflation'!$L$63,14,FALSE)*J146</f>
        <v>#REF!</v>
      </c>
      <c r="O146" s="126" t="e">
        <f t="shared" si="11"/>
        <v>#REF!</v>
      </c>
      <c r="P146" s="41">
        <v>1</v>
      </c>
      <c r="Q146" s="41">
        <v>1</v>
      </c>
      <c r="R146" s="41">
        <v>1</v>
      </c>
    </row>
    <row r="147" spans="1:18">
      <c r="A147" s="40" t="str">
        <f t="shared" si="8"/>
        <v>2_19793</v>
      </c>
      <c r="B147" s="40">
        <v>2</v>
      </c>
      <c r="C147" s="41" t="s">
        <v>64</v>
      </c>
      <c r="D147" s="40">
        <v>3</v>
      </c>
      <c r="E147" s="40">
        <v>1979</v>
      </c>
      <c r="F147" s="40" t="str">
        <f t="shared" si="9"/>
        <v>1979Q3</v>
      </c>
      <c r="G147" s="40">
        <v>2</v>
      </c>
      <c r="H147" s="40">
        <v>0</v>
      </c>
      <c r="I147" s="40">
        <v>0</v>
      </c>
      <c r="J147" s="42">
        <v>3696605</v>
      </c>
      <c r="K147" s="42">
        <f>J147*OtherData!$C$3</f>
        <v>2798338.3800151404</v>
      </c>
      <c r="L147" s="42" t="str">
        <f>VLOOKUP($C147,OtherData!$H:$I,2,0)</f>
        <v>Wind</v>
      </c>
      <c r="M147" s="54">
        <f t="shared" si="10"/>
        <v>-1.465725609283227E-2</v>
      </c>
      <c r="N147" s="42" t="e">
        <f>VLOOKUP(E147,Inflation!$A$2:'Inflation'!$L$63,14,FALSE)*J147</f>
        <v>#REF!</v>
      </c>
      <c r="O147" s="126" t="e">
        <f t="shared" si="11"/>
        <v>#REF!</v>
      </c>
      <c r="P147" s="41">
        <v>2</v>
      </c>
      <c r="Q147" s="41">
        <v>2</v>
      </c>
      <c r="R147" s="41">
        <v>2</v>
      </c>
    </row>
    <row r="148" spans="1:18">
      <c r="A148" s="40" t="str">
        <f t="shared" si="8"/>
        <v>2_20154</v>
      </c>
      <c r="B148" s="40">
        <v>2</v>
      </c>
      <c r="C148" s="41" t="s">
        <v>66</v>
      </c>
      <c r="D148" s="40">
        <v>4</v>
      </c>
      <c r="E148" s="40">
        <v>2015</v>
      </c>
      <c r="F148" s="40" t="str">
        <f t="shared" si="9"/>
        <v>2015Q4</v>
      </c>
      <c r="G148" s="40">
        <v>1</v>
      </c>
      <c r="H148" s="40">
        <v>0</v>
      </c>
      <c r="I148" s="40">
        <v>0</v>
      </c>
      <c r="J148" s="42">
        <v>3661812</v>
      </c>
      <c r="K148" s="42">
        <f>J148*OtherData!$C$3</f>
        <v>2772000</v>
      </c>
      <c r="L148" s="42" t="str">
        <f>VLOOKUP($C148,OtherData!$H:$I,2,0)</f>
        <v>Water</v>
      </c>
      <c r="M148" s="54">
        <f t="shared" si="10"/>
        <v>-1.4889090585086435E-2</v>
      </c>
      <c r="N148" s="42" t="e">
        <f>VLOOKUP(E148,Inflation!$A$2:'Inflation'!$L$63,14,FALSE)*J148</f>
        <v>#REF!</v>
      </c>
      <c r="O148" s="126" t="e">
        <f t="shared" si="11"/>
        <v>#REF!</v>
      </c>
      <c r="P148" s="41">
        <v>5</v>
      </c>
      <c r="Q148" s="41">
        <v>2</v>
      </c>
      <c r="R148" s="41">
        <v>2</v>
      </c>
    </row>
    <row r="149" spans="1:18">
      <c r="A149" s="40" t="str">
        <f t="shared" si="8"/>
        <v>3_20103</v>
      </c>
      <c r="B149" s="40">
        <v>3</v>
      </c>
      <c r="C149" s="41" t="s">
        <v>72</v>
      </c>
      <c r="D149" s="40">
        <v>3</v>
      </c>
      <c r="E149" s="40">
        <v>2010</v>
      </c>
      <c r="F149" s="40" t="str">
        <f t="shared" si="9"/>
        <v>2010Q3</v>
      </c>
      <c r="G149" s="40">
        <v>1</v>
      </c>
      <c r="H149" s="40">
        <v>0</v>
      </c>
      <c r="I149" s="40">
        <v>0</v>
      </c>
      <c r="J149" s="42">
        <v>3542414</v>
      </c>
      <c r="K149" s="42">
        <f>J149*OtherData!$C$3</f>
        <v>2681615.4428463285</v>
      </c>
      <c r="L149" s="42" t="str">
        <f>VLOOKUP($C149,OtherData!$H:$I,2,0)</f>
        <v>Storm</v>
      </c>
      <c r="M149" s="54">
        <f t="shared" si="10"/>
        <v>-1.5684669428709084E-2</v>
      </c>
      <c r="N149" s="42" t="e">
        <f>VLOOKUP(E149,Inflation!$A$2:'Inflation'!$L$63,14,FALSE)*J149</f>
        <v>#REF!</v>
      </c>
      <c r="O149" s="126" t="e">
        <f t="shared" si="11"/>
        <v>#REF!</v>
      </c>
      <c r="P149" s="41">
        <v>5</v>
      </c>
      <c r="Q149" s="41">
        <v>2</v>
      </c>
      <c r="R149" s="41">
        <v>5</v>
      </c>
    </row>
    <row r="150" spans="1:18">
      <c r="A150" s="40" t="str">
        <f t="shared" si="8"/>
        <v>4_19793</v>
      </c>
      <c r="B150" s="40">
        <v>4</v>
      </c>
      <c r="C150" s="41" t="s">
        <v>64</v>
      </c>
      <c r="D150" s="40">
        <v>3</v>
      </c>
      <c r="E150" s="40">
        <v>1979</v>
      </c>
      <c r="F150" s="40" t="str">
        <f t="shared" si="9"/>
        <v>1979Q3</v>
      </c>
      <c r="G150" s="40">
        <v>2</v>
      </c>
      <c r="H150" s="40">
        <v>0</v>
      </c>
      <c r="I150" s="40">
        <v>0</v>
      </c>
      <c r="J150" s="42">
        <v>3515342</v>
      </c>
      <c r="K150" s="42">
        <f>J150*OtherData!$C$3</f>
        <v>2661121.8773656324</v>
      </c>
      <c r="L150" s="42" t="str">
        <f>VLOOKUP($C150,OtherData!$H:$I,2,0)</f>
        <v>Wind</v>
      </c>
      <c r="M150" s="54">
        <f t="shared" si="10"/>
        <v>-1.5865056959945389E-2</v>
      </c>
      <c r="N150" s="42" t="e">
        <f>VLOOKUP(E150,Inflation!$A$2:'Inflation'!$L$63,14,FALSE)*J150</f>
        <v>#REF!</v>
      </c>
      <c r="O150" s="126" t="e">
        <f t="shared" si="11"/>
        <v>#REF!</v>
      </c>
      <c r="P150" s="41">
        <v>4</v>
      </c>
      <c r="Q150" s="41">
        <v>4</v>
      </c>
      <c r="R150" s="41">
        <v>4</v>
      </c>
    </row>
    <row r="151" spans="1:18">
      <c r="A151" s="40" t="str">
        <f t="shared" si="8"/>
        <v>6_19953</v>
      </c>
      <c r="B151" s="40">
        <v>6</v>
      </c>
      <c r="C151" s="41" t="s">
        <v>64</v>
      </c>
      <c r="D151" s="40">
        <v>3</v>
      </c>
      <c r="E151" s="40">
        <v>1995</v>
      </c>
      <c r="F151" s="40" t="str">
        <f t="shared" si="9"/>
        <v>1995Q3</v>
      </c>
      <c r="G151" s="40">
        <v>6</v>
      </c>
      <c r="H151" s="40">
        <v>0</v>
      </c>
      <c r="I151" s="40">
        <v>0</v>
      </c>
      <c r="J151" s="42">
        <v>3486739</v>
      </c>
      <c r="K151" s="42">
        <f>J151*OtherData!$C$3</f>
        <v>2639469.3414080245</v>
      </c>
      <c r="L151" s="42" t="str">
        <f>VLOOKUP($C151,OtherData!$H:$I,2,0)</f>
        <v>Wind</v>
      </c>
      <c r="M151" s="54">
        <f t="shared" si="10"/>
        <v>-1.6055645928471987E-2</v>
      </c>
      <c r="N151" s="42" t="e">
        <f>VLOOKUP(E151,Inflation!$A$2:'Inflation'!$L$63,14,FALSE)*J151</f>
        <v>#REF!</v>
      </c>
      <c r="O151" s="126" t="e">
        <f t="shared" si="11"/>
        <v>#REF!</v>
      </c>
      <c r="P151" s="41">
        <v>2</v>
      </c>
      <c r="Q151" s="41">
        <v>2</v>
      </c>
      <c r="R151" s="41">
        <v>2</v>
      </c>
    </row>
    <row r="152" spans="1:18">
      <c r="A152" s="40" t="str">
        <f t="shared" si="8"/>
        <v>2_20201</v>
      </c>
      <c r="B152" s="40">
        <v>2</v>
      </c>
      <c r="C152" s="41" t="s">
        <v>68</v>
      </c>
      <c r="D152" s="40">
        <v>1</v>
      </c>
      <c r="E152" s="40">
        <v>2020</v>
      </c>
      <c r="F152" s="40" t="str">
        <f t="shared" si="9"/>
        <v>2020Q1</v>
      </c>
      <c r="G152" s="40">
        <v>1</v>
      </c>
      <c r="H152" s="40">
        <v>0</v>
      </c>
      <c r="I152" s="40">
        <v>0</v>
      </c>
      <c r="J152" s="42">
        <v>3452565</v>
      </c>
      <c r="K152" s="42">
        <f>J152*OtherData!$C$3</f>
        <v>2613599.5457986374</v>
      </c>
      <c r="L152" s="42" t="str">
        <f>VLOOKUP($C152,OtherData!$H:$I,2,0)</f>
        <v>Wind</v>
      </c>
      <c r="M152" s="54">
        <f t="shared" si="10"/>
        <v>-1.6283355868353395E-2</v>
      </c>
      <c r="N152" s="42" t="e">
        <f>VLOOKUP(E152,Inflation!$A$2:'Inflation'!$L$63,14,FALSE)*J152</f>
        <v>#REF!</v>
      </c>
      <c r="O152" s="126" t="e">
        <f t="shared" si="11"/>
        <v>#REF!</v>
      </c>
      <c r="P152" s="41">
        <v>4</v>
      </c>
      <c r="Q152" s="41">
        <v>4</v>
      </c>
      <c r="R152" s="41">
        <v>4</v>
      </c>
    </row>
    <row r="153" spans="1:18">
      <c r="A153" s="40" t="str">
        <f t="shared" si="8"/>
        <v>2_19953</v>
      </c>
      <c r="B153" s="40">
        <v>2</v>
      </c>
      <c r="C153" s="41" t="s">
        <v>64</v>
      </c>
      <c r="D153" s="40">
        <v>3</v>
      </c>
      <c r="E153" s="40">
        <v>1995</v>
      </c>
      <c r="F153" s="40" t="str">
        <f t="shared" si="9"/>
        <v>1995Q3</v>
      </c>
      <c r="G153" s="40">
        <v>6</v>
      </c>
      <c r="H153" s="40">
        <v>0</v>
      </c>
      <c r="I153" s="40">
        <v>0</v>
      </c>
      <c r="J153" s="42">
        <v>3423676</v>
      </c>
      <c r="K153" s="42">
        <f>J153*OtherData!$C$3</f>
        <v>2591730.5071915216</v>
      </c>
      <c r="L153" s="42" t="str">
        <f>VLOOKUP($C153,OtherData!$H:$I,2,0)</f>
        <v>Wind</v>
      </c>
      <c r="M153" s="54">
        <f t="shared" si="10"/>
        <v>-1.6475850526667727E-2</v>
      </c>
      <c r="N153" s="42" t="e">
        <f>VLOOKUP(E153,Inflation!$A$2:'Inflation'!$L$63,14,FALSE)*J153</f>
        <v>#REF!</v>
      </c>
      <c r="O153" s="126" t="e">
        <f t="shared" si="11"/>
        <v>#REF!</v>
      </c>
      <c r="P153" s="41">
        <v>5</v>
      </c>
      <c r="Q153" s="41">
        <v>2</v>
      </c>
      <c r="R153" s="41">
        <v>2</v>
      </c>
    </row>
    <row r="154" spans="1:18">
      <c r="A154" s="40" t="str">
        <f t="shared" si="8"/>
        <v>4_19981</v>
      </c>
      <c r="B154" s="40">
        <v>4</v>
      </c>
      <c r="C154" s="41" t="s">
        <v>68</v>
      </c>
      <c r="D154" s="40">
        <v>1</v>
      </c>
      <c r="E154" s="40">
        <v>1998</v>
      </c>
      <c r="F154" s="40" t="str">
        <f t="shared" si="9"/>
        <v>1998Q1</v>
      </c>
      <c r="G154" s="40">
        <v>1</v>
      </c>
      <c r="H154" s="40">
        <v>0</v>
      </c>
      <c r="I154" s="40">
        <v>0</v>
      </c>
      <c r="J154" s="42">
        <v>3393627</v>
      </c>
      <c r="K154" s="42">
        <f>J154*OtherData!$C$3</f>
        <v>2568983.3459500382</v>
      </c>
      <c r="L154" s="42" t="str">
        <f>VLOOKUP($C154,OtherData!$H:$I,2,0)</f>
        <v>Wind</v>
      </c>
      <c r="M154" s="54">
        <f t="shared" si="10"/>
        <v>-1.6676074556149102E-2</v>
      </c>
      <c r="N154" s="42" t="e">
        <f>VLOOKUP(E154,Inflation!$A$2:'Inflation'!$L$63,14,FALSE)*J154</f>
        <v>#REF!</v>
      </c>
      <c r="O154" s="126" t="e">
        <f t="shared" si="11"/>
        <v>#REF!</v>
      </c>
      <c r="P154" s="41">
        <v>4</v>
      </c>
      <c r="Q154" s="41">
        <v>4</v>
      </c>
      <c r="R154" s="41">
        <v>4</v>
      </c>
    </row>
    <row r="155" spans="1:18">
      <c r="A155" s="40" t="str">
        <f t="shared" si="8"/>
        <v>4_19953</v>
      </c>
      <c r="B155" s="40">
        <v>4</v>
      </c>
      <c r="C155" s="41" t="s">
        <v>64</v>
      </c>
      <c r="D155" s="40">
        <v>3</v>
      </c>
      <c r="E155" s="40">
        <v>1995</v>
      </c>
      <c r="F155" s="40" t="str">
        <f t="shared" si="9"/>
        <v>1995Q3</v>
      </c>
      <c r="G155" s="40">
        <v>6</v>
      </c>
      <c r="H155" s="40">
        <v>0</v>
      </c>
      <c r="I155" s="40">
        <v>0</v>
      </c>
      <c r="J155" s="42">
        <v>3392317</v>
      </c>
      <c r="K155" s="42">
        <f>J155*OtherData!$C$3</f>
        <v>2567991.6729750191</v>
      </c>
      <c r="L155" s="42" t="str">
        <f>VLOOKUP($C155,OtherData!$H:$I,2,0)</f>
        <v>Wind</v>
      </c>
      <c r="M155" s="54">
        <f t="shared" si="10"/>
        <v>-1.6684803414967052E-2</v>
      </c>
      <c r="N155" s="42" t="e">
        <f>VLOOKUP(E155,Inflation!$A$2:'Inflation'!$L$63,14,FALSE)*J155</f>
        <v>#REF!</v>
      </c>
      <c r="O155" s="126" t="e">
        <f t="shared" si="11"/>
        <v>#REF!</v>
      </c>
      <c r="P155" s="41">
        <v>1</v>
      </c>
      <c r="Q155" s="41">
        <v>1</v>
      </c>
      <c r="R155" s="41">
        <v>1</v>
      </c>
    </row>
    <row r="156" spans="1:18">
      <c r="A156" s="40" t="str">
        <f t="shared" si="8"/>
        <v>1_20201</v>
      </c>
      <c r="B156" s="40">
        <v>1</v>
      </c>
      <c r="C156" s="41" t="s">
        <v>66</v>
      </c>
      <c r="D156" s="40">
        <v>1</v>
      </c>
      <c r="E156" s="40">
        <v>2020</v>
      </c>
      <c r="F156" s="40" t="str">
        <f t="shared" si="9"/>
        <v>2020Q1</v>
      </c>
      <c r="G156" s="40">
        <v>1</v>
      </c>
      <c r="H156" s="40">
        <v>0</v>
      </c>
      <c r="I156" s="40">
        <v>0</v>
      </c>
      <c r="J156" s="42">
        <v>3386304</v>
      </c>
      <c r="K156" s="42">
        <f>J156*OtherData!$C$3</f>
        <v>2563439.8183194553</v>
      </c>
      <c r="L156" s="42" t="str">
        <f>VLOOKUP($C156,OtherData!$H:$I,2,0)</f>
        <v>Water</v>
      </c>
      <c r="M156" s="54">
        <f t="shared" si="10"/>
        <v>-1.6724869543266546E-2</v>
      </c>
      <c r="N156" s="42" t="e">
        <f>VLOOKUP(E156,Inflation!$A$2:'Inflation'!$L$63,14,FALSE)*J156</f>
        <v>#REF!</v>
      </c>
      <c r="O156" s="126" t="e">
        <f t="shared" si="11"/>
        <v>#REF!</v>
      </c>
      <c r="P156" s="41">
        <v>5</v>
      </c>
      <c r="Q156" s="41">
        <v>2</v>
      </c>
      <c r="R156" s="41">
        <v>5</v>
      </c>
    </row>
    <row r="157" spans="1:18">
      <c r="A157" s="40" t="str">
        <f t="shared" si="8"/>
        <v>2_20154</v>
      </c>
      <c r="B157" s="40">
        <v>2</v>
      </c>
      <c r="C157" s="41" t="s">
        <v>66</v>
      </c>
      <c r="D157" s="40">
        <v>4</v>
      </c>
      <c r="E157" s="40">
        <v>2015</v>
      </c>
      <c r="F157" s="40" t="str">
        <f t="shared" si="9"/>
        <v>2015Q4</v>
      </c>
      <c r="G157" s="40">
        <v>1</v>
      </c>
      <c r="H157" s="40">
        <v>0</v>
      </c>
      <c r="I157" s="40">
        <v>0</v>
      </c>
      <c r="J157" s="42">
        <v>3374573</v>
      </c>
      <c r="K157" s="42">
        <f>J157*OtherData!$C$3</f>
        <v>2554559.424678274</v>
      </c>
      <c r="L157" s="42" t="str">
        <f>VLOOKUP($C157,OtherData!$H:$I,2,0)</f>
        <v>Water</v>
      </c>
      <c r="M157" s="54">
        <f t="shared" si="10"/>
        <v>-1.6803036140818742E-2</v>
      </c>
      <c r="N157" s="42" t="e">
        <f>VLOOKUP(E157,Inflation!$A$2:'Inflation'!$L$63,14,FALSE)*J157</f>
        <v>#REF!</v>
      </c>
      <c r="O157" s="126" t="e">
        <f t="shared" si="11"/>
        <v>#REF!</v>
      </c>
      <c r="P157" s="41">
        <v>2</v>
      </c>
      <c r="Q157" s="41">
        <v>2</v>
      </c>
      <c r="R157" s="41">
        <v>2</v>
      </c>
    </row>
    <row r="158" spans="1:18">
      <c r="A158" s="40" t="str">
        <f t="shared" si="8"/>
        <v>5_19973</v>
      </c>
      <c r="B158" s="40">
        <v>5</v>
      </c>
      <c r="C158" s="41" t="s">
        <v>72</v>
      </c>
      <c r="D158" s="40">
        <v>3</v>
      </c>
      <c r="E158" s="40">
        <v>1997</v>
      </c>
      <c r="F158" s="40" t="str">
        <f t="shared" si="9"/>
        <v>1997Q3</v>
      </c>
      <c r="G158" s="40">
        <v>1</v>
      </c>
      <c r="H158" s="40">
        <v>0</v>
      </c>
      <c r="I158" s="40">
        <v>0</v>
      </c>
      <c r="J158" s="42">
        <v>3360901</v>
      </c>
      <c r="K158" s="42">
        <f>J158*OtherData!$C$3</f>
        <v>2544209.6896290691</v>
      </c>
      <c r="L158" s="42" t="str">
        <f>VLOOKUP($C158,OtherData!$H:$I,2,0)</f>
        <v>Storm</v>
      </c>
      <c r="M158" s="54">
        <f t="shared" si="10"/>
        <v>-1.6894136108573723E-2</v>
      </c>
      <c r="N158" s="42" t="e">
        <f>VLOOKUP(E158,Inflation!$A$2:'Inflation'!$L$63,14,FALSE)*J158</f>
        <v>#REF!</v>
      </c>
      <c r="O158" s="126" t="e">
        <f t="shared" si="11"/>
        <v>#REF!</v>
      </c>
      <c r="P158" s="41">
        <v>2</v>
      </c>
      <c r="Q158" s="41">
        <v>2</v>
      </c>
      <c r="R158" s="41">
        <v>2</v>
      </c>
    </row>
    <row r="159" spans="1:18">
      <c r="A159" s="40" t="str">
        <f t="shared" si="8"/>
        <v>2_20193</v>
      </c>
      <c r="B159" s="40">
        <v>2</v>
      </c>
      <c r="C159" s="41" t="s">
        <v>68</v>
      </c>
      <c r="D159" s="40">
        <v>3</v>
      </c>
      <c r="E159" s="40">
        <v>2019</v>
      </c>
      <c r="F159" s="40" t="str">
        <f t="shared" si="9"/>
        <v>2019Q3</v>
      </c>
      <c r="G159" s="40">
        <v>1</v>
      </c>
      <c r="H159" s="40">
        <v>0</v>
      </c>
      <c r="I159" s="40">
        <v>0</v>
      </c>
      <c r="J159" s="42">
        <v>3353649</v>
      </c>
      <c r="K159" s="42">
        <f>J159*OtherData!$C$3</f>
        <v>2538719.9091597274</v>
      </c>
      <c r="L159" s="42" t="str">
        <f>VLOOKUP($C159,OtherData!$H:$I,2,0)</f>
        <v>Wind</v>
      </c>
      <c r="M159" s="54">
        <f t="shared" si="10"/>
        <v>-1.6942458004869737E-2</v>
      </c>
      <c r="N159" s="42" t="e">
        <f>VLOOKUP(E159,Inflation!$A$2:'Inflation'!$L$63,14,FALSE)*J159</f>
        <v>#REF!</v>
      </c>
      <c r="O159" s="126" t="e">
        <f t="shared" si="11"/>
        <v>#REF!</v>
      </c>
      <c r="P159" s="41">
        <v>3</v>
      </c>
      <c r="Q159" s="41">
        <v>3</v>
      </c>
      <c r="R159" s="41">
        <v>3</v>
      </c>
    </row>
    <row r="160" spans="1:18">
      <c r="A160" s="40" t="str">
        <f t="shared" si="8"/>
        <v>3_20153</v>
      </c>
      <c r="B160" s="40">
        <v>3</v>
      </c>
      <c r="C160" s="41" t="s">
        <v>71</v>
      </c>
      <c r="D160" s="40">
        <v>3</v>
      </c>
      <c r="E160" s="40">
        <v>2015</v>
      </c>
      <c r="F160" s="40" t="str">
        <f t="shared" si="9"/>
        <v>2015Q3</v>
      </c>
      <c r="G160" s="40">
        <v>1</v>
      </c>
      <c r="H160" s="40">
        <v>0</v>
      </c>
      <c r="I160" s="40">
        <v>0</v>
      </c>
      <c r="J160" s="42">
        <v>3316602</v>
      </c>
      <c r="K160" s="42">
        <f>J160*OtherData!$C$3</f>
        <v>2510675.2460257383</v>
      </c>
      <c r="L160" s="42" t="str">
        <f>VLOOKUP($C160,OtherData!$H:$I,2,0)</f>
        <v>Storm</v>
      </c>
      <c r="M160" s="54">
        <f t="shared" si="10"/>
        <v>-1.7189311464891582E-2</v>
      </c>
      <c r="N160" s="42" t="e">
        <f>VLOOKUP(E160,Inflation!$A$2:'Inflation'!$L$63,14,FALSE)*J160</f>
        <v>#REF!</v>
      </c>
      <c r="O160" s="126" t="e">
        <f t="shared" si="11"/>
        <v>#REF!</v>
      </c>
      <c r="P160" s="41">
        <v>5</v>
      </c>
      <c r="Q160" s="41">
        <v>2</v>
      </c>
      <c r="R160" s="41">
        <v>2</v>
      </c>
    </row>
    <row r="161" spans="1:18">
      <c r="A161" s="40" t="str">
        <f t="shared" si="8"/>
        <v>1_20202</v>
      </c>
      <c r="B161" s="40">
        <v>1</v>
      </c>
      <c r="C161" s="41" t="s">
        <v>66</v>
      </c>
      <c r="D161" s="40">
        <v>2</v>
      </c>
      <c r="E161" s="40">
        <v>2020</v>
      </c>
      <c r="F161" s="40" t="str">
        <f t="shared" si="9"/>
        <v>2020Q2</v>
      </c>
      <c r="G161" s="40">
        <v>1</v>
      </c>
      <c r="H161" s="40">
        <v>0</v>
      </c>
      <c r="I161" s="40">
        <v>0</v>
      </c>
      <c r="J161" s="42">
        <v>3302605</v>
      </c>
      <c r="K161" s="42">
        <f>J161*OtherData!$C$3</f>
        <v>2500079.4852384557</v>
      </c>
      <c r="L161" s="42" t="str">
        <f>VLOOKUP($C161,OtherData!$H:$I,2,0)</f>
        <v>Water</v>
      </c>
      <c r="M161" s="54">
        <f t="shared" si="10"/>
        <v>-1.728257698922353E-2</v>
      </c>
      <c r="N161" s="42" t="e">
        <f>VLOOKUP(E161,Inflation!$A$2:'Inflation'!$L$63,14,FALSE)*J161</f>
        <v>#REF!</v>
      </c>
      <c r="O161" s="126" t="e">
        <f t="shared" si="11"/>
        <v>#REF!</v>
      </c>
      <c r="P161" s="41">
        <v>2</v>
      </c>
      <c r="Q161" s="41">
        <v>2</v>
      </c>
      <c r="R161" s="41">
        <v>2</v>
      </c>
    </row>
    <row r="162" spans="1:18">
      <c r="A162" s="40" t="str">
        <f t="shared" si="8"/>
        <v>1_20093</v>
      </c>
      <c r="B162" s="40">
        <v>1</v>
      </c>
      <c r="C162" s="41" t="s">
        <v>72</v>
      </c>
      <c r="D162" s="40">
        <v>3</v>
      </c>
      <c r="E162" s="40">
        <v>2009</v>
      </c>
      <c r="F162" s="40" t="str">
        <f t="shared" si="9"/>
        <v>2009Q3</v>
      </c>
      <c r="G162" s="40">
        <v>1</v>
      </c>
      <c r="H162" s="40">
        <v>0</v>
      </c>
      <c r="I162" s="40">
        <v>0</v>
      </c>
      <c r="J162" s="42">
        <v>3265512</v>
      </c>
      <c r="K162" s="42">
        <f>J162*OtherData!$C$3</f>
        <v>2472000</v>
      </c>
      <c r="L162" s="42" t="str">
        <f>VLOOKUP($C162,OtherData!$H:$I,2,0)</f>
        <v>Storm</v>
      </c>
      <c r="M162" s="54">
        <f t="shared" si="10"/>
        <v>-1.7529736958791654E-2</v>
      </c>
      <c r="N162" s="42" t="e">
        <f>VLOOKUP(E162,Inflation!$A$2:'Inflation'!$L$63,14,FALSE)*J162</f>
        <v>#REF!</v>
      </c>
      <c r="O162" s="126" t="e">
        <f t="shared" si="11"/>
        <v>#REF!</v>
      </c>
      <c r="P162" s="41">
        <v>1</v>
      </c>
      <c r="Q162" s="41">
        <v>1</v>
      </c>
      <c r="R162" s="41">
        <v>1</v>
      </c>
    </row>
    <row r="163" spans="1:18">
      <c r="A163" s="40" t="str">
        <f t="shared" si="8"/>
        <v>2_20193</v>
      </c>
      <c r="B163" s="40">
        <v>2</v>
      </c>
      <c r="C163" s="41" t="s">
        <v>68</v>
      </c>
      <c r="D163" s="40">
        <v>3</v>
      </c>
      <c r="E163" s="40">
        <v>2019</v>
      </c>
      <c r="F163" s="40" t="str">
        <f t="shared" si="9"/>
        <v>2019Q3</v>
      </c>
      <c r="G163" s="40">
        <v>1</v>
      </c>
      <c r="H163" s="40">
        <v>0</v>
      </c>
      <c r="I163" s="40">
        <v>0</v>
      </c>
      <c r="J163" s="42">
        <v>3178326</v>
      </c>
      <c r="K163" s="42">
        <f>J163*OtherData!$C$3</f>
        <v>2406000</v>
      </c>
      <c r="L163" s="42" t="str">
        <f>VLOOKUP($C163,OtherData!$H:$I,2,0)</f>
        <v>Wind</v>
      </c>
      <c r="M163" s="54">
        <f t="shared" si="10"/>
        <v>-1.8110679161006803E-2</v>
      </c>
      <c r="N163" s="42" t="e">
        <f>VLOOKUP(E163,Inflation!$A$2:'Inflation'!$L$63,14,FALSE)*J163</f>
        <v>#REF!</v>
      </c>
      <c r="O163" s="126" t="e">
        <f t="shared" si="11"/>
        <v>#REF!</v>
      </c>
      <c r="P163" s="41">
        <v>5</v>
      </c>
      <c r="Q163" s="41">
        <v>2</v>
      </c>
      <c r="R163" s="41">
        <v>2</v>
      </c>
    </row>
    <row r="164" spans="1:18">
      <c r="A164" s="40" t="str">
        <f t="shared" si="8"/>
        <v>4_19954</v>
      </c>
      <c r="B164" s="40">
        <v>4</v>
      </c>
      <c r="C164" s="41" t="s">
        <v>68</v>
      </c>
      <c r="D164" s="40">
        <v>4</v>
      </c>
      <c r="E164" s="40">
        <v>1995</v>
      </c>
      <c r="F164" s="40" t="str">
        <f t="shared" si="9"/>
        <v>1995Q4</v>
      </c>
      <c r="G164" s="40">
        <v>1</v>
      </c>
      <c r="H164" s="40">
        <v>0</v>
      </c>
      <c r="I164" s="40">
        <v>36</v>
      </c>
      <c r="J164" s="42">
        <v>3170717</v>
      </c>
      <c r="K164" s="42">
        <f>J164*OtherData!$C$3</f>
        <v>2400239.9697199091</v>
      </c>
      <c r="L164" s="42" t="str">
        <f>VLOOKUP($C164,OtherData!$H:$I,2,0)</f>
        <v>Wind</v>
      </c>
      <c r="M164" s="54">
        <f t="shared" si="10"/>
        <v>-1.8161379837911985E-2</v>
      </c>
      <c r="N164" s="42" t="e">
        <f>VLOOKUP(E164,Inflation!$A$2:'Inflation'!$L$63,14,FALSE)*J164</f>
        <v>#REF!</v>
      </c>
      <c r="O164" s="126" t="e">
        <f t="shared" si="11"/>
        <v>#REF!</v>
      </c>
      <c r="P164" s="41">
        <v>5</v>
      </c>
      <c r="Q164" s="41">
        <v>2</v>
      </c>
      <c r="R164" s="41">
        <v>2</v>
      </c>
    </row>
    <row r="165" spans="1:18">
      <c r="A165" s="40" t="str">
        <f t="shared" si="8"/>
        <v>1_20143</v>
      </c>
      <c r="B165" s="40">
        <v>1</v>
      </c>
      <c r="C165" s="41" t="s">
        <v>66</v>
      </c>
      <c r="D165" s="40">
        <v>3</v>
      </c>
      <c r="E165" s="40">
        <v>2014</v>
      </c>
      <c r="F165" s="40" t="str">
        <f t="shared" si="9"/>
        <v>2014Q3</v>
      </c>
      <c r="G165" s="40">
        <v>2</v>
      </c>
      <c r="H165" s="40">
        <v>0</v>
      </c>
      <c r="I165" s="40">
        <v>0</v>
      </c>
      <c r="J165" s="42">
        <v>3169448</v>
      </c>
      <c r="K165" s="42">
        <f>J165*OtherData!$C$3</f>
        <v>2399279.3338380018</v>
      </c>
      <c r="L165" s="42" t="str">
        <f>VLOOKUP($C165,OtherData!$H:$I,2,0)</f>
        <v>Water</v>
      </c>
      <c r="M165" s="54">
        <f t="shared" si="10"/>
        <v>-1.8169835503438685E-2</v>
      </c>
      <c r="N165" s="42" t="e">
        <f>VLOOKUP(E165,Inflation!$A$2:'Inflation'!$L$63,14,FALSE)*J165</f>
        <v>#REF!</v>
      </c>
      <c r="O165" s="126" t="e">
        <f t="shared" si="11"/>
        <v>#REF!</v>
      </c>
      <c r="P165" s="41">
        <v>2</v>
      </c>
      <c r="Q165" s="41">
        <v>2</v>
      </c>
      <c r="R165" s="41">
        <v>2</v>
      </c>
    </row>
    <row r="166" spans="1:18">
      <c r="A166" s="40" t="str">
        <f t="shared" si="8"/>
        <v>1_19953</v>
      </c>
      <c r="B166" s="40">
        <v>1</v>
      </c>
      <c r="C166" s="41" t="s">
        <v>64</v>
      </c>
      <c r="D166" s="40">
        <v>3</v>
      </c>
      <c r="E166" s="40">
        <v>1995</v>
      </c>
      <c r="F166" s="40" t="str">
        <f t="shared" si="9"/>
        <v>1995Q3</v>
      </c>
      <c r="G166" s="40">
        <v>6</v>
      </c>
      <c r="H166" s="40">
        <v>0</v>
      </c>
      <c r="I166" s="40">
        <v>0</v>
      </c>
      <c r="J166" s="42">
        <v>3163153</v>
      </c>
      <c r="K166" s="42">
        <f>J166*OtherData!$C$3</f>
        <v>2394514.0045420136</v>
      </c>
      <c r="L166" s="42" t="str">
        <f>VLOOKUP($C166,OtherData!$H:$I,2,0)</f>
        <v>Wind</v>
      </c>
      <c r="M166" s="54">
        <f t="shared" si="10"/>
        <v>-1.8211780668521891E-2</v>
      </c>
      <c r="N166" s="42" t="e">
        <f>VLOOKUP(E166,Inflation!$A$2:'Inflation'!$L$63,14,FALSE)*J166</f>
        <v>#REF!</v>
      </c>
      <c r="O166" s="126" t="e">
        <f t="shared" si="11"/>
        <v>#REF!</v>
      </c>
      <c r="P166" s="41">
        <v>2</v>
      </c>
      <c r="Q166" s="41">
        <v>2</v>
      </c>
      <c r="R166" s="41">
        <v>2</v>
      </c>
    </row>
    <row r="167" spans="1:18">
      <c r="A167" s="40" t="str">
        <f t="shared" si="8"/>
        <v>3_19793</v>
      </c>
      <c r="B167" s="40">
        <v>3</v>
      </c>
      <c r="C167" s="41" t="s">
        <v>64</v>
      </c>
      <c r="D167" s="40">
        <v>3</v>
      </c>
      <c r="E167" s="40">
        <v>1979</v>
      </c>
      <c r="F167" s="40" t="str">
        <f t="shared" si="9"/>
        <v>1979Q3</v>
      </c>
      <c r="G167" s="40">
        <v>2</v>
      </c>
      <c r="H167" s="40">
        <v>0</v>
      </c>
      <c r="I167" s="40">
        <v>0</v>
      </c>
      <c r="J167" s="42">
        <v>3119732</v>
      </c>
      <c r="K167" s="42">
        <f>J167*OtherData!$C$3</f>
        <v>2361644.208932627</v>
      </c>
      <c r="L167" s="42" t="str">
        <f>VLOOKUP($C167,OtherData!$H:$I,2,0)</f>
        <v>Wind</v>
      </c>
      <c r="M167" s="54">
        <f t="shared" si="10"/>
        <v>-1.8501105690456422E-2</v>
      </c>
      <c r="N167" s="42" t="e">
        <f>VLOOKUP(E167,Inflation!$A$2:'Inflation'!$L$63,14,FALSE)*J167</f>
        <v>#REF!</v>
      </c>
      <c r="O167" s="126" t="e">
        <f t="shared" si="11"/>
        <v>#REF!</v>
      </c>
      <c r="P167" s="41">
        <v>5</v>
      </c>
      <c r="Q167" s="41">
        <v>2</v>
      </c>
      <c r="R167" s="41">
        <v>2</v>
      </c>
    </row>
    <row r="168" spans="1:18">
      <c r="A168" s="40" t="str">
        <f t="shared" si="8"/>
        <v>3_19973</v>
      </c>
      <c r="B168" s="40">
        <v>3</v>
      </c>
      <c r="C168" s="41" t="s">
        <v>68</v>
      </c>
      <c r="D168" s="40">
        <v>3</v>
      </c>
      <c r="E168" s="40">
        <v>1997</v>
      </c>
      <c r="F168" s="40" t="str">
        <f t="shared" si="9"/>
        <v>1997Q3</v>
      </c>
      <c r="G168" s="40">
        <v>1</v>
      </c>
      <c r="H168" s="40">
        <v>0</v>
      </c>
      <c r="I168" s="40">
        <v>11</v>
      </c>
      <c r="J168" s="42">
        <v>3107974</v>
      </c>
      <c r="K168" s="42">
        <f>J168*OtherData!$C$3</f>
        <v>2352743.3762301286</v>
      </c>
      <c r="L168" s="42" t="str">
        <f>VLOOKUP($C168,OtherData!$H:$I,2,0)</f>
        <v>Wind</v>
      </c>
      <c r="M168" s="54">
        <f t="shared" si="10"/>
        <v>-1.8579452195785783E-2</v>
      </c>
      <c r="N168" s="42" t="e">
        <f>VLOOKUP(E168,Inflation!$A$2:'Inflation'!$L$63,14,FALSE)*J168</f>
        <v>#REF!</v>
      </c>
      <c r="O168" s="126" t="e">
        <f t="shared" si="11"/>
        <v>#REF!</v>
      </c>
      <c r="P168" s="41">
        <v>5</v>
      </c>
      <c r="Q168" s="41">
        <v>2</v>
      </c>
      <c r="R168" s="41">
        <v>2</v>
      </c>
    </row>
    <row r="169" spans="1:18">
      <c r="A169" s="40" t="str">
        <f t="shared" si="8"/>
        <v>4_19963</v>
      </c>
      <c r="B169" s="40">
        <v>4</v>
      </c>
      <c r="C169" s="41" t="s">
        <v>72</v>
      </c>
      <c r="D169" s="40">
        <v>3</v>
      </c>
      <c r="E169" s="40">
        <v>1996</v>
      </c>
      <c r="F169" s="40" t="str">
        <f t="shared" si="9"/>
        <v>1996Q3</v>
      </c>
      <c r="G169" s="40">
        <v>1</v>
      </c>
      <c r="H169" s="40">
        <v>0</v>
      </c>
      <c r="I169" s="40">
        <v>0</v>
      </c>
      <c r="J169" s="42">
        <v>3064508</v>
      </c>
      <c r="K169" s="42">
        <f>J169*OtherData!$C$3</f>
        <v>2319839.5155185466</v>
      </c>
      <c r="L169" s="42" t="str">
        <f>VLOOKUP($C169,OtherData!$H:$I,2,0)</f>
        <v>Storm</v>
      </c>
      <c r="M169" s="54">
        <f t="shared" si="10"/>
        <v>-1.8869077064015586E-2</v>
      </c>
      <c r="N169" s="42" t="e">
        <f>VLOOKUP(E169,Inflation!$A$2:'Inflation'!$L$63,14,FALSE)*J169</f>
        <v>#REF!</v>
      </c>
      <c r="O169" s="126" t="e">
        <f t="shared" si="11"/>
        <v>#REF!</v>
      </c>
      <c r="P169" s="41">
        <v>2</v>
      </c>
      <c r="Q169" s="41">
        <v>2</v>
      </c>
      <c r="R169" s="41">
        <v>2</v>
      </c>
    </row>
    <row r="170" spans="1:18">
      <c r="A170" s="40" t="str">
        <f t="shared" si="8"/>
        <v>1_19933</v>
      </c>
      <c r="B170" s="40">
        <v>1</v>
      </c>
      <c r="C170" s="41" t="s">
        <v>79</v>
      </c>
      <c r="D170" s="40">
        <v>3</v>
      </c>
      <c r="E170" s="40">
        <v>1993</v>
      </c>
      <c r="F170" s="40" t="str">
        <f t="shared" si="9"/>
        <v>1993Q3</v>
      </c>
      <c r="G170" s="40">
        <v>1</v>
      </c>
      <c r="H170" s="40">
        <v>0</v>
      </c>
      <c r="I170" s="40">
        <v>0</v>
      </c>
      <c r="J170" s="42">
        <v>2919938</v>
      </c>
      <c r="K170" s="42">
        <f>J170*OtherData!$C$3</f>
        <v>2210399.6971990918</v>
      </c>
      <c r="L170" s="42" t="str">
        <f>VLOOKUP($C170,OtherData!$H:$I,2,0)</f>
        <v>Storm</v>
      </c>
      <c r="M170" s="54">
        <f t="shared" si="10"/>
        <v>-1.9832383261963009E-2</v>
      </c>
      <c r="N170" s="42" t="e">
        <f>VLOOKUP(E170,Inflation!$A$2:'Inflation'!$L$63,14,FALSE)*J170</f>
        <v>#REF!</v>
      </c>
      <c r="O170" s="126" t="e">
        <f t="shared" si="11"/>
        <v>#REF!</v>
      </c>
      <c r="P170" s="41">
        <v>3</v>
      </c>
      <c r="Q170" s="41">
        <v>3</v>
      </c>
      <c r="R170" s="41">
        <v>3</v>
      </c>
    </row>
    <row r="171" spans="1:18">
      <c r="A171" s="40" t="str">
        <f t="shared" si="8"/>
        <v>2_19963</v>
      </c>
      <c r="B171" s="40">
        <v>2</v>
      </c>
      <c r="C171" s="41" t="s">
        <v>66</v>
      </c>
      <c r="D171" s="40">
        <v>3</v>
      </c>
      <c r="E171" s="40">
        <v>1996</v>
      </c>
      <c r="F171" s="40" t="str">
        <f t="shared" si="9"/>
        <v>1996Q3</v>
      </c>
      <c r="G171" s="40">
        <v>1</v>
      </c>
      <c r="H171" s="40">
        <v>0</v>
      </c>
      <c r="I171" s="40">
        <v>0</v>
      </c>
      <c r="J171" s="42">
        <v>2882844</v>
      </c>
      <c r="K171" s="42">
        <f>J171*OtherData!$C$3</f>
        <v>2182319.4549583648</v>
      </c>
      <c r="L171" s="42" t="str">
        <f>VLOOKUP($C171,OtherData!$H:$I,2,0)</f>
        <v>Water</v>
      </c>
      <c r="M171" s="54">
        <f t="shared" si="10"/>
        <v>-2.0079549894782139E-2</v>
      </c>
      <c r="N171" s="42" t="e">
        <f>VLOOKUP(E171,Inflation!$A$2:'Inflation'!$L$63,14,FALSE)*J171</f>
        <v>#REF!</v>
      </c>
      <c r="O171" s="126" t="e">
        <f t="shared" si="11"/>
        <v>#REF!</v>
      </c>
      <c r="P171" s="41">
        <v>3</v>
      </c>
      <c r="Q171" s="41">
        <v>3</v>
      </c>
      <c r="R171" s="41">
        <v>3</v>
      </c>
    </row>
    <row r="172" spans="1:18">
      <c r="A172" s="40" t="str">
        <f t="shared" si="8"/>
        <v>2_20012</v>
      </c>
      <c r="B172" s="40">
        <v>2</v>
      </c>
      <c r="C172" s="41" t="s">
        <v>72</v>
      </c>
      <c r="D172" s="40">
        <v>2</v>
      </c>
      <c r="E172" s="40">
        <v>2001</v>
      </c>
      <c r="F172" s="40" t="str">
        <f t="shared" si="9"/>
        <v>2001Q2</v>
      </c>
      <c r="G172" s="40">
        <v>1</v>
      </c>
      <c r="H172" s="40">
        <v>0</v>
      </c>
      <c r="I172" s="40">
        <v>0</v>
      </c>
      <c r="J172" s="42">
        <v>2863822</v>
      </c>
      <c r="K172" s="42">
        <f>J172*OtherData!$C$3</f>
        <v>2167919.7577592735</v>
      </c>
      <c r="L172" s="42" t="str">
        <f>VLOOKUP($C172,OtherData!$H:$I,2,0)</f>
        <v>Storm</v>
      </c>
      <c r="M172" s="54">
        <f t="shared" si="10"/>
        <v>-2.0206298255419589E-2</v>
      </c>
      <c r="N172" s="42" t="e">
        <f>VLOOKUP(E172,Inflation!$A$2:'Inflation'!$L$63,14,FALSE)*J172</f>
        <v>#REF!</v>
      </c>
      <c r="O172" s="126" t="e">
        <f t="shared" si="11"/>
        <v>#REF!</v>
      </c>
      <c r="P172" s="41">
        <v>4</v>
      </c>
      <c r="Q172" s="41">
        <v>4</v>
      </c>
      <c r="R172" s="41">
        <v>4</v>
      </c>
    </row>
    <row r="173" spans="1:18">
      <c r="A173" s="40" t="str">
        <f t="shared" si="8"/>
        <v>2_19932</v>
      </c>
      <c r="B173" s="40">
        <v>2</v>
      </c>
      <c r="C173" s="41" t="s">
        <v>66</v>
      </c>
      <c r="D173" s="40">
        <v>2</v>
      </c>
      <c r="E173" s="40">
        <v>1993</v>
      </c>
      <c r="F173" s="40" t="str">
        <f t="shared" si="9"/>
        <v>1993Q2</v>
      </c>
      <c r="G173" s="40">
        <v>1</v>
      </c>
      <c r="H173" s="40">
        <v>0</v>
      </c>
      <c r="I173" s="40">
        <v>0</v>
      </c>
      <c r="J173" s="42">
        <v>2831951</v>
      </c>
      <c r="K173" s="42">
        <f>J173*OtherData!$C$3</f>
        <v>2143793.3383800155</v>
      </c>
      <c r="L173" s="42" t="str">
        <f>VLOOKUP($C173,OtherData!$H:$I,2,0)</f>
        <v>Water</v>
      </c>
      <c r="M173" s="54">
        <f t="shared" si="10"/>
        <v>-2.0418662728234019E-2</v>
      </c>
      <c r="N173" s="42" t="e">
        <f>VLOOKUP(E173,Inflation!$A$2:'Inflation'!$L$63,14,FALSE)*J173</f>
        <v>#REF!</v>
      </c>
      <c r="O173" s="126" t="e">
        <f t="shared" si="11"/>
        <v>#REF!</v>
      </c>
      <c r="P173" s="41">
        <v>4</v>
      </c>
      <c r="Q173" s="41">
        <v>4</v>
      </c>
      <c r="R173" s="41">
        <v>5</v>
      </c>
    </row>
    <row r="174" spans="1:18">
      <c r="A174" s="40" t="str">
        <f t="shared" si="8"/>
        <v>2_19991</v>
      </c>
      <c r="B174" s="40">
        <v>2</v>
      </c>
      <c r="C174" s="41" t="s">
        <v>71</v>
      </c>
      <c r="D174" s="40">
        <v>1</v>
      </c>
      <c r="E174" s="40">
        <v>1999</v>
      </c>
      <c r="F174" s="40" t="str">
        <f t="shared" si="9"/>
        <v>1999Q1</v>
      </c>
      <c r="G174" s="40">
        <v>1</v>
      </c>
      <c r="H174" s="40">
        <v>0</v>
      </c>
      <c r="I174" s="40">
        <v>21</v>
      </c>
      <c r="J174" s="42">
        <v>2828393</v>
      </c>
      <c r="K174" s="42">
        <f>J174*OtherData!$C$3</f>
        <v>2141099.9242997728</v>
      </c>
      <c r="L174" s="42" t="str">
        <f>VLOOKUP($C174,OtherData!$H:$I,2,0)</f>
        <v>Storm</v>
      </c>
      <c r="M174" s="54">
        <f t="shared" si="10"/>
        <v>-2.0442370575313614E-2</v>
      </c>
      <c r="N174" s="42" t="e">
        <f>VLOOKUP(E174,Inflation!$A$2:'Inflation'!$L$63,14,FALSE)*J174</f>
        <v>#REF!</v>
      </c>
      <c r="O174" s="126" t="e">
        <f t="shared" si="11"/>
        <v>#REF!</v>
      </c>
      <c r="P174" s="41">
        <v>4</v>
      </c>
      <c r="Q174" s="41">
        <v>4</v>
      </c>
      <c r="R174" s="41">
        <v>4</v>
      </c>
    </row>
    <row r="175" spans="1:18">
      <c r="A175" s="40" t="str">
        <f t="shared" si="8"/>
        <v>5_19791</v>
      </c>
      <c r="B175" s="40">
        <v>5</v>
      </c>
      <c r="C175" s="41" t="s">
        <v>67</v>
      </c>
      <c r="D175" s="40">
        <v>1</v>
      </c>
      <c r="E175" s="40">
        <v>1979</v>
      </c>
      <c r="F175" s="40" t="str">
        <f t="shared" si="9"/>
        <v>1979Q1</v>
      </c>
      <c r="G175" s="40">
        <v>1</v>
      </c>
      <c r="H175" s="40">
        <v>0</v>
      </c>
      <c r="I175" s="40">
        <v>0</v>
      </c>
      <c r="J175" s="42">
        <v>2790471</v>
      </c>
      <c r="K175" s="42">
        <f>J175*OtherData!$C$3</f>
        <v>2112392.8841786524</v>
      </c>
      <c r="L175" s="42" t="str">
        <f>VLOOKUP($C175,OtherData!$H:$I,2,0)</f>
        <v>Winter</v>
      </c>
      <c r="M175" s="54">
        <f t="shared" si="10"/>
        <v>-2.0695054379965772E-2</v>
      </c>
      <c r="N175" s="42" t="e">
        <f>VLOOKUP(E175,Inflation!$A$2:'Inflation'!$L$63,14,FALSE)*J175</f>
        <v>#REF!</v>
      </c>
      <c r="O175" s="126" t="e">
        <f t="shared" si="11"/>
        <v>#REF!</v>
      </c>
      <c r="P175" s="41">
        <v>4</v>
      </c>
      <c r="Q175" s="41">
        <v>4</v>
      </c>
      <c r="R175" s="41">
        <v>5</v>
      </c>
    </row>
    <row r="176" spans="1:18">
      <c r="A176" s="40" t="str">
        <f t="shared" si="8"/>
        <v>3_19791</v>
      </c>
      <c r="B176" s="40">
        <v>3</v>
      </c>
      <c r="C176" s="41" t="s">
        <v>67</v>
      </c>
      <c r="D176" s="40">
        <v>1</v>
      </c>
      <c r="E176" s="40">
        <v>1979</v>
      </c>
      <c r="F176" s="40" t="str">
        <f t="shared" si="9"/>
        <v>1979Q1</v>
      </c>
      <c r="G176" s="40">
        <v>1</v>
      </c>
      <c r="H176" s="40">
        <v>0</v>
      </c>
      <c r="I176" s="40">
        <v>0</v>
      </c>
      <c r="J176" s="42">
        <v>2666034</v>
      </c>
      <c r="K176" s="42">
        <f>J176*OtherData!$C$3</f>
        <v>2018193.7925813778</v>
      </c>
      <c r="L176" s="42" t="str">
        <f>VLOOKUP($C176,OtherData!$H:$I,2,0)</f>
        <v>Winter</v>
      </c>
      <c r="M176" s="54">
        <f t="shared" si="10"/>
        <v>-2.1524209345408003E-2</v>
      </c>
      <c r="N176" s="42" t="e">
        <f>VLOOKUP(E176,Inflation!$A$2:'Inflation'!$L$63,14,FALSE)*J176</f>
        <v>#REF!</v>
      </c>
      <c r="O176" s="126" t="e">
        <f t="shared" si="11"/>
        <v>#REF!</v>
      </c>
      <c r="P176" s="41">
        <v>3</v>
      </c>
      <c r="Q176" s="41">
        <v>3</v>
      </c>
      <c r="R176" s="41">
        <v>3</v>
      </c>
    </row>
    <row r="177" spans="1:18">
      <c r="A177" s="40" t="str">
        <f t="shared" si="8"/>
        <v>6_19791</v>
      </c>
      <c r="B177" s="40">
        <v>6</v>
      </c>
      <c r="C177" s="41" t="s">
        <v>67</v>
      </c>
      <c r="D177" s="40">
        <v>1</v>
      </c>
      <c r="E177" s="40">
        <v>1979</v>
      </c>
      <c r="F177" s="40" t="str">
        <f t="shared" si="9"/>
        <v>1979Q1</v>
      </c>
      <c r="G177" s="40">
        <v>1</v>
      </c>
      <c r="H177" s="40">
        <v>0</v>
      </c>
      <c r="I177" s="40">
        <v>0</v>
      </c>
      <c r="J177" s="42">
        <v>2648861</v>
      </c>
      <c r="K177" s="42">
        <f>J177*OtherData!$C$3</f>
        <v>2005193.7925813778</v>
      </c>
      <c r="L177" s="42" t="str">
        <f>VLOOKUP($C177,OtherData!$H:$I,2,0)</f>
        <v>Winter</v>
      </c>
      <c r="M177" s="54">
        <f t="shared" si="10"/>
        <v>-2.1638637354935229E-2</v>
      </c>
      <c r="N177" s="42" t="e">
        <f>VLOOKUP(E177,Inflation!$A$2:'Inflation'!$L$63,14,FALSE)*J177</f>
        <v>#REF!</v>
      </c>
      <c r="O177" s="126" t="e">
        <f t="shared" si="11"/>
        <v>#REF!</v>
      </c>
      <c r="P177" s="41">
        <v>2</v>
      </c>
      <c r="Q177" s="41">
        <v>2</v>
      </c>
      <c r="R177" s="41">
        <v>2</v>
      </c>
    </row>
    <row r="178" spans="1:18">
      <c r="A178" s="40" t="str">
        <f t="shared" si="8"/>
        <v>1_19762</v>
      </c>
      <c r="B178" s="40">
        <v>1</v>
      </c>
      <c r="C178" s="41" t="s">
        <v>66</v>
      </c>
      <c r="D178" s="40">
        <v>2</v>
      </c>
      <c r="E178" s="40">
        <v>1976</v>
      </c>
      <c r="F178" s="40" t="str">
        <f t="shared" si="9"/>
        <v>1976Q2</v>
      </c>
      <c r="G178" s="40">
        <v>2</v>
      </c>
      <c r="H178" s="40">
        <v>7</v>
      </c>
      <c r="I178" s="40">
        <v>27</v>
      </c>
      <c r="J178" s="42">
        <v>2620856</v>
      </c>
      <c r="K178" s="42">
        <f>J178*OtherData!$C$3</f>
        <v>1983993.9439818321</v>
      </c>
      <c r="L178" s="42" t="str">
        <f>VLOOKUP($C178,OtherData!$H:$I,2,0)</f>
        <v>Water</v>
      </c>
      <c r="M178" s="54">
        <f t="shared" si="10"/>
        <v>-2.1825241699360197E-2</v>
      </c>
      <c r="N178" s="42" t="e">
        <f>VLOOKUP(E178,Inflation!$A$2:'Inflation'!$L$63,14,FALSE)*J178</f>
        <v>#REF!</v>
      </c>
      <c r="O178" s="126" t="e">
        <f t="shared" si="11"/>
        <v>#REF!</v>
      </c>
      <c r="P178" s="41">
        <v>4</v>
      </c>
      <c r="Q178" s="41">
        <v>4</v>
      </c>
      <c r="R178" s="41">
        <v>4</v>
      </c>
    </row>
    <row r="179" spans="1:18">
      <c r="A179" s="40" t="str">
        <f t="shared" si="8"/>
        <v>3_20033</v>
      </c>
      <c r="B179" s="40">
        <v>3</v>
      </c>
      <c r="C179" s="41" t="s">
        <v>72</v>
      </c>
      <c r="D179" s="40">
        <v>3</v>
      </c>
      <c r="E179" s="40">
        <v>2003</v>
      </c>
      <c r="F179" s="40" t="str">
        <f t="shared" si="9"/>
        <v>2003Q3</v>
      </c>
      <c r="G179" s="40">
        <v>1</v>
      </c>
      <c r="H179" s="40">
        <v>0</v>
      </c>
      <c r="I179" s="40">
        <v>0</v>
      </c>
      <c r="J179" s="42">
        <v>2551339</v>
      </c>
      <c r="K179" s="42">
        <f>J179*OtherData!$C$3</f>
        <v>1931369.4171082515</v>
      </c>
      <c r="L179" s="42" t="str">
        <f>VLOOKUP($C179,OtherData!$H:$I,2,0)</f>
        <v>Storm</v>
      </c>
      <c r="M179" s="54">
        <f t="shared" si="10"/>
        <v>-2.2288450919549108E-2</v>
      </c>
      <c r="N179" s="42" t="e">
        <f>VLOOKUP(E179,Inflation!$A$2:'Inflation'!$L$63,14,FALSE)*J179</f>
        <v>#REF!</v>
      </c>
      <c r="O179" s="126" t="e">
        <f t="shared" si="11"/>
        <v>#REF!</v>
      </c>
      <c r="P179" s="41">
        <v>4</v>
      </c>
      <c r="Q179" s="41">
        <v>4</v>
      </c>
      <c r="R179" s="41">
        <v>4</v>
      </c>
    </row>
    <row r="180" spans="1:18">
      <c r="A180" s="40" t="str">
        <f t="shared" si="8"/>
        <v>1_19791</v>
      </c>
      <c r="B180" s="40">
        <v>1</v>
      </c>
      <c r="C180" s="41" t="s">
        <v>67</v>
      </c>
      <c r="D180" s="40">
        <v>1</v>
      </c>
      <c r="E180" s="40">
        <v>1979</v>
      </c>
      <c r="F180" s="40" t="str">
        <f t="shared" si="9"/>
        <v>1979Q1</v>
      </c>
      <c r="G180" s="40">
        <v>1</v>
      </c>
      <c r="H180" s="40">
        <v>0</v>
      </c>
      <c r="I180" s="40">
        <v>0</v>
      </c>
      <c r="J180" s="42">
        <v>2527329</v>
      </c>
      <c r="K180" s="42">
        <f>J180*OtherData!$C$3</f>
        <v>1913193.7925813778</v>
      </c>
      <c r="L180" s="42" t="str">
        <f>VLOOKUP($C180,OtherData!$H:$I,2,0)</f>
        <v>Winter</v>
      </c>
      <c r="M180" s="54">
        <f t="shared" si="10"/>
        <v>-2.244843557620483E-2</v>
      </c>
      <c r="N180" s="42" t="e">
        <f>VLOOKUP(E180,Inflation!$A$2:'Inflation'!$L$63,14,FALSE)*J180</f>
        <v>#REF!</v>
      </c>
      <c r="O180" s="126" t="e">
        <f t="shared" si="11"/>
        <v>#REF!</v>
      </c>
      <c r="P180" s="41">
        <v>5</v>
      </c>
      <c r="Q180" s="41">
        <v>2</v>
      </c>
      <c r="R180" s="41">
        <v>2</v>
      </c>
    </row>
    <row r="181" spans="1:18">
      <c r="A181" s="40" t="str">
        <f t="shared" si="8"/>
        <v>4_19791</v>
      </c>
      <c r="B181" s="40">
        <v>4</v>
      </c>
      <c r="C181" s="41" t="s">
        <v>67</v>
      </c>
      <c r="D181" s="40">
        <v>1</v>
      </c>
      <c r="E181" s="40">
        <v>1979</v>
      </c>
      <c r="F181" s="40" t="str">
        <f t="shared" si="9"/>
        <v>1979Q1</v>
      </c>
      <c r="G181" s="40">
        <v>1</v>
      </c>
      <c r="H181" s="40">
        <v>0</v>
      </c>
      <c r="I181" s="40">
        <v>0</v>
      </c>
      <c r="J181" s="42">
        <v>2423499</v>
      </c>
      <c r="K181" s="42">
        <f>J181*OtherData!$C$3</f>
        <v>1834594.2467827403</v>
      </c>
      <c r="L181" s="42" t="str">
        <f>VLOOKUP($C181,OtherData!$H:$I,2,0)</f>
        <v>Winter</v>
      </c>
      <c r="M181" s="54">
        <f t="shared" si="10"/>
        <v>-2.3140280928164992E-2</v>
      </c>
      <c r="N181" s="42" t="e">
        <f>VLOOKUP(E181,Inflation!$A$2:'Inflation'!$L$63,14,FALSE)*J181</f>
        <v>#REF!</v>
      </c>
      <c r="O181" s="126" t="e">
        <f t="shared" si="11"/>
        <v>#REF!</v>
      </c>
      <c r="P181" s="41">
        <v>2</v>
      </c>
      <c r="Q181" s="41">
        <v>2</v>
      </c>
      <c r="R181" s="41">
        <v>2</v>
      </c>
    </row>
    <row r="182" spans="1:18">
      <c r="A182" s="40" t="str">
        <f t="shared" si="8"/>
        <v>4_20043</v>
      </c>
      <c r="B182" s="40">
        <v>4</v>
      </c>
      <c r="C182" s="41" t="s">
        <v>72</v>
      </c>
      <c r="D182" s="40">
        <v>3</v>
      </c>
      <c r="E182" s="40">
        <v>2004</v>
      </c>
      <c r="F182" s="40" t="str">
        <f t="shared" si="9"/>
        <v>2004Q3</v>
      </c>
      <c r="G182" s="40">
        <v>1</v>
      </c>
      <c r="H182" s="40">
        <v>0</v>
      </c>
      <c r="I182" s="40">
        <v>0</v>
      </c>
      <c r="J182" s="42">
        <v>2407522</v>
      </c>
      <c r="K182" s="42">
        <f>J182*OtherData!$C$3</f>
        <v>1822499.6214988646</v>
      </c>
      <c r="L182" s="42" t="str">
        <f>VLOOKUP($C182,OtherData!$H:$I,2,0)</f>
        <v>Storm</v>
      </c>
      <c r="M182" s="54">
        <f t="shared" si="10"/>
        <v>-2.3246739689488961E-2</v>
      </c>
      <c r="N182" s="42" t="e">
        <f>VLOOKUP(E182,Inflation!$A$2:'Inflation'!$L$63,14,FALSE)*J182</f>
        <v>#REF!</v>
      </c>
      <c r="O182" s="126" t="e">
        <f t="shared" si="11"/>
        <v>#REF!</v>
      </c>
      <c r="P182" s="41">
        <v>3</v>
      </c>
      <c r="Q182" s="41">
        <v>3</v>
      </c>
      <c r="R182" s="41">
        <v>3</v>
      </c>
    </row>
    <row r="183" spans="1:18">
      <c r="A183" s="40" t="str">
        <f t="shared" si="8"/>
        <v>2_19813</v>
      </c>
      <c r="B183" s="40">
        <v>2</v>
      </c>
      <c r="C183" s="41" t="s">
        <v>82</v>
      </c>
      <c r="D183" s="40">
        <v>3</v>
      </c>
      <c r="E183" s="40">
        <v>1981</v>
      </c>
      <c r="F183" s="40" t="str">
        <f t="shared" si="9"/>
        <v>1981Q3</v>
      </c>
      <c r="G183" s="40">
        <v>1</v>
      </c>
      <c r="H183" s="40">
        <v>0</v>
      </c>
      <c r="I183" s="40">
        <v>0</v>
      </c>
      <c r="J183" s="42">
        <v>2381419</v>
      </c>
      <c r="K183" s="42">
        <f>J183*OtherData!$C$3</f>
        <v>1802739.5912187737</v>
      </c>
      <c r="L183" s="42" t="str">
        <f>VLOOKUP($C183,OtherData!$H:$I,2,0)</f>
        <v>Wind</v>
      </c>
      <c r="M183" s="54">
        <f t="shared" si="10"/>
        <v>-2.3420670530500384E-2</v>
      </c>
      <c r="N183" s="42" t="e">
        <f>VLOOKUP(E183,Inflation!$A$2:'Inflation'!$L$63,14,FALSE)*J183</f>
        <v>#REF!</v>
      </c>
      <c r="O183" s="126" t="e">
        <f t="shared" si="11"/>
        <v>#REF!</v>
      </c>
      <c r="P183" s="41">
        <v>3</v>
      </c>
      <c r="Q183" s="41">
        <v>3</v>
      </c>
      <c r="R183" s="41">
        <v>3</v>
      </c>
    </row>
    <row r="184" spans="1:18">
      <c r="A184" s="40" t="str">
        <f t="shared" si="8"/>
        <v>1_19732</v>
      </c>
      <c r="B184" s="40">
        <v>1</v>
      </c>
      <c r="C184" s="41" t="s">
        <v>68</v>
      </c>
      <c r="D184" s="40">
        <v>2</v>
      </c>
      <c r="E184" s="40">
        <v>1973</v>
      </c>
      <c r="F184" s="40" t="str">
        <f t="shared" si="9"/>
        <v>1973Q2</v>
      </c>
      <c r="G184" s="40">
        <v>1</v>
      </c>
      <c r="H184" s="40">
        <v>0</v>
      </c>
      <c r="I184" s="40">
        <v>165</v>
      </c>
      <c r="J184" s="42">
        <v>2378056</v>
      </c>
      <c r="K184" s="42">
        <f>J184*OtherData!$C$3</f>
        <v>1800193.7925813778</v>
      </c>
      <c r="L184" s="42" t="str">
        <f>VLOOKUP($C184,OtherData!$H:$I,2,0)</f>
        <v>Wind</v>
      </c>
      <c r="M184" s="54">
        <f t="shared" si="10"/>
        <v>-2.3443079043633797E-2</v>
      </c>
      <c r="N184" s="42" t="e">
        <f>VLOOKUP(E184,Inflation!$A$2:'Inflation'!$L$63,14,FALSE)*J184</f>
        <v>#REF!</v>
      </c>
      <c r="O184" s="126" t="e">
        <f t="shared" si="11"/>
        <v>#REF!</v>
      </c>
      <c r="P184" s="41">
        <v>1</v>
      </c>
      <c r="Q184" s="41">
        <v>1</v>
      </c>
      <c r="R184" s="41">
        <v>1</v>
      </c>
    </row>
    <row r="185" spans="1:18">
      <c r="A185" s="40" t="str">
        <f t="shared" si="8"/>
        <v>1_20192</v>
      </c>
      <c r="B185" s="40">
        <v>1</v>
      </c>
      <c r="C185" s="41" t="s">
        <v>68</v>
      </c>
      <c r="D185" s="40">
        <v>2</v>
      </c>
      <c r="E185" s="40">
        <v>2019</v>
      </c>
      <c r="F185" s="40" t="str">
        <f t="shared" si="9"/>
        <v>2019Q2</v>
      </c>
      <c r="G185" s="40">
        <v>1</v>
      </c>
      <c r="H185" s="40">
        <v>0</v>
      </c>
      <c r="I185" s="40">
        <v>0</v>
      </c>
      <c r="J185" s="42">
        <v>2289583</v>
      </c>
      <c r="K185" s="42">
        <f>J185*OtherData!$C$3</f>
        <v>1733219.530658592</v>
      </c>
      <c r="L185" s="42" t="str">
        <f>VLOOKUP($C185,OtherData!$H:$I,2,0)</f>
        <v>Wind</v>
      </c>
      <c r="M185" s="54">
        <f t="shared" si="10"/>
        <v>-2.4032596849893756E-2</v>
      </c>
      <c r="N185" s="42" t="e">
        <f>VLOOKUP(E185,Inflation!$A$2:'Inflation'!$L$63,14,FALSE)*J185</f>
        <v>#REF!</v>
      </c>
      <c r="O185" s="126" t="e">
        <f t="shared" si="11"/>
        <v>#REF!</v>
      </c>
      <c r="P185" s="41">
        <v>2</v>
      </c>
      <c r="Q185" s="41">
        <v>2</v>
      </c>
      <c r="R185" s="41">
        <v>2</v>
      </c>
    </row>
    <row r="186" spans="1:18">
      <c r="A186" s="40" t="str">
        <f t="shared" si="8"/>
        <v>2_20204</v>
      </c>
      <c r="B186" s="40">
        <v>2</v>
      </c>
      <c r="C186" s="41" t="s">
        <v>68</v>
      </c>
      <c r="D186" s="40">
        <v>4</v>
      </c>
      <c r="E186" s="40">
        <v>2020</v>
      </c>
      <c r="F186" s="40" t="str">
        <f t="shared" si="9"/>
        <v>2020Q4</v>
      </c>
      <c r="G186" s="40">
        <v>1</v>
      </c>
      <c r="H186" s="40">
        <v>0</v>
      </c>
      <c r="I186" s="40">
        <v>11</v>
      </c>
      <c r="J186" s="42">
        <v>2285303</v>
      </c>
      <c r="K186" s="42">
        <f>J186*OtherData!$C$3</f>
        <v>1729979.5609386829</v>
      </c>
      <c r="L186" s="42" t="str">
        <f>VLOOKUP($C186,OtherData!$H:$I,2,0)</f>
        <v>Wind</v>
      </c>
      <c r="M186" s="54">
        <f t="shared" si="10"/>
        <v>-2.406111556419973E-2</v>
      </c>
      <c r="N186" s="42" t="e">
        <f>VLOOKUP(E186,Inflation!$A$2:'Inflation'!$L$63,14,FALSE)*J186</f>
        <v>#REF!</v>
      </c>
      <c r="O186" s="126" t="e">
        <f t="shared" si="11"/>
        <v>#REF!</v>
      </c>
      <c r="P186" s="41">
        <v>5</v>
      </c>
      <c r="Q186" s="41">
        <v>2</v>
      </c>
      <c r="R186" s="41">
        <v>2</v>
      </c>
    </row>
    <row r="187" spans="1:18">
      <c r="A187" s="40" t="str">
        <f t="shared" si="8"/>
        <v>2_20193</v>
      </c>
      <c r="B187" s="40">
        <v>2</v>
      </c>
      <c r="C187" s="41" t="s">
        <v>72</v>
      </c>
      <c r="D187" s="40">
        <v>3</v>
      </c>
      <c r="E187" s="40">
        <v>2019</v>
      </c>
      <c r="F187" s="40" t="str">
        <f t="shared" si="9"/>
        <v>2019Q3</v>
      </c>
      <c r="G187" s="40">
        <v>1</v>
      </c>
      <c r="H187" s="40">
        <v>0</v>
      </c>
      <c r="I187" s="40">
        <v>0</v>
      </c>
      <c r="J187" s="42">
        <v>2266281</v>
      </c>
      <c r="K187" s="42">
        <f>J187*OtherData!$C$3</f>
        <v>1715579.8637395913</v>
      </c>
      <c r="L187" s="42" t="str">
        <f>VLOOKUP($C187,OtherData!$H:$I,2,0)</f>
        <v>Storm</v>
      </c>
      <c r="M187" s="54">
        <f t="shared" si="10"/>
        <v>-2.4187863924837179E-2</v>
      </c>
      <c r="N187" s="42" t="e">
        <f>VLOOKUP(E187,Inflation!$A$2:'Inflation'!$L$63,14,FALSE)*J187</f>
        <v>#REF!</v>
      </c>
      <c r="O187" s="126" t="e">
        <f t="shared" si="11"/>
        <v>#REF!</v>
      </c>
      <c r="P187" s="41">
        <v>1</v>
      </c>
      <c r="Q187" s="41">
        <v>1</v>
      </c>
      <c r="R187" s="41">
        <v>1</v>
      </c>
    </row>
    <row r="188" spans="1:18">
      <c r="A188" s="40" t="str">
        <f t="shared" si="8"/>
        <v>1_20043</v>
      </c>
      <c r="B188" s="40">
        <v>1</v>
      </c>
      <c r="C188" s="41" t="s">
        <v>71</v>
      </c>
      <c r="D188" s="40">
        <v>3</v>
      </c>
      <c r="E188" s="40">
        <v>2004</v>
      </c>
      <c r="F188" s="40" t="str">
        <f t="shared" si="9"/>
        <v>2004Q3</v>
      </c>
      <c r="G188" s="40">
        <v>1</v>
      </c>
      <c r="H188" s="40">
        <v>0</v>
      </c>
      <c r="I188" s="40">
        <v>0</v>
      </c>
      <c r="J188" s="42">
        <v>2158091</v>
      </c>
      <c r="K188" s="42">
        <f>J188*OtherData!$C$3</f>
        <v>1633679.7880393642</v>
      </c>
      <c r="L188" s="42" t="str">
        <f>VLOOKUP($C188,OtherData!$H:$I,2,0)</f>
        <v>Storm</v>
      </c>
      <c r="M188" s="54">
        <f t="shared" si="10"/>
        <v>-2.4908761051183805E-2</v>
      </c>
      <c r="N188" s="42" t="e">
        <f>VLOOKUP(E188,Inflation!$A$2:'Inflation'!$L$63,14,FALSE)*J188</f>
        <v>#REF!</v>
      </c>
      <c r="O188" s="126" t="e">
        <f t="shared" si="11"/>
        <v>#REF!</v>
      </c>
      <c r="P188" s="41">
        <v>3</v>
      </c>
      <c r="Q188" s="41">
        <v>3</v>
      </c>
      <c r="R188" s="41">
        <v>5</v>
      </c>
    </row>
    <row r="189" spans="1:18">
      <c r="A189" s="40" t="str">
        <f t="shared" si="8"/>
        <v>1_20204</v>
      </c>
      <c r="B189" s="40">
        <v>1</v>
      </c>
      <c r="C189" s="41" t="s">
        <v>64</v>
      </c>
      <c r="D189" s="40">
        <v>4</v>
      </c>
      <c r="E189" s="40">
        <v>2020</v>
      </c>
      <c r="F189" s="40" t="str">
        <f t="shared" si="9"/>
        <v>2020Q4</v>
      </c>
      <c r="G189" s="40">
        <v>1</v>
      </c>
      <c r="H189" s="40">
        <v>0</v>
      </c>
      <c r="I189" s="40">
        <v>0</v>
      </c>
      <c r="J189" s="42">
        <v>2145964</v>
      </c>
      <c r="K189" s="42">
        <f>J189*OtherData!$C$3</f>
        <v>1624499.6214988646</v>
      </c>
      <c r="L189" s="42" t="str">
        <f>VLOOKUP($C189,OtherData!$H:$I,2,0)</f>
        <v>Wind</v>
      </c>
      <c r="M189" s="54">
        <f t="shared" si="10"/>
        <v>-2.4989566296134406E-2</v>
      </c>
      <c r="N189" s="42" t="e">
        <f>VLOOKUP(E189,Inflation!$A$2:'Inflation'!$L$63,14,FALSE)*J189</f>
        <v>#REF!</v>
      </c>
      <c r="O189" s="126" t="e">
        <f t="shared" si="11"/>
        <v>#REF!</v>
      </c>
      <c r="P189" s="41">
        <v>1</v>
      </c>
      <c r="Q189" s="41">
        <v>1</v>
      </c>
      <c r="R189" s="41">
        <v>5</v>
      </c>
    </row>
    <row r="190" spans="1:18">
      <c r="A190" s="40" t="str">
        <f t="shared" si="8"/>
        <v>6_19822</v>
      </c>
      <c r="B190" s="40">
        <v>6</v>
      </c>
      <c r="C190" s="41" t="s">
        <v>83</v>
      </c>
      <c r="D190" s="40">
        <v>2</v>
      </c>
      <c r="E190" s="40">
        <v>1982</v>
      </c>
      <c r="F190" s="40" t="str">
        <f t="shared" si="9"/>
        <v>1982Q2</v>
      </c>
      <c r="G190" s="40">
        <v>1</v>
      </c>
      <c r="H190" s="40">
        <v>0</v>
      </c>
      <c r="I190" s="40">
        <v>2</v>
      </c>
      <c r="J190" s="42">
        <v>2111595</v>
      </c>
      <c r="K190" s="42">
        <f>J190*OtherData!$C$3</f>
        <v>1598482.2104466313</v>
      </c>
      <c r="L190" s="42" t="str">
        <f>VLOOKUP($C190,OtherData!$H:$I,2,0)</f>
        <v>Storm</v>
      </c>
      <c r="M190" s="54">
        <f t="shared" si="10"/>
        <v>-2.5218575569961998E-2</v>
      </c>
      <c r="N190" s="42" t="e">
        <f>VLOOKUP(E190,Inflation!$A$2:'Inflation'!$L$63,14,FALSE)*J190</f>
        <v>#REF!</v>
      </c>
      <c r="O190" s="126" t="e">
        <f t="shared" si="11"/>
        <v>#REF!</v>
      </c>
      <c r="P190" s="41">
        <v>3</v>
      </c>
      <c r="Q190" s="41">
        <v>3</v>
      </c>
      <c r="R190" s="41">
        <v>5</v>
      </c>
    </row>
    <row r="191" spans="1:18">
      <c r="A191" s="40" t="str">
        <f t="shared" si="8"/>
        <v>6_19924</v>
      </c>
      <c r="B191" s="40">
        <v>6</v>
      </c>
      <c r="C191" s="41" t="s">
        <v>68</v>
      </c>
      <c r="D191" s="40">
        <v>4</v>
      </c>
      <c r="E191" s="40">
        <v>1992</v>
      </c>
      <c r="F191" s="40" t="str">
        <f t="shared" si="9"/>
        <v>1992Q4</v>
      </c>
      <c r="G191" s="40">
        <v>1</v>
      </c>
      <c r="H191" s="40">
        <v>0</v>
      </c>
      <c r="I191" s="40">
        <v>28</v>
      </c>
      <c r="J191" s="42">
        <v>2099993</v>
      </c>
      <c r="K191" s="42">
        <f>J191*OtherData!$C$3</f>
        <v>1589699.4700984103</v>
      </c>
      <c r="L191" s="42" t="str">
        <f>VLOOKUP($C191,OtherData!$H:$I,2,0)</f>
        <v>Wind</v>
      </c>
      <c r="M191" s="54">
        <f t="shared" si="10"/>
        <v>-2.5295882608134413E-2</v>
      </c>
      <c r="N191" s="42" t="e">
        <f>VLOOKUP(E191,Inflation!$A$2:'Inflation'!$L$63,14,FALSE)*J191</f>
        <v>#REF!</v>
      </c>
      <c r="O191" s="126" t="e">
        <f t="shared" si="11"/>
        <v>#REF!</v>
      </c>
      <c r="P191" s="41">
        <v>3</v>
      </c>
      <c r="Q191" s="41">
        <v>3</v>
      </c>
      <c r="R191" s="41">
        <v>3</v>
      </c>
    </row>
    <row r="192" spans="1:18">
      <c r="A192" s="40" t="str">
        <f t="shared" si="8"/>
        <v>5_19822</v>
      </c>
      <c r="B192" s="40">
        <v>5</v>
      </c>
      <c r="C192" s="41" t="s">
        <v>83</v>
      </c>
      <c r="D192" s="40">
        <v>2</v>
      </c>
      <c r="E192" s="40">
        <v>1982</v>
      </c>
      <c r="F192" s="40" t="str">
        <f t="shared" si="9"/>
        <v>1982Q2</v>
      </c>
      <c r="G192" s="40">
        <v>1</v>
      </c>
      <c r="H192" s="40">
        <v>0</v>
      </c>
      <c r="I192" s="40">
        <v>2</v>
      </c>
      <c r="J192" s="42">
        <v>2086077</v>
      </c>
      <c r="K192" s="42">
        <f>J192*OtherData!$C$3</f>
        <v>1579165.0264950795</v>
      </c>
      <c r="L192" s="42" t="str">
        <f>VLOOKUP($C192,OtherData!$H:$I,2,0)</f>
        <v>Storm</v>
      </c>
      <c r="M192" s="54">
        <f t="shared" si="10"/>
        <v>-2.5388608409134872E-2</v>
      </c>
      <c r="N192" s="42" t="e">
        <f>VLOOKUP(E192,Inflation!$A$2:'Inflation'!$L$63,14,FALSE)*J192</f>
        <v>#REF!</v>
      </c>
      <c r="O192" s="126" t="e">
        <f t="shared" si="11"/>
        <v>#REF!</v>
      </c>
      <c r="P192" s="41">
        <v>3</v>
      </c>
      <c r="Q192" s="41">
        <v>3</v>
      </c>
      <c r="R192" s="41">
        <v>3</v>
      </c>
    </row>
    <row r="193" spans="1:18">
      <c r="A193" s="40" t="str">
        <f t="shared" si="8"/>
        <v>2_19822</v>
      </c>
      <c r="B193" s="40">
        <v>2</v>
      </c>
      <c r="C193" s="41" t="s">
        <v>83</v>
      </c>
      <c r="D193" s="40">
        <v>2</v>
      </c>
      <c r="E193" s="40">
        <v>1982</v>
      </c>
      <c r="F193" s="40" t="str">
        <f t="shared" si="9"/>
        <v>1982Q2</v>
      </c>
      <c r="G193" s="40">
        <v>1</v>
      </c>
      <c r="H193" s="40">
        <v>0</v>
      </c>
      <c r="I193" s="40">
        <v>2</v>
      </c>
      <c r="J193" s="42">
        <v>2072545</v>
      </c>
      <c r="K193" s="42">
        <f>J193*OtherData!$C$3</f>
        <v>1568921.2717638153</v>
      </c>
      <c r="L193" s="42" t="str">
        <f>VLOOKUP($C193,OtherData!$H:$I,2,0)</f>
        <v>Storm</v>
      </c>
      <c r="M193" s="54">
        <f t="shared" si="10"/>
        <v>-2.5478775521749E-2</v>
      </c>
      <c r="N193" s="42" t="e">
        <f>VLOOKUP(E193,Inflation!$A$2:'Inflation'!$L$63,14,FALSE)*J193</f>
        <v>#REF!</v>
      </c>
      <c r="O193" s="126" t="e">
        <f t="shared" si="11"/>
        <v>#REF!</v>
      </c>
      <c r="P193" s="41">
        <v>2</v>
      </c>
      <c r="Q193" s="41">
        <v>2</v>
      </c>
      <c r="R193" s="41">
        <v>2</v>
      </c>
    </row>
    <row r="194" spans="1:18">
      <c r="A194" s="40" t="str">
        <f t="shared" ref="A194:A257" si="12">B194&amp;"_"&amp;E194&amp;D194</f>
        <v>4_19822</v>
      </c>
      <c r="B194" s="40">
        <v>4</v>
      </c>
      <c r="C194" s="41" t="s">
        <v>83</v>
      </c>
      <c r="D194" s="40">
        <v>2</v>
      </c>
      <c r="E194" s="40">
        <v>1982</v>
      </c>
      <c r="F194" s="40" t="str">
        <f t="shared" ref="F194:F257" si="13">E194&amp;"Q"&amp;D194</f>
        <v>1982Q2</v>
      </c>
      <c r="G194" s="40">
        <v>1</v>
      </c>
      <c r="H194" s="40">
        <v>0</v>
      </c>
      <c r="I194" s="40">
        <v>3</v>
      </c>
      <c r="J194" s="42">
        <v>2040841</v>
      </c>
      <c r="K194" s="42">
        <f>J194*OtherData!$C$3</f>
        <v>1544921.2717638153</v>
      </c>
      <c r="L194" s="42" t="str">
        <f>VLOOKUP($C194,OtherData!$H:$I,2,0)</f>
        <v>Storm</v>
      </c>
      <c r="M194" s="54">
        <f t="shared" ref="M194:M257" si="14">STANDARDIZE(J194,AVERAGE($J$2:$J$3367),_xlfn.STDEV.S($J$2:$J$3367))</f>
        <v>-2.5690027231645419E-2</v>
      </c>
      <c r="N194" s="42" t="e">
        <f>VLOOKUP(E194,Inflation!$A$2:'Inflation'!$L$63,14,FALSE)*J194</f>
        <v>#REF!</v>
      </c>
      <c r="O194" s="126" t="e">
        <f t="shared" ref="O194:O257" si="15">STANDARDIZE(N194,AVERAGE($N$2:$N$3367),_xlfn.STDEV.S($N$2:$N$3367))</f>
        <v>#REF!</v>
      </c>
      <c r="P194" s="41">
        <v>5</v>
      </c>
      <c r="Q194" s="41">
        <v>2</v>
      </c>
      <c r="R194" s="41">
        <v>2</v>
      </c>
    </row>
    <row r="195" spans="1:18">
      <c r="A195" s="40" t="str">
        <f t="shared" si="12"/>
        <v>3_20113</v>
      </c>
      <c r="B195" s="40">
        <v>3</v>
      </c>
      <c r="C195" s="41" t="s">
        <v>74</v>
      </c>
      <c r="D195" s="40">
        <v>3</v>
      </c>
      <c r="E195" s="40">
        <v>2011</v>
      </c>
      <c r="F195" s="40" t="str">
        <f t="shared" si="13"/>
        <v>2011Q3</v>
      </c>
      <c r="G195" s="40">
        <v>1</v>
      </c>
      <c r="H195" s="40">
        <v>0</v>
      </c>
      <c r="I195" s="40">
        <v>0</v>
      </c>
      <c r="J195" s="42">
        <v>2037108</v>
      </c>
      <c r="K195" s="42">
        <f>J195*OtherData!$C$3</f>
        <v>1542095.382286147</v>
      </c>
      <c r="L195" s="42" t="str">
        <f>VLOOKUP($C195,OtherData!$H:$I,2,0)</f>
        <v>Storm</v>
      </c>
      <c r="M195" s="54">
        <f t="shared" si="14"/>
        <v>-2.5714901147651074E-2</v>
      </c>
      <c r="N195" s="42" t="e">
        <f>VLOOKUP(E195,Inflation!$A$2:'Inflation'!$L$63,14,FALSE)*J195</f>
        <v>#REF!</v>
      </c>
      <c r="O195" s="126" t="e">
        <f t="shared" si="15"/>
        <v>#REF!</v>
      </c>
      <c r="P195" s="41">
        <v>5</v>
      </c>
      <c r="Q195" s="41">
        <v>2</v>
      </c>
      <c r="R195" s="41">
        <v>2</v>
      </c>
    </row>
    <row r="196" spans="1:18">
      <c r="A196" s="40" t="str">
        <f t="shared" si="12"/>
        <v>1_19783</v>
      </c>
      <c r="B196" s="40">
        <v>1</v>
      </c>
      <c r="C196" s="41" t="s">
        <v>84</v>
      </c>
      <c r="D196" s="40">
        <v>3</v>
      </c>
      <c r="E196" s="40">
        <v>1978</v>
      </c>
      <c r="F196" s="40" t="str">
        <f t="shared" si="13"/>
        <v>1978Q3</v>
      </c>
      <c r="G196" s="40">
        <v>2</v>
      </c>
      <c r="H196" s="40">
        <v>0</v>
      </c>
      <c r="I196" s="40">
        <v>0</v>
      </c>
      <c r="J196" s="42">
        <v>2036585</v>
      </c>
      <c r="K196" s="42">
        <f>J196*OtherData!$C$3</f>
        <v>1541699.4700984103</v>
      </c>
      <c r="L196" s="42" t="str">
        <f>VLOOKUP($C196,OtherData!$H:$I,2,0)</f>
        <v>Water</v>
      </c>
      <c r="M196" s="54">
        <f t="shared" si="14"/>
        <v>-2.5718386027927247E-2</v>
      </c>
      <c r="N196" s="42" t="e">
        <f>VLOOKUP(E196,Inflation!$A$2:'Inflation'!$L$63,14,FALSE)*J196</f>
        <v>#REF!</v>
      </c>
      <c r="O196" s="126" t="e">
        <f t="shared" si="15"/>
        <v>#REF!</v>
      </c>
      <c r="P196" s="41">
        <v>3</v>
      </c>
      <c r="Q196" s="41">
        <v>3</v>
      </c>
      <c r="R196" s="41">
        <v>3</v>
      </c>
    </row>
    <row r="197" spans="1:18">
      <c r="A197" s="40" t="str">
        <f t="shared" si="12"/>
        <v>1_20003</v>
      </c>
      <c r="B197" s="40">
        <v>1</v>
      </c>
      <c r="C197" s="41" t="s">
        <v>71</v>
      </c>
      <c r="D197" s="40">
        <v>3</v>
      </c>
      <c r="E197" s="40">
        <v>2000</v>
      </c>
      <c r="F197" s="40" t="str">
        <f t="shared" si="13"/>
        <v>2000Q3</v>
      </c>
      <c r="G197" s="40">
        <v>1</v>
      </c>
      <c r="H197" s="40">
        <v>0</v>
      </c>
      <c r="I197" s="40">
        <v>0</v>
      </c>
      <c r="J197" s="42">
        <v>1968850</v>
      </c>
      <c r="K197" s="42">
        <f>J197*OtherData!$C$3</f>
        <v>1490423.921271764</v>
      </c>
      <c r="L197" s="42" t="str">
        <f>VLOOKUP($C197,OtherData!$H:$I,2,0)</f>
        <v>Storm</v>
      </c>
      <c r="M197" s="54">
        <f t="shared" si="14"/>
        <v>-2.6169721334823346E-2</v>
      </c>
      <c r="N197" s="42" t="e">
        <f>VLOOKUP(E197,Inflation!$A$2:'Inflation'!$L$63,14,FALSE)*J197</f>
        <v>#REF!</v>
      </c>
      <c r="O197" s="126" t="e">
        <f t="shared" si="15"/>
        <v>#REF!</v>
      </c>
      <c r="P197" s="41">
        <v>3</v>
      </c>
      <c r="Q197" s="41">
        <v>3</v>
      </c>
      <c r="R197" s="41">
        <v>3</v>
      </c>
    </row>
    <row r="198" spans="1:18">
      <c r="A198" s="40" t="str">
        <f t="shared" si="12"/>
        <v>3_20152</v>
      </c>
      <c r="B198" s="40">
        <v>3</v>
      </c>
      <c r="C198" s="41" t="s">
        <v>66</v>
      </c>
      <c r="D198" s="40">
        <v>2</v>
      </c>
      <c r="E198" s="40">
        <v>2015</v>
      </c>
      <c r="F198" s="40" t="str">
        <f t="shared" si="13"/>
        <v>2015Q2</v>
      </c>
      <c r="G198" s="40">
        <v>1</v>
      </c>
      <c r="H198" s="40">
        <v>0</v>
      </c>
      <c r="I198" s="40">
        <v>0</v>
      </c>
      <c r="J198" s="42">
        <v>1942567</v>
      </c>
      <c r="K198" s="42">
        <f>J198*OtherData!$C$3</f>
        <v>1470527.6305828919</v>
      </c>
      <c r="L198" s="42" t="str">
        <f>VLOOKUP($C198,OtherData!$H:$I,2,0)</f>
        <v>Water</v>
      </c>
      <c r="M198" s="54">
        <f t="shared" si="14"/>
        <v>-2.6344851561015861E-2</v>
      </c>
      <c r="N198" s="42" t="e">
        <f>VLOOKUP(E198,Inflation!$A$2:'Inflation'!$L$63,14,FALSE)*J198</f>
        <v>#REF!</v>
      </c>
      <c r="O198" s="126" t="e">
        <f t="shared" si="15"/>
        <v>#REF!</v>
      </c>
      <c r="P198" s="41">
        <v>3</v>
      </c>
      <c r="Q198" s="41">
        <v>3</v>
      </c>
      <c r="R198" s="41">
        <v>3</v>
      </c>
    </row>
    <row r="199" spans="1:18">
      <c r="A199" s="40" t="str">
        <f t="shared" si="12"/>
        <v>4_19832</v>
      </c>
      <c r="B199" s="40">
        <v>4</v>
      </c>
      <c r="C199" s="41" t="s">
        <v>68</v>
      </c>
      <c r="D199" s="40">
        <v>2</v>
      </c>
      <c r="E199" s="40">
        <v>1983</v>
      </c>
      <c r="F199" s="40" t="str">
        <f t="shared" si="13"/>
        <v>1983Q2</v>
      </c>
      <c r="G199" s="40">
        <v>1</v>
      </c>
      <c r="H199" s="40">
        <v>0</v>
      </c>
      <c r="I199" s="40">
        <v>0</v>
      </c>
      <c r="J199" s="42">
        <v>1937312</v>
      </c>
      <c r="K199" s="42">
        <f>J199*OtherData!$C$3</f>
        <v>1466549.583648751</v>
      </c>
      <c r="L199" s="42" t="str">
        <f>VLOOKUP($C199,OtherData!$H:$I,2,0)</f>
        <v>Wind</v>
      </c>
      <c r="M199" s="54">
        <f t="shared" si="14"/>
        <v>-2.6379866945052757E-2</v>
      </c>
      <c r="N199" s="42" t="e">
        <f>VLOOKUP(E199,Inflation!$A$2:'Inflation'!$L$63,14,FALSE)*J199</f>
        <v>#REF!</v>
      </c>
      <c r="O199" s="126" t="e">
        <f t="shared" si="15"/>
        <v>#REF!</v>
      </c>
      <c r="P199" s="41">
        <v>5</v>
      </c>
      <c r="Q199" s="41">
        <v>5</v>
      </c>
      <c r="R199" s="41">
        <v>3</v>
      </c>
    </row>
    <row r="200" spans="1:18">
      <c r="A200" s="40" t="str">
        <f t="shared" si="12"/>
        <v>2_20042</v>
      </c>
      <c r="B200" s="40">
        <v>2</v>
      </c>
      <c r="C200" s="41" t="s">
        <v>71</v>
      </c>
      <c r="D200" s="40">
        <v>2</v>
      </c>
      <c r="E200" s="40">
        <v>2004</v>
      </c>
      <c r="F200" s="40" t="str">
        <f t="shared" si="13"/>
        <v>2004Q2</v>
      </c>
      <c r="G200" s="40">
        <v>1</v>
      </c>
      <c r="H200" s="40">
        <v>0</v>
      </c>
      <c r="I200" s="40">
        <v>0</v>
      </c>
      <c r="J200" s="42">
        <v>1934538</v>
      </c>
      <c r="K200" s="42">
        <f>J200*OtherData!$C$3</f>
        <v>1464449.6593489782</v>
      </c>
      <c r="L200" s="42" t="str">
        <f>VLOOKUP($C200,OtherData!$H:$I,2,0)</f>
        <v>Storm</v>
      </c>
      <c r="M200" s="54">
        <f t="shared" si="14"/>
        <v>-2.6398350803343591E-2</v>
      </c>
      <c r="N200" s="42" t="e">
        <f>VLOOKUP(E200,Inflation!$A$2:'Inflation'!$L$63,14,FALSE)*J200</f>
        <v>#REF!</v>
      </c>
      <c r="O200" s="126" t="e">
        <f t="shared" si="15"/>
        <v>#REF!</v>
      </c>
      <c r="P200" s="41">
        <v>4</v>
      </c>
      <c r="Q200" s="41">
        <v>4</v>
      </c>
      <c r="R200" s="41">
        <v>5</v>
      </c>
    </row>
    <row r="201" spans="1:18">
      <c r="A201" s="40" t="str">
        <f t="shared" si="12"/>
        <v>3_19863</v>
      </c>
      <c r="B201" s="40">
        <v>3</v>
      </c>
      <c r="C201" s="41" t="s">
        <v>85</v>
      </c>
      <c r="D201" s="40">
        <v>3</v>
      </c>
      <c r="E201" s="40">
        <v>1986</v>
      </c>
      <c r="F201" s="40" t="str">
        <f t="shared" si="13"/>
        <v>1986Q3</v>
      </c>
      <c r="G201" s="40">
        <v>31</v>
      </c>
      <c r="H201" s="40">
        <v>0</v>
      </c>
      <c r="I201" s="40">
        <v>0</v>
      </c>
      <c r="J201" s="42">
        <v>1885686</v>
      </c>
      <c r="K201" s="42">
        <f>J201*OtherData!$C$3</f>
        <v>1427468.5844057533</v>
      </c>
      <c r="L201" s="42" t="str">
        <f>VLOOKUP($C201,OtherData!$H:$I,2,0)</f>
        <v>Heat</v>
      </c>
      <c r="M201" s="54">
        <f t="shared" si="14"/>
        <v>-2.6723863941492083E-2</v>
      </c>
      <c r="N201" s="42" t="e">
        <f>VLOOKUP(E201,Inflation!$A$2:'Inflation'!$L$63,14,FALSE)*J201</f>
        <v>#REF!</v>
      </c>
      <c r="O201" s="126" t="e">
        <f t="shared" si="15"/>
        <v>#REF!</v>
      </c>
      <c r="P201" s="41">
        <v>5</v>
      </c>
      <c r="Q201" s="41">
        <v>5</v>
      </c>
      <c r="R201" s="41">
        <v>3</v>
      </c>
    </row>
    <row r="202" spans="1:18">
      <c r="A202" s="40" t="str">
        <f t="shared" si="12"/>
        <v>6_19731</v>
      </c>
      <c r="B202" s="40">
        <v>6</v>
      </c>
      <c r="C202" s="41" t="s">
        <v>67</v>
      </c>
      <c r="D202" s="40">
        <v>1</v>
      </c>
      <c r="E202" s="40">
        <v>1973</v>
      </c>
      <c r="F202" s="40" t="str">
        <f t="shared" si="13"/>
        <v>1973Q1</v>
      </c>
      <c r="G202" s="40">
        <v>2</v>
      </c>
      <c r="H202" s="40">
        <v>3</v>
      </c>
      <c r="I202" s="40">
        <v>0</v>
      </c>
      <c r="J202" s="42">
        <v>1882757</v>
      </c>
      <c r="K202" s="42">
        <f>J202*OtherData!$C$3</f>
        <v>1425251.3247539743</v>
      </c>
      <c r="L202" s="42" t="str">
        <f>VLOOKUP($C202,OtherData!$H:$I,2,0)</f>
        <v>Winter</v>
      </c>
      <c r="M202" s="54">
        <f t="shared" si="14"/>
        <v>-2.674338060368886E-2</v>
      </c>
      <c r="N202" s="42" t="e">
        <f>VLOOKUP(E202,Inflation!$A$2:'Inflation'!$L$63,14,FALSE)*J202</f>
        <v>#REF!</v>
      </c>
      <c r="O202" s="126" t="e">
        <f t="shared" si="15"/>
        <v>#REF!</v>
      </c>
      <c r="P202" s="41">
        <v>3</v>
      </c>
      <c r="Q202" s="41">
        <v>3</v>
      </c>
      <c r="R202" s="41">
        <v>3</v>
      </c>
    </row>
    <row r="203" spans="1:18">
      <c r="A203" s="40" t="str">
        <f t="shared" si="12"/>
        <v>2_19863</v>
      </c>
      <c r="B203" s="40">
        <v>2</v>
      </c>
      <c r="C203" s="41" t="s">
        <v>85</v>
      </c>
      <c r="D203" s="40">
        <v>3</v>
      </c>
      <c r="E203" s="40">
        <v>1986</v>
      </c>
      <c r="F203" s="40" t="str">
        <f t="shared" si="13"/>
        <v>1986Q3</v>
      </c>
      <c r="G203" s="40">
        <v>31</v>
      </c>
      <c r="H203" s="40">
        <v>0</v>
      </c>
      <c r="I203" s="40">
        <v>0</v>
      </c>
      <c r="J203" s="42">
        <v>1854327</v>
      </c>
      <c r="K203" s="42">
        <f>J203*OtherData!$C$3</f>
        <v>1403729.7501892506</v>
      </c>
      <c r="L203" s="42" t="str">
        <f>VLOOKUP($C203,OtherData!$H:$I,2,0)</f>
        <v>Heat</v>
      </c>
      <c r="M203" s="54">
        <f t="shared" si="14"/>
        <v>-2.6932816829791408E-2</v>
      </c>
      <c r="N203" s="42" t="e">
        <f>VLOOKUP(E203,Inflation!$A$2:'Inflation'!$L$63,14,FALSE)*J203</f>
        <v>#REF!</v>
      </c>
      <c r="O203" s="126" t="e">
        <f t="shared" si="15"/>
        <v>#REF!</v>
      </c>
      <c r="P203" s="41">
        <v>4</v>
      </c>
      <c r="Q203" s="41">
        <v>4</v>
      </c>
      <c r="R203" s="41">
        <v>4</v>
      </c>
    </row>
    <row r="204" spans="1:18">
      <c r="A204" s="40" t="str">
        <f t="shared" si="12"/>
        <v>3_19822</v>
      </c>
      <c r="B204" s="40">
        <v>3</v>
      </c>
      <c r="C204" s="41" t="s">
        <v>83</v>
      </c>
      <c r="D204" s="40">
        <v>2</v>
      </c>
      <c r="E204" s="40">
        <v>1982</v>
      </c>
      <c r="F204" s="40" t="str">
        <f t="shared" si="13"/>
        <v>1982Q2</v>
      </c>
      <c r="G204" s="40">
        <v>1</v>
      </c>
      <c r="H204" s="40">
        <v>0</v>
      </c>
      <c r="I204" s="40">
        <v>2</v>
      </c>
      <c r="J204" s="42">
        <v>1802288</v>
      </c>
      <c r="K204" s="42">
        <f>J204*OtherData!$C$3</f>
        <v>1364336.1090083271</v>
      </c>
      <c r="L204" s="42" t="str">
        <f>VLOOKUP($C204,OtherData!$H:$I,2,0)</f>
        <v>Storm</v>
      </c>
      <c r="M204" s="54">
        <f t="shared" si="14"/>
        <v>-2.7279565748896242E-2</v>
      </c>
      <c r="N204" s="42" t="e">
        <f>VLOOKUP(E204,Inflation!$A$2:'Inflation'!$L$63,14,FALSE)*J204</f>
        <v>#REF!</v>
      </c>
      <c r="O204" s="126" t="e">
        <f t="shared" si="15"/>
        <v>#REF!</v>
      </c>
      <c r="P204" s="41">
        <v>4</v>
      </c>
      <c r="Q204" s="41">
        <v>4</v>
      </c>
      <c r="R204" s="41">
        <v>4</v>
      </c>
    </row>
    <row r="205" spans="1:18">
      <c r="A205" s="40" t="str">
        <f t="shared" si="12"/>
        <v>2_19731</v>
      </c>
      <c r="B205" s="40">
        <v>2</v>
      </c>
      <c r="C205" s="41" t="s">
        <v>67</v>
      </c>
      <c r="D205" s="40">
        <v>1</v>
      </c>
      <c r="E205" s="40">
        <v>1973</v>
      </c>
      <c r="F205" s="40" t="str">
        <f t="shared" si="13"/>
        <v>1973Q1</v>
      </c>
      <c r="G205" s="40">
        <v>2</v>
      </c>
      <c r="H205" s="40">
        <v>2</v>
      </c>
      <c r="I205" s="40">
        <v>0</v>
      </c>
      <c r="J205" s="42">
        <v>1778513</v>
      </c>
      <c r="K205" s="42">
        <f>J205*OtherData!$C$3</f>
        <v>1346338.3800151402</v>
      </c>
      <c r="L205" s="42" t="str">
        <f>VLOOKUP($C205,OtherData!$H:$I,2,0)</f>
        <v>Winter</v>
      </c>
      <c r="M205" s="54">
        <f t="shared" si="14"/>
        <v>-2.7437984541565538E-2</v>
      </c>
      <c r="N205" s="42" t="e">
        <f>VLOOKUP(E205,Inflation!$A$2:'Inflation'!$L$63,14,FALSE)*J205</f>
        <v>#REF!</v>
      </c>
      <c r="O205" s="126" t="e">
        <f t="shared" si="15"/>
        <v>#REF!</v>
      </c>
      <c r="P205" s="41">
        <v>3</v>
      </c>
      <c r="Q205" s="41">
        <v>3</v>
      </c>
      <c r="R205" s="41">
        <v>3</v>
      </c>
    </row>
    <row r="206" spans="1:18">
      <c r="A206" s="40" t="str">
        <f t="shared" si="12"/>
        <v>4_19731</v>
      </c>
      <c r="B206" s="40">
        <v>4</v>
      </c>
      <c r="C206" s="41" t="s">
        <v>67</v>
      </c>
      <c r="D206" s="40">
        <v>1</v>
      </c>
      <c r="E206" s="40">
        <v>1973</v>
      </c>
      <c r="F206" s="40" t="str">
        <f t="shared" si="13"/>
        <v>1973Q1</v>
      </c>
      <c r="G206" s="40">
        <v>2</v>
      </c>
      <c r="H206" s="40">
        <v>2</v>
      </c>
      <c r="I206" s="40">
        <v>0</v>
      </c>
      <c r="J206" s="42">
        <v>1769898</v>
      </c>
      <c r="K206" s="42">
        <f>J206*OtherData!$C$3</f>
        <v>1339816.8054504164</v>
      </c>
      <c r="L206" s="42" t="str">
        <f>VLOOKUP($C206,OtherData!$H:$I,2,0)</f>
        <v>Winter</v>
      </c>
      <c r="M206" s="54">
        <f t="shared" si="14"/>
        <v>-2.7495388448982822E-2</v>
      </c>
      <c r="N206" s="42" t="e">
        <f>VLOOKUP(E206,Inflation!$A$2:'Inflation'!$L$63,14,FALSE)*J206</f>
        <v>#REF!</v>
      </c>
      <c r="O206" s="126" t="e">
        <f t="shared" si="15"/>
        <v>#REF!</v>
      </c>
      <c r="P206" s="41">
        <v>1</v>
      </c>
      <c r="Q206" s="41">
        <v>1</v>
      </c>
      <c r="R206" s="41">
        <v>1</v>
      </c>
    </row>
    <row r="207" spans="1:18">
      <c r="A207" s="40" t="str">
        <f t="shared" si="12"/>
        <v>1_19822</v>
      </c>
      <c r="B207" s="40">
        <v>1</v>
      </c>
      <c r="C207" s="41" t="s">
        <v>83</v>
      </c>
      <c r="D207" s="40">
        <v>2</v>
      </c>
      <c r="E207" s="40">
        <v>1982</v>
      </c>
      <c r="F207" s="40" t="str">
        <f t="shared" si="13"/>
        <v>1982Q2</v>
      </c>
      <c r="G207" s="40">
        <v>1</v>
      </c>
      <c r="H207" s="40">
        <v>0</v>
      </c>
      <c r="I207" s="40">
        <v>2</v>
      </c>
      <c r="J207" s="42">
        <v>1749513</v>
      </c>
      <c r="K207" s="42">
        <f>J207*OtherData!$C$3</f>
        <v>1324385.3141559425</v>
      </c>
      <c r="L207" s="42" t="str">
        <f>VLOOKUP($C207,OtherData!$H:$I,2,0)</f>
        <v>Storm</v>
      </c>
      <c r="M207" s="54">
        <f t="shared" si="14"/>
        <v>-2.7631218820741543E-2</v>
      </c>
      <c r="N207" s="42" t="e">
        <f>VLOOKUP(E207,Inflation!$A$2:'Inflation'!$L$63,14,FALSE)*J207</f>
        <v>#REF!</v>
      </c>
      <c r="O207" s="126" t="e">
        <f t="shared" si="15"/>
        <v>#REF!</v>
      </c>
      <c r="P207" s="41">
        <v>2</v>
      </c>
      <c r="Q207" s="41">
        <v>2</v>
      </c>
      <c r="R207" s="41">
        <v>2</v>
      </c>
    </row>
    <row r="208" spans="1:18">
      <c r="A208" s="40" t="str">
        <f t="shared" si="12"/>
        <v>3_20154</v>
      </c>
      <c r="B208" s="40">
        <v>3</v>
      </c>
      <c r="C208" s="41" t="s">
        <v>66</v>
      </c>
      <c r="D208" s="40">
        <v>4</v>
      </c>
      <c r="E208" s="40">
        <v>2015</v>
      </c>
      <c r="F208" s="40" t="str">
        <f t="shared" si="13"/>
        <v>2015Q4</v>
      </c>
      <c r="G208" s="40">
        <v>1</v>
      </c>
      <c r="H208" s="40">
        <v>26</v>
      </c>
      <c r="I208" s="40">
        <v>65</v>
      </c>
      <c r="J208" s="42">
        <v>1743561</v>
      </c>
      <c r="K208" s="42">
        <f>J208*OtherData!$C$3</f>
        <v>1319879.63663891</v>
      </c>
      <c r="L208" s="42" t="str">
        <f>VLOOKUP($C208,OtherData!$H:$I,2,0)</f>
        <v>Water</v>
      </c>
      <c r="M208" s="54">
        <f t="shared" si="14"/>
        <v>-2.7670878490729668E-2</v>
      </c>
      <c r="N208" s="42" t="e">
        <f>VLOOKUP(E208,Inflation!$A$2:'Inflation'!$L$63,14,FALSE)*J208</f>
        <v>#REF!</v>
      </c>
      <c r="O208" s="126" t="e">
        <f t="shared" si="15"/>
        <v>#REF!</v>
      </c>
      <c r="P208" s="41">
        <v>1</v>
      </c>
      <c r="Q208" s="41">
        <v>1</v>
      </c>
      <c r="R208" s="41">
        <v>1</v>
      </c>
    </row>
    <row r="209" spans="1:18">
      <c r="A209" s="40" t="str">
        <f t="shared" si="12"/>
        <v>3_19963</v>
      </c>
      <c r="B209" s="40">
        <v>3</v>
      </c>
      <c r="C209" s="41" t="s">
        <v>72</v>
      </c>
      <c r="D209" s="40">
        <v>3</v>
      </c>
      <c r="E209" s="40">
        <v>1996</v>
      </c>
      <c r="F209" s="40" t="str">
        <f t="shared" si="13"/>
        <v>1996Q3</v>
      </c>
      <c r="G209" s="40">
        <v>1</v>
      </c>
      <c r="H209" s="40">
        <v>0</v>
      </c>
      <c r="I209" s="40">
        <v>0</v>
      </c>
      <c r="J209" s="42">
        <v>1733016</v>
      </c>
      <c r="K209" s="42">
        <f>J209*OtherData!$C$3</f>
        <v>1311897.0476911431</v>
      </c>
      <c r="L209" s="42" t="str">
        <f>VLOOKUP($C209,OtherData!$H:$I,2,0)</f>
        <v>Storm</v>
      </c>
      <c r="M209" s="54">
        <f t="shared" si="14"/>
        <v>-2.7741142472588666E-2</v>
      </c>
      <c r="N209" s="42" t="e">
        <f>VLOOKUP(E209,Inflation!$A$2:'Inflation'!$L$63,14,FALSE)*J209</f>
        <v>#REF!</v>
      </c>
      <c r="O209" s="126" t="e">
        <f t="shared" si="15"/>
        <v>#REF!</v>
      </c>
      <c r="P209" s="41">
        <v>2</v>
      </c>
      <c r="Q209" s="41">
        <v>2</v>
      </c>
      <c r="R209" s="41">
        <v>2</v>
      </c>
    </row>
    <row r="210" spans="1:18">
      <c r="A210" s="40" t="str">
        <f t="shared" si="12"/>
        <v>4_20154</v>
      </c>
      <c r="B210" s="40">
        <v>4</v>
      </c>
      <c r="C210" s="41" t="s">
        <v>66</v>
      </c>
      <c r="D210" s="40">
        <v>4</v>
      </c>
      <c r="E210" s="40">
        <v>2015</v>
      </c>
      <c r="F210" s="40" t="str">
        <f t="shared" si="13"/>
        <v>2015Q4</v>
      </c>
      <c r="G210" s="40">
        <v>2</v>
      </c>
      <c r="H210" s="40">
        <v>0</v>
      </c>
      <c r="I210" s="40">
        <v>0</v>
      </c>
      <c r="J210" s="42">
        <v>1722795</v>
      </c>
      <c r="K210" s="42">
        <f>J210*OtherData!$C$3</f>
        <v>1304159.7274791824</v>
      </c>
      <c r="L210" s="42" t="str">
        <f>VLOOKUP($C210,OtherData!$H:$I,2,0)</f>
        <v>Water</v>
      </c>
      <c r="M210" s="54">
        <f t="shared" si="14"/>
        <v>-2.78092475611217E-2</v>
      </c>
      <c r="N210" s="42" t="e">
        <f>VLOOKUP(E210,Inflation!$A$2:'Inflation'!$L$63,14,FALSE)*J210</f>
        <v>#REF!</v>
      </c>
      <c r="O210" s="126" t="e">
        <f t="shared" si="15"/>
        <v>#REF!</v>
      </c>
      <c r="P210" s="41">
        <v>5</v>
      </c>
      <c r="Q210" s="41">
        <v>5</v>
      </c>
      <c r="R210" s="41">
        <v>3</v>
      </c>
    </row>
    <row r="211" spans="1:18">
      <c r="A211" s="40" t="str">
        <f t="shared" si="12"/>
        <v>2_20033</v>
      </c>
      <c r="B211" s="40">
        <v>2</v>
      </c>
      <c r="C211" s="41" t="s">
        <v>71</v>
      </c>
      <c r="D211" s="40">
        <v>3</v>
      </c>
      <c r="E211" s="40">
        <v>2003</v>
      </c>
      <c r="F211" s="40" t="str">
        <f t="shared" si="13"/>
        <v>2003Q3</v>
      </c>
      <c r="G211" s="40">
        <v>1</v>
      </c>
      <c r="H211" s="40">
        <v>0</v>
      </c>
      <c r="I211" s="40">
        <v>0</v>
      </c>
      <c r="J211" s="42">
        <v>1713125</v>
      </c>
      <c r="K211" s="42">
        <f>J211*OtherData!$C$3</f>
        <v>1296839.5155185466</v>
      </c>
      <c r="L211" s="42" t="str">
        <f>VLOOKUP($C211,OtherData!$H:$I,2,0)</f>
        <v>Storm</v>
      </c>
      <c r="M211" s="54">
        <f t="shared" si="14"/>
        <v>-2.7873681198350389E-2</v>
      </c>
      <c r="N211" s="42" t="e">
        <f>VLOOKUP(E211,Inflation!$A$2:'Inflation'!$L$63,14,FALSE)*J211</f>
        <v>#REF!</v>
      </c>
      <c r="O211" s="126" t="e">
        <f t="shared" si="15"/>
        <v>#REF!</v>
      </c>
      <c r="P211" s="41">
        <v>4</v>
      </c>
      <c r="Q211" s="41">
        <v>4</v>
      </c>
      <c r="R211" s="41">
        <v>4</v>
      </c>
    </row>
    <row r="212" spans="1:18">
      <c r="A212" s="40" t="str">
        <f t="shared" si="12"/>
        <v>1_19863</v>
      </c>
      <c r="B212" s="40">
        <v>1</v>
      </c>
      <c r="C212" s="41" t="s">
        <v>85</v>
      </c>
      <c r="D212" s="40">
        <v>3</v>
      </c>
      <c r="E212" s="40">
        <v>1986</v>
      </c>
      <c r="F212" s="40" t="str">
        <f t="shared" si="13"/>
        <v>1986Q3</v>
      </c>
      <c r="G212" s="40">
        <v>31</v>
      </c>
      <c r="H212" s="40">
        <v>0</v>
      </c>
      <c r="I212" s="40">
        <v>0</v>
      </c>
      <c r="J212" s="42">
        <v>1709592</v>
      </c>
      <c r="K212" s="42">
        <f>J212*OtherData!$C$3</f>
        <v>1294165.0264950795</v>
      </c>
      <c r="L212" s="42" t="str">
        <f>VLOOKUP($C212,OtherData!$H:$I,2,0)</f>
        <v>Heat</v>
      </c>
      <c r="M212" s="54">
        <f t="shared" si="14"/>
        <v>-2.7897222464154832E-2</v>
      </c>
      <c r="N212" s="42" t="e">
        <f>VLOOKUP(E212,Inflation!$A$2:'Inflation'!$L$63,14,FALSE)*J212</f>
        <v>#REF!</v>
      </c>
      <c r="O212" s="126" t="e">
        <f t="shared" si="15"/>
        <v>#REF!</v>
      </c>
      <c r="P212" s="41">
        <v>3</v>
      </c>
      <c r="Q212" s="41">
        <v>3</v>
      </c>
      <c r="R212" s="41">
        <v>3</v>
      </c>
    </row>
    <row r="213" spans="1:18">
      <c r="A213" s="40" t="str">
        <f t="shared" si="12"/>
        <v>3_19731</v>
      </c>
      <c r="B213" s="40">
        <v>3</v>
      </c>
      <c r="C213" s="41" t="s">
        <v>67</v>
      </c>
      <c r="D213" s="40">
        <v>1</v>
      </c>
      <c r="E213" s="40">
        <v>1973</v>
      </c>
      <c r="F213" s="40" t="str">
        <f t="shared" si="13"/>
        <v>1973Q1</v>
      </c>
      <c r="G213" s="40">
        <v>2</v>
      </c>
      <c r="H213" s="40">
        <v>3</v>
      </c>
      <c r="I213" s="40">
        <v>0</v>
      </c>
      <c r="J213" s="42">
        <v>1700977</v>
      </c>
      <c r="K213" s="42">
        <f>J213*OtherData!$C$3</f>
        <v>1287643.4519303557</v>
      </c>
      <c r="L213" s="42" t="str">
        <f>VLOOKUP($C213,OtherData!$H:$I,2,0)</f>
        <v>Winter</v>
      </c>
      <c r="M213" s="54">
        <f t="shared" si="14"/>
        <v>-2.7954626371572117E-2</v>
      </c>
      <c r="N213" s="42" t="e">
        <f>VLOOKUP(E213,Inflation!$A$2:'Inflation'!$L$63,14,FALSE)*J213</f>
        <v>#REF!</v>
      </c>
      <c r="O213" s="126" t="e">
        <f t="shared" si="15"/>
        <v>#REF!</v>
      </c>
      <c r="P213" s="41">
        <v>4</v>
      </c>
      <c r="Q213" s="41">
        <v>4</v>
      </c>
      <c r="R213" s="41">
        <v>4</v>
      </c>
    </row>
    <row r="214" spans="1:18">
      <c r="A214" s="40" t="str">
        <f t="shared" si="12"/>
        <v>1_20202</v>
      </c>
      <c r="B214" s="40">
        <v>1</v>
      </c>
      <c r="C214" s="41" t="s">
        <v>68</v>
      </c>
      <c r="D214" s="40">
        <v>2</v>
      </c>
      <c r="E214" s="40">
        <v>2020</v>
      </c>
      <c r="F214" s="40" t="str">
        <f t="shared" si="13"/>
        <v>2020Q2</v>
      </c>
      <c r="G214" s="40">
        <v>1</v>
      </c>
      <c r="H214" s="40">
        <v>0</v>
      </c>
      <c r="I214" s="40">
        <v>0</v>
      </c>
      <c r="J214" s="42">
        <v>1694261</v>
      </c>
      <c r="K214" s="42">
        <f>J214*OtherData!$C$3</f>
        <v>1282559.4246782742</v>
      </c>
      <c r="L214" s="42" t="str">
        <f>VLOOKUP($C214,OtherData!$H:$I,2,0)</f>
        <v>Wind</v>
      </c>
      <c r="M214" s="54">
        <f t="shared" si="14"/>
        <v>-2.7999376765328876E-2</v>
      </c>
      <c r="N214" s="42" t="e">
        <f>VLOOKUP(E214,Inflation!$A$2:'Inflation'!$L$63,14,FALSE)*J214</f>
        <v>#REF!</v>
      </c>
      <c r="O214" s="126" t="e">
        <f t="shared" si="15"/>
        <v>#REF!</v>
      </c>
      <c r="P214" s="41">
        <v>1</v>
      </c>
      <c r="Q214" s="41">
        <v>1</v>
      </c>
      <c r="R214" s="41">
        <v>1</v>
      </c>
    </row>
    <row r="215" spans="1:18">
      <c r="A215" s="40" t="str">
        <f t="shared" si="12"/>
        <v>1_19731</v>
      </c>
      <c r="B215" s="40">
        <v>1</v>
      </c>
      <c r="C215" s="41" t="s">
        <v>67</v>
      </c>
      <c r="D215" s="40">
        <v>1</v>
      </c>
      <c r="E215" s="40">
        <v>1973</v>
      </c>
      <c r="F215" s="40" t="str">
        <f t="shared" si="13"/>
        <v>1973Q1</v>
      </c>
      <c r="G215" s="40">
        <v>2</v>
      </c>
      <c r="H215" s="40">
        <v>2</v>
      </c>
      <c r="I215" s="40">
        <v>0</v>
      </c>
      <c r="J215" s="42">
        <v>1692878</v>
      </c>
      <c r="K215" s="42">
        <f>J215*OtherData!$C$3</f>
        <v>1281512.4905374716</v>
      </c>
      <c r="L215" s="42" t="str">
        <f>VLOOKUP($C215,OtherData!$H:$I,2,0)</f>
        <v>Winter</v>
      </c>
      <c r="M215" s="54">
        <f t="shared" si="14"/>
        <v>-2.800859204147027E-2</v>
      </c>
      <c r="N215" s="42" t="e">
        <f>VLOOKUP(E215,Inflation!$A$2:'Inflation'!$L$63,14,FALSE)*J215</f>
        <v>#REF!</v>
      </c>
      <c r="O215" s="126" t="e">
        <f t="shared" si="15"/>
        <v>#REF!</v>
      </c>
      <c r="P215" s="41">
        <v>5</v>
      </c>
      <c r="Q215" s="41">
        <v>5</v>
      </c>
      <c r="R215" s="41">
        <v>3</v>
      </c>
    </row>
    <row r="216" spans="1:18">
      <c r="A216" s="40" t="str">
        <f t="shared" si="12"/>
        <v>3_20154</v>
      </c>
      <c r="B216" s="40">
        <v>3</v>
      </c>
      <c r="C216" s="41" t="s">
        <v>66</v>
      </c>
      <c r="D216" s="40">
        <v>4</v>
      </c>
      <c r="E216" s="40">
        <v>2015</v>
      </c>
      <c r="F216" s="40" t="str">
        <f t="shared" si="13"/>
        <v>2015Q4</v>
      </c>
      <c r="G216" s="40">
        <v>1</v>
      </c>
      <c r="H216" s="40">
        <v>12</v>
      </c>
      <c r="I216" s="40">
        <v>12</v>
      </c>
      <c r="J216" s="42">
        <v>1689664</v>
      </c>
      <c r="K216" s="42">
        <f>J216*OtherData!$C$3</f>
        <v>1279079.4852384557</v>
      </c>
      <c r="L216" s="42" t="str">
        <f>VLOOKUP($C216,OtherData!$H:$I,2,0)</f>
        <v>Water</v>
      </c>
      <c r="M216" s="54">
        <f t="shared" si="14"/>
        <v>-2.8030007730203779E-2</v>
      </c>
      <c r="N216" s="42" t="e">
        <f>VLOOKUP(E216,Inflation!$A$2:'Inflation'!$L$63,14,FALSE)*J216</f>
        <v>#REF!</v>
      </c>
      <c r="O216" s="126" t="e">
        <f t="shared" si="15"/>
        <v>#REF!</v>
      </c>
      <c r="P216" s="41">
        <v>5</v>
      </c>
      <c r="Q216" s="41">
        <v>2</v>
      </c>
      <c r="R216" s="41">
        <v>2</v>
      </c>
    </row>
    <row r="217" spans="1:18">
      <c r="A217" s="40" t="str">
        <f t="shared" si="12"/>
        <v>5_19863</v>
      </c>
      <c r="B217" s="40">
        <v>5</v>
      </c>
      <c r="C217" s="41" t="s">
        <v>85</v>
      </c>
      <c r="D217" s="40">
        <v>3</v>
      </c>
      <c r="E217" s="40">
        <v>1986</v>
      </c>
      <c r="F217" s="40" t="str">
        <f t="shared" si="13"/>
        <v>1986Q3</v>
      </c>
      <c r="G217" s="40">
        <v>31</v>
      </c>
      <c r="H217" s="40">
        <v>0</v>
      </c>
      <c r="I217" s="40">
        <v>0</v>
      </c>
      <c r="J217" s="42">
        <v>1689260</v>
      </c>
      <c r="K217" s="42">
        <f>J217*OtherData!$C$3</f>
        <v>1278773.6563209691</v>
      </c>
      <c r="L217" s="42" t="str">
        <f>VLOOKUP($C217,OtherData!$H:$I,2,0)</f>
        <v>Heat</v>
      </c>
      <c r="M217" s="54">
        <f t="shared" si="14"/>
        <v>-2.8032699683610229E-2</v>
      </c>
      <c r="N217" s="42" t="e">
        <f>VLOOKUP(E217,Inflation!$A$2:'Inflation'!$L$63,14,FALSE)*J217</f>
        <v>#REF!</v>
      </c>
      <c r="O217" s="126" t="e">
        <f t="shared" si="15"/>
        <v>#REF!</v>
      </c>
      <c r="P217" s="41">
        <v>4</v>
      </c>
      <c r="Q217" s="41">
        <v>4</v>
      </c>
      <c r="R217" s="41">
        <v>5</v>
      </c>
    </row>
    <row r="218" spans="1:18">
      <c r="A218" s="40" t="str">
        <f t="shared" si="12"/>
        <v>1_19973</v>
      </c>
      <c r="B218" s="40">
        <v>1</v>
      </c>
      <c r="C218" s="41" t="s">
        <v>66</v>
      </c>
      <c r="D218" s="40">
        <v>3</v>
      </c>
      <c r="E218" s="40">
        <v>1997</v>
      </c>
      <c r="F218" s="40" t="str">
        <f t="shared" si="13"/>
        <v>1997Q3</v>
      </c>
      <c r="G218" s="40">
        <v>1</v>
      </c>
      <c r="H218" s="40">
        <v>0</v>
      </c>
      <c r="I218" s="40">
        <v>0</v>
      </c>
      <c r="J218" s="42">
        <v>1678568</v>
      </c>
      <c r="K218" s="42">
        <f>J218*OtherData!$C$3</f>
        <v>1270679.7880393642</v>
      </c>
      <c r="L218" s="42" t="str">
        <f>VLOOKUP($C218,OtherData!$H:$I,2,0)</f>
        <v>Water</v>
      </c>
      <c r="M218" s="54">
        <f t="shared" si="14"/>
        <v>-2.8103943163367121E-2</v>
      </c>
      <c r="N218" s="42" t="e">
        <f>VLOOKUP(E218,Inflation!$A$2:'Inflation'!$L$63,14,FALSE)*J218</f>
        <v>#REF!</v>
      </c>
      <c r="O218" s="126" t="e">
        <f t="shared" si="15"/>
        <v>#REF!</v>
      </c>
      <c r="P218" s="41">
        <v>2</v>
      </c>
      <c r="Q218" s="41">
        <v>2</v>
      </c>
      <c r="R218" s="41">
        <v>2</v>
      </c>
    </row>
    <row r="219" spans="1:18">
      <c r="A219" s="40" t="str">
        <f t="shared" si="12"/>
        <v>5_19731</v>
      </c>
      <c r="B219" s="40">
        <v>5</v>
      </c>
      <c r="C219" s="41" t="s">
        <v>67</v>
      </c>
      <c r="D219" s="40">
        <v>1</v>
      </c>
      <c r="E219" s="40">
        <v>1973</v>
      </c>
      <c r="F219" s="40" t="str">
        <f t="shared" si="13"/>
        <v>1973Q1</v>
      </c>
      <c r="G219" s="40">
        <v>2</v>
      </c>
      <c r="H219" s="40">
        <v>3</v>
      </c>
      <c r="I219" s="40">
        <v>0</v>
      </c>
      <c r="J219" s="42">
        <v>1655144</v>
      </c>
      <c r="K219" s="42">
        <f>J219*OtherData!$C$3</f>
        <v>1252947.7668433005</v>
      </c>
      <c r="L219" s="42" t="str">
        <f>VLOOKUP($C219,OtherData!$H:$I,2,0)</f>
        <v>Winter</v>
      </c>
      <c r="M219" s="54">
        <f t="shared" si="14"/>
        <v>-2.8260023154933287E-2</v>
      </c>
      <c r="N219" s="42" t="e">
        <f>VLOOKUP(E219,Inflation!$A$2:'Inflation'!$L$63,14,FALSE)*J219</f>
        <v>#REF!</v>
      </c>
      <c r="O219" s="126" t="e">
        <f t="shared" si="15"/>
        <v>#REF!</v>
      </c>
      <c r="P219" s="41">
        <v>5</v>
      </c>
      <c r="Q219" s="41">
        <v>2</v>
      </c>
      <c r="R219" s="41">
        <v>2</v>
      </c>
    </row>
    <row r="220" spans="1:18">
      <c r="A220" s="40" t="str">
        <f t="shared" si="12"/>
        <v>2_20103</v>
      </c>
      <c r="B220" s="40">
        <v>2</v>
      </c>
      <c r="C220" s="41" t="s">
        <v>72</v>
      </c>
      <c r="D220" s="40">
        <v>3</v>
      </c>
      <c r="E220" s="40">
        <v>2010</v>
      </c>
      <c r="F220" s="40" t="str">
        <f t="shared" si="13"/>
        <v>2010Q3</v>
      </c>
      <c r="G220" s="40">
        <v>1</v>
      </c>
      <c r="H220" s="40">
        <v>0</v>
      </c>
      <c r="I220" s="40">
        <v>0</v>
      </c>
      <c r="J220" s="42">
        <v>1630853</v>
      </c>
      <c r="K220" s="42">
        <f>J220*OtherData!$C$3</f>
        <v>1234559.4246782742</v>
      </c>
      <c r="L220" s="42" t="str">
        <f>VLOOKUP($C220,OtherData!$H:$I,2,0)</f>
        <v>Storm</v>
      </c>
      <c r="M220" s="54">
        <f t="shared" si="14"/>
        <v>-2.8421880185121713E-2</v>
      </c>
      <c r="N220" s="42" t="e">
        <f>VLOOKUP(E220,Inflation!$A$2:'Inflation'!$L$63,14,FALSE)*J220</f>
        <v>#REF!</v>
      </c>
      <c r="O220" s="126" t="e">
        <f t="shared" si="15"/>
        <v>#REF!</v>
      </c>
      <c r="P220" s="41">
        <v>2</v>
      </c>
      <c r="Q220" s="41">
        <v>2</v>
      </c>
      <c r="R220" s="41">
        <v>2</v>
      </c>
    </row>
    <row r="221" spans="1:18">
      <c r="A221" s="40" t="str">
        <f t="shared" si="12"/>
        <v>1_20033</v>
      </c>
      <c r="B221" s="40">
        <v>1</v>
      </c>
      <c r="C221" s="41" t="s">
        <v>72</v>
      </c>
      <c r="D221" s="40">
        <v>3</v>
      </c>
      <c r="E221" s="40">
        <v>2003</v>
      </c>
      <c r="F221" s="40" t="str">
        <f t="shared" si="13"/>
        <v>2003Q3</v>
      </c>
      <c r="G221" s="40">
        <v>1</v>
      </c>
      <c r="H221" s="40">
        <v>0</v>
      </c>
      <c r="I221" s="40">
        <v>0</v>
      </c>
      <c r="J221" s="42">
        <v>1627366</v>
      </c>
      <c r="K221" s="42">
        <f>J221*OtherData!$C$3</f>
        <v>1231919.7577592733</v>
      </c>
      <c r="L221" s="42" t="str">
        <f>VLOOKUP($C221,OtherData!$H:$I,2,0)</f>
        <v>Storm</v>
      </c>
      <c r="M221" s="54">
        <f t="shared" si="14"/>
        <v>-2.8445114941379877E-2</v>
      </c>
      <c r="N221" s="42" t="e">
        <f>VLOOKUP(E221,Inflation!$A$2:'Inflation'!$L$63,14,FALSE)*J221</f>
        <v>#REF!</v>
      </c>
      <c r="O221" s="126" t="e">
        <f t="shared" si="15"/>
        <v>#REF!</v>
      </c>
      <c r="P221" s="41">
        <v>5</v>
      </c>
      <c r="Q221" s="41">
        <v>5</v>
      </c>
      <c r="R221" s="41">
        <v>3</v>
      </c>
    </row>
    <row r="222" spans="1:18">
      <c r="A222" s="40" t="str">
        <f t="shared" si="12"/>
        <v>3_20043</v>
      </c>
      <c r="B222" s="40">
        <v>3</v>
      </c>
      <c r="C222" s="41" t="s">
        <v>68</v>
      </c>
      <c r="D222" s="40">
        <v>3</v>
      </c>
      <c r="E222" s="40">
        <v>2004</v>
      </c>
      <c r="F222" s="40" t="str">
        <f t="shared" si="13"/>
        <v>2004Q3</v>
      </c>
      <c r="G222" s="40">
        <v>1</v>
      </c>
      <c r="H222" s="40">
        <v>0</v>
      </c>
      <c r="I222" s="40">
        <v>36</v>
      </c>
      <c r="J222" s="42">
        <v>1622927</v>
      </c>
      <c r="K222" s="42">
        <f>J222*OtherData!$C$3</f>
        <v>1228559.4246782742</v>
      </c>
      <c r="L222" s="42" t="str">
        <f>VLOOKUP($C222,OtherData!$H:$I,2,0)</f>
        <v>Wind</v>
      </c>
      <c r="M222" s="54">
        <f t="shared" si="14"/>
        <v>-2.8474693112595817E-2</v>
      </c>
      <c r="N222" s="42" t="e">
        <f>VLOOKUP(E222,Inflation!$A$2:'Inflation'!$L$63,14,FALSE)*J222</f>
        <v>#REF!</v>
      </c>
      <c r="O222" s="126" t="e">
        <f t="shared" si="15"/>
        <v>#REF!</v>
      </c>
      <c r="P222" s="41">
        <v>4</v>
      </c>
      <c r="Q222" s="41">
        <v>4</v>
      </c>
      <c r="R222" s="41">
        <v>4</v>
      </c>
    </row>
    <row r="223" spans="1:18">
      <c r="A223" s="40" t="str">
        <f t="shared" si="12"/>
        <v>6_19863</v>
      </c>
      <c r="B223" s="40">
        <v>6</v>
      </c>
      <c r="C223" s="41" t="s">
        <v>85</v>
      </c>
      <c r="D223" s="40">
        <v>3</v>
      </c>
      <c r="E223" s="40">
        <v>1986</v>
      </c>
      <c r="F223" s="40" t="str">
        <f t="shared" si="13"/>
        <v>1986Q3</v>
      </c>
      <c r="G223" s="40">
        <v>31</v>
      </c>
      <c r="H223" s="40">
        <v>0</v>
      </c>
      <c r="I223" s="40">
        <v>0</v>
      </c>
      <c r="J223" s="42">
        <v>1618616</v>
      </c>
      <c r="K223" s="42">
        <f>J223*OtherData!$C$3</f>
        <v>1225295.9878879637</v>
      </c>
      <c r="L223" s="42" t="str">
        <f>VLOOKUP($C223,OtherData!$H:$I,2,0)</f>
        <v>Heat</v>
      </c>
      <c r="M223" s="54">
        <f t="shared" si="14"/>
        <v>-2.8503418387682982E-2</v>
      </c>
      <c r="N223" s="42" t="e">
        <f>VLOOKUP(E223,Inflation!$A$2:'Inflation'!$L$63,14,FALSE)*J223</f>
        <v>#REF!</v>
      </c>
      <c r="O223" s="126" t="e">
        <f t="shared" si="15"/>
        <v>#REF!</v>
      </c>
      <c r="P223" s="41">
        <v>3</v>
      </c>
      <c r="Q223" s="41">
        <v>3</v>
      </c>
      <c r="R223" s="41">
        <v>3</v>
      </c>
    </row>
    <row r="224" spans="1:18">
      <c r="A224" s="40" t="str">
        <f t="shared" si="12"/>
        <v>1_19961</v>
      </c>
      <c r="B224" s="40">
        <v>1</v>
      </c>
      <c r="C224" s="41" t="s">
        <v>71</v>
      </c>
      <c r="D224" s="40">
        <v>1</v>
      </c>
      <c r="E224" s="40">
        <v>1996</v>
      </c>
      <c r="F224" s="40" t="str">
        <f t="shared" si="13"/>
        <v>1996Q1</v>
      </c>
      <c r="G224" s="40">
        <v>1</v>
      </c>
      <c r="H224" s="40">
        <v>12</v>
      </c>
      <c r="I224" s="40">
        <v>36</v>
      </c>
      <c r="J224" s="42">
        <v>1618489</v>
      </c>
      <c r="K224" s="42">
        <f>J224*OtherData!$C$3</f>
        <v>1225199.8485995459</v>
      </c>
      <c r="L224" s="42" t="str">
        <f>VLOOKUP($C224,OtherData!$H:$I,2,0)</f>
        <v>Storm</v>
      </c>
      <c r="M224" s="54">
        <f t="shared" si="14"/>
        <v>-2.8504264620560753E-2</v>
      </c>
      <c r="N224" s="42" t="e">
        <f>VLOOKUP(E224,Inflation!$A$2:'Inflation'!$L$63,14,FALSE)*J224</f>
        <v>#REF!</v>
      </c>
      <c r="O224" s="126" t="e">
        <f t="shared" si="15"/>
        <v>#REF!</v>
      </c>
      <c r="P224" s="41">
        <v>5</v>
      </c>
      <c r="Q224" s="41">
        <v>2</v>
      </c>
      <c r="R224" s="41">
        <v>2</v>
      </c>
    </row>
    <row r="225" spans="1:18">
      <c r="A225" s="40" t="str">
        <f t="shared" si="12"/>
        <v>1_19912</v>
      </c>
      <c r="B225" s="40">
        <v>1</v>
      </c>
      <c r="C225" s="41" t="s">
        <v>79</v>
      </c>
      <c r="D225" s="40">
        <v>2</v>
      </c>
      <c r="E225" s="40">
        <v>1991</v>
      </c>
      <c r="F225" s="40" t="str">
        <f t="shared" si="13"/>
        <v>1991Q2</v>
      </c>
      <c r="G225" s="40">
        <v>1</v>
      </c>
      <c r="H225" s="40">
        <v>12</v>
      </c>
      <c r="I225" s="40">
        <v>0</v>
      </c>
      <c r="J225" s="42">
        <v>1617696</v>
      </c>
      <c r="K225" s="42">
        <f>J225*OtherData!$C$3</f>
        <v>1224599.5457986374</v>
      </c>
      <c r="L225" s="42" t="str">
        <f>VLOOKUP($C225,OtherData!$H:$I,2,0)</f>
        <v>Storm</v>
      </c>
      <c r="M225" s="54">
        <f t="shared" si="14"/>
        <v>-2.8509548578608566E-2</v>
      </c>
      <c r="N225" s="42" t="e">
        <f>VLOOKUP(E225,Inflation!$A$2:'Inflation'!$L$63,14,FALSE)*J225</f>
        <v>#REF!</v>
      </c>
      <c r="O225" s="126" t="e">
        <f t="shared" si="15"/>
        <v>#REF!</v>
      </c>
      <c r="P225" s="41">
        <v>4</v>
      </c>
      <c r="Q225" s="41">
        <v>4</v>
      </c>
      <c r="R225" s="41">
        <v>5</v>
      </c>
    </row>
    <row r="226" spans="1:18">
      <c r="A226" s="40" t="str">
        <f t="shared" si="12"/>
        <v>1_20153</v>
      </c>
      <c r="B226" s="40">
        <v>1</v>
      </c>
      <c r="C226" s="41" t="s">
        <v>71</v>
      </c>
      <c r="D226" s="40">
        <v>3</v>
      </c>
      <c r="E226" s="40">
        <v>2015</v>
      </c>
      <c r="F226" s="40" t="str">
        <f t="shared" si="13"/>
        <v>2015Q3</v>
      </c>
      <c r="G226" s="40">
        <v>1</v>
      </c>
      <c r="H226" s="40">
        <v>0</v>
      </c>
      <c r="I226" s="40">
        <v>0</v>
      </c>
      <c r="J226" s="42">
        <v>1593601</v>
      </c>
      <c r="K226" s="42">
        <f>J226*OtherData!$C$3</f>
        <v>1206359.5760787283</v>
      </c>
      <c r="L226" s="42" t="str">
        <f>VLOOKUP($C226,OtherData!$H:$I,2,0)</f>
        <v>Storm</v>
      </c>
      <c r="M226" s="54">
        <f t="shared" si="14"/>
        <v>-2.8670099611599803E-2</v>
      </c>
      <c r="N226" s="42" t="e">
        <f>VLOOKUP(E226,Inflation!$A$2:'Inflation'!$L$63,14,FALSE)*J226</f>
        <v>#REF!</v>
      </c>
      <c r="O226" s="126" t="e">
        <f t="shared" si="15"/>
        <v>#REF!</v>
      </c>
      <c r="P226" s="41">
        <v>5</v>
      </c>
      <c r="Q226" s="41">
        <v>5</v>
      </c>
      <c r="R226" s="41">
        <v>3</v>
      </c>
    </row>
    <row r="227" spans="1:18">
      <c r="A227" s="40" t="str">
        <f t="shared" si="12"/>
        <v>5_19951</v>
      </c>
      <c r="B227" s="40">
        <v>5</v>
      </c>
      <c r="C227" s="41" t="s">
        <v>74</v>
      </c>
      <c r="D227" s="40">
        <v>1</v>
      </c>
      <c r="E227" s="40">
        <v>1995</v>
      </c>
      <c r="F227" s="40" t="str">
        <f t="shared" si="13"/>
        <v>1995Q1</v>
      </c>
      <c r="G227" s="40">
        <v>1</v>
      </c>
      <c r="H227" s="40">
        <v>0</v>
      </c>
      <c r="I227" s="40">
        <v>0</v>
      </c>
      <c r="J227" s="42">
        <v>1589638</v>
      </c>
      <c r="K227" s="42">
        <f>J227*OtherData!$C$3</f>
        <v>1203359.5760787283</v>
      </c>
      <c r="L227" s="42" t="str">
        <f>VLOOKUP($C227,OtherData!$H:$I,2,0)</f>
        <v>Storm</v>
      </c>
      <c r="M227" s="54">
        <f t="shared" si="14"/>
        <v>-2.8696506075336855E-2</v>
      </c>
      <c r="N227" s="42" t="e">
        <f>VLOOKUP(E227,Inflation!$A$2:'Inflation'!$L$63,14,FALSE)*J227</f>
        <v>#REF!</v>
      </c>
      <c r="O227" s="126" t="e">
        <f t="shared" si="15"/>
        <v>#REF!</v>
      </c>
      <c r="P227" s="41">
        <v>3</v>
      </c>
      <c r="Q227" s="41">
        <v>3</v>
      </c>
      <c r="R227" s="41">
        <v>5</v>
      </c>
    </row>
    <row r="228" spans="1:18">
      <c r="A228" s="40" t="str">
        <f t="shared" si="12"/>
        <v>4_19863</v>
      </c>
      <c r="B228" s="40">
        <v>4</v>
      </c>
      <c r="C228" s="41" t="s">
        <v>85</v>
      </c>
      <c r="D228" s="40">
        <v>3</v>
      </c>
      <c r="E228" s="40">
        <v>1986</v>
      </c>
      <c r="F228" s="40" t="str">
        <f t="shared" si="13"/>
        <v>1986Q3</v>
      </c>
      <c r="G228" s="40">
        <v>31</v>
      </c>
      <c r="H228" s="40">
        <v>0</v>
      </c>
      <c r="I228" s="40">
        <v>0</v>
      </c>
      <c r="J228" s="42">
        <v>1566236</v>
      </c>
      <c r="K228" s="42">
        <f>J228*OtherData!$C$3</f>
        <v>1185644.2089326268</v>
      </c>
      <c r="L228" s="42" t="str">
        <f>VLOOKUP($C228,OtherData!$H:$I,2,0)</f>
        <v>Heat</v>
      </c>
      <c r="M228" s="54">
        <f t="shared" si="14"/>
        <v>-2.8852439475380885E-2</v>
      </c>
      <c r="N228" s="42" t="e">
        <f>VLOOKUP(E228,Inflation!$A$2:'Inflation'!$L$63,14,FALSE)*J228</f>
        <v>#REF!</v>
      </c>
      <c r="O228" s="126" t="e">
        <f t="shared" si="15"/>
        <v>#REF!</v>
      </c>
      <c r="P228" s="41">
        <v>1</v>
      </c>
      <c r="Q228" s="41">
        <v>1</v>
      </c>
      <c r="R228" s="41">
        <v>1</v>
      </c>
    </row>
    <row r="229" spans="1:18">
      <c r="A229" s="40" t="str">
        <f t="shared" si="12"/>
        <v>5_20112</v>
      </c>
      <c r="B229" s="40">
        <v>5</v>
      </c>
      <c r="C229" s="41" t="s">
        <v>86</v>
      </c>
      <c r="D229" s="40">
        <v>2</v>
      </c>
      <c r="E229" s="40">
        <v>2011</v>
      </c>
      <c r="F229" s="40" t="str">
        <f t="shared" si="13"/>
        <v>2011Q2</v>
      </c>
      <c r="G229" s="40">
        <v>1</v>
      </c>
      <c r="H229" s="40">
        <v>0</v>
      </c>
      <c r="I229" s="40">
        <v>0</v>
      </c>
      <c r="J229" s="42">
        <v>1561580</v>
      </c>
      <c r="K229" s="42">
        <f>J229*OtherData!$C$3</f>
        <v>1182119.6063588192</v>
      </c>
      <c r="L229" s="42" t="str">
        <f>VLOOKUP($C229,OtherData!$H:$I,2,0)</f>
        <v>Storm</v>
      </c>
      <c r="M229" s="54">
        <f t="shared" si="14"/>
        <v>-2.8883463572065143E-2</v>
      </c>
      <c r="N229" s="42" t="e">
        <f>VLOOKUP(E229,Inflation!$A$2:'Inflation'!$L$63,14,FALSE)*J229</f>
        <v>#REF!</v>
      </c>
      <c r="O229" s="126" t="e">
        <f t="shared" si="15"/>
        <v>#REF!</v>
      </c>
      <c r="P229" s="41">
        <v>1</v>
      </c>
      <c r="Q229" s="41">
        <v>1</v>
      </c>
      <c r="R229" s="41">
        <v>1</v>
      </c>
    </row>
    <row r="230" spans="1:18">
      <c r="A230" s="40" t="str">
        <f t="shared" si="12"/>
        <v>1_20054</v>
      </c>
      <c r="B230" s="40">
        <v>1</v>
      </c>
      <c r="C230" s="41" t="s">
        <v>67</v>
      </c>
      <c r="D230" s="40">
        <v>4</v>
      </c>
      <c r="E230" s="40">
        <v>2005</v>
      </c>
      <c r="F230" s="40" t="str">
        <f t="shared" si="13"/>
        <v>2005Q4</v>
      </c>
      <c r="G230" s="40">
        <v>1</v>
      </c>
      <c r="H230" s="40">
        <v>0</v>
      </c>
      <c r="I230" s="40">
        <v>0</v>
      </c>
      <c r="J230" s="42">
        <v>1486600</v>
      </c>
      <c r="K230" s="42">
        <f>J230*OtherData!$C$3</f>
        <v>1125359.5760787283</v>
      </c>
      <c r="L230" s="42" t="str">
        <f>VLOOKUP($C230,OtherData!$H:$I,2,0)</f>
        <v>Winter</v>
      </c>
      <c r="M230" s="54">
        <f t="shared" si="14"/>
        <v>-2.9383074132500211E-2</v>
      </c>
      <c r="N230" s="42" t="e">
        <f>VLOOKUP(E230,Inflation!$A$2:'Inflation'!$L$63,14,FALSE)*J230</f>
        <v>#REF!</v>
      </c>
      <c r="O230" s="126" t="e">
        <f t="shared" si="15"/>
        <v>#REF!</v>
      </c>
      <c r="P230" s="41">
        <v>1</v>
      </c>
      <c r="Q230" s="41">
        <v>1</v>
      </c>
      <c r="R230" s="41">
        <v>1</v>
      </c>
    </row>
    <row r="231" spans="1:18">
      <c r="A231" s="40" t="str">
        <f t="shared" si="12"/>
        <v>3_20154</v>
      </c>
      <c r="B231" s="40">
        <v>3</v>
      </c>
      <c r="C231" s="41" t="s">
        <v>66</v>
      </c>
      <c r="D231" s="40">
        <v>4</v>
      </c>
      <c r="E231" s="40">
        <v>2015</v>
      </c>
      <c r="F231" s="40" t="str">
        <f t="shared" si="13"/>
        <v>2015Q4</v>
      </c>
      <c r="G231" s="40">
        <v>1</v>
      </c>
      <c r="H231" s="40">
        <v>0</v>
      </c>
      <c r="I231" s="40">
        <v>0</v>
      </c>
      <c r="J231" s="42">
        <v>1478516</v>
      </c>
      <c r="K231" s="42">
        <f>J231*OtherData!$C$3</f>
        <v>1119239.9697199091</v>
      </c>
      <c r="L231" s="42" t="str">
        <f>VLOOKUP($C231,OtherData!$H:$I,2,0)</f>
        <v>Water</v>
      </c>
      <c r="M231" s="54">
        <f t="shared" si="14"/>
        <v>-2.9436939853633274E-2</v>
      </c>
      <c r="N231" s="42" t="e">
        <f>VLOOKUP(E231,Inflation!$A$2:'Inflation'!$L$63,14,FALSE)*J231</f>
        <v>#REF!</v>
      </c>
      <c r="O231" s="126" t="e">
        <f t="shared" si="15"/>
        <v>#REF!</v>
      </c>
      <c r="P231" s="41">
        <v>5</v>
      </c>
      <c r="Q231" s="41">
        <v>2</v>
      </c>
      <c r="R231" s="41">
        <v>5</v>
      </c>
    </row>
    <row r="232" spans="1:18">
      <c r="A232" s="40" t="str">
        <f t="shared" si="12"/>
        <v>3_20084</v>
      </c>
      <c r="B232" s="40">
        <v>3</v>
      </c>
      <c r="C232" s="41" t="s">
        <v>73</v>
      </c>
      <c r="D232" s="40">
        <v>4</v>
      </c>
      <c r="E232" s="40">
        <v>2008</v>
      </c>
      <c r="F232" s="40" t="str">
        <f t="shared" si="13"/>
        <v>2008Q4</v>
      </c>
      <c r="G232" s="40">
        <v>1</v>
      </c>
      <c r="H232" s="40">
        <v>0</v>
      </c>
      <c r="I232" s="40">
        <v>0</v>
      </c>
      <c r="J232" s="42">
        <v>1473284</v>
      </c>
      <c r="K232" s="42">
        <f>J232*OtherData!$C$3</f>
        <v>1115279.3338380016</v>
      </c>
      <c r="L232" s="42" t="str">
        <f>VLOOKUP($C232,OtherData!$H:$I,2,0)</f>
        <v>Wind</v>
      </c>
      <c r="M232" s="54">
        <f t="shared" si="14"/>
        <v>-2.947180198289703E-2</v>
      </c>
      <c r="N232" s="42" t="e">
        <f>VLOOKUP(E232,Inflation!$A$2:'Inflation'!$L$63,14,FALSE)*J232</f>
        <v>#REF!</v>
      </c>
      <c r="O232" s="126" t="e">
        <f t="shared" si="15"/>
        <v>#REF!</v>
      </c>
      <c r="P232" s="41">
        <v>2</v>
      </c>
      <c r="Q232" s="41">
        <v>2</v>
      </c>
      <c r="R232" s="41">
        <v>2</v>
      </c>
    </row>
    <row r="233" spans="1:18">
      <c r="A233" s="40" t="str">
        <f t="shared" si="12"/>
        <v>5_20113</v>
      </c>
      <c r="B233" s="40">
        <v>5</v>
      </c>
      <c r="C233" s="41" t="s">
        <v>72</v>
      </c>
      <c r="D233" s="40">
        <v>3</v>
      </c>
      <c r="E233" s="40">
        <v>2011</v>
      </c>
      <c r="F233" s="40" t="str">
        <f t="shared" si="13"/>
        <v>2011Q3</v>
      </c>
      <c r="G233" s="40">
        <v>1</v>
      </c>
      <c r="H233" s="40">
        <v>0</v>
      </c>
      <c r="I233" s="40">
        <v>0</v>
      </c>
      <c r="J233" s="42">
        <v>1422980</v>
      </c>
      <c r="K233" s="42">
        <f>J233*OtherData!$C$3</f>
        <v>1077199.0915972749</v>
      </c>
      <c r="L233" s="42" t="str">
        <f>VLOOKUP($C233,OtherData!$H:$I,2,0)</f>
        <v>Storm</v>
      </c>
      <c r="M233" s="54">
        <f t="shared" si="14"/>
        <v>-2.9806990161506335E-2</v>
      </c>
      <c r="N233" s="42" t="e">
        <f>VLOOKUP(E233,Inflation!$A$2:'Inflation'!$L$63,14,FALSE)*J233</f>
        <v>#REF!</v>
      </c>
      <c r="O233" s="126" t="e">
        <f t="shared" si="15"/>
        <v>#REF!</v>
      </c>
      <c r="P233" s="41">
        <v>5</v>
      </c>
      <c r="Q233" s="41">
        <v>2</v>
      </c>
      <c r="R233" s="41">
        <v>2</v>
      </c>
    </row>
    <row r="234" spans="1:18">
      <c r="A234" s="40" t="str">
        <f t="shared" si="12"/>
        <v>3_20113</v>
      </c>
      <c r="B234" s="40">
        <v>3</v>
      </c>
      <c r="C234" s="41" t="s">
        <v>66</v>
      </c>
      <c r="D234" s="40">
        <v>3</v>
      </c>
      <c r="E234" s="40">
        <v>2011</v>
      </c>
      <c r="F234" s="40" t="str">
        <f t="shared" si="13"/>
        <v>2011Q3</v>
      </c>
      <c r="G234" s="40">
        <v>1</v>
      </c>
      <c r="H234" s="40">
        <v>0</v>
      </c>
      <c r="I234" s="40">
        <v>0</v>
      </c>
      <c r="J234" s="42">
        <v>1393707</v>
      </c>
      <c r="K234" s="42">
        <f>J234*OtherData!$C$3</f>
        <v>1055039.3641180925</v>
      </c>
      <c r="L234" s="42" t="str">
        <f>VLOOKUP($C234,OtherData!$H:$I,2,0)</f>
        <v>Water</v>
      </c>
      <c r="M234" s="54">
        <f t="shared" si="14"/>
        <v>-3.0002043508206996E-2</v>
      </c>
      <c r="N234" s="42" t="e">
        <f>VLOOKUP(E234,Inflation!$A$2:'Inflation'!$L$63,14,FALSE)*J234</f>
        <v>#REF!</v>
      </c>
      <c r="O234" s="126" t="e">
        <f t="shared" si="15"/>
        <v>#REF!</v>
      </c>
      <c r="P234" s="41">
        <v>5</v>
      </c>
      <c r="Q234" s="41">
        <v>2</v>
      </c>
      <c r="R234" s="41">
        <v>5</v>
      </c>
    </row>
    <row r="235" spans="1:18">
      <c r="A235" s="40" t="str">
        <f t="shared" si="12"/>
        <v>1_19883</v>
      </c>
      <c r="B235" s="40">
        <v>1</v>
      </c>
      <c r="C235" s="41" t="s">
        <v>72</v>
      </c>
      <c r="D235" s="40">
        <v>3</v>
      </c>
      <c r="E235" s="40">
        <v>1988</v>
      </c>
      <c r="F235" s="40" t="str">
        <f t="shared" si="13"/>
        <v>1988Q3</v>
      </c>
      <c r="G235" s="40">
        <v>1</v>
      </c>
      <c r="H235" s="40">
        <v>0</v>
      </c>
      <c r="I235" s="40">
        <v>0</v>
      </c>
      <c r="J235" s="42">
        <v>1383055</v>
      </c>
      <c r="K235" s="42">
        <f>J235*OtherData!$C$3</f>
        <v>1046975.7759273278</v>
      </c>
      <c r="L235" s="42" t="str">
        <f>VLOOKUP($C235,OtherData!$H:$I,2,0)</f>
        <v>Storm</v>
      </c>
      <c r="M235" s="54">
        <f t="shared" si="14"/>
        <v>-3.0073020457923646E-2</v>
      </c>
      <c r="N235" s="42" t="e">
        <f>VLOOKUP(E235,Inflation!$A$2:'Inflation'!$L$63,14,FALSE)*J235</f>
        <v>#REF!</v>
      </c>
      <c r="O235" s="126" t="e">
        <f t="shared" si="15"/>
        <v>#REF!</v>
      </c>
      <c r="P235" s="41">
        <v>1</v>
      </c>
      <c r="Q235" s="41">
        <v>1</v>
      </c>
      <c r="R235" s="41">
        <v>1</v>
      </c>
    </row>
    <row r="236" spans="1:18">
      <c r="A236" s="40" t="str">
        <f t="shared" si="12"/>
        <v>5_20103</v>
      </c>
      <c r="B236" s="40">
        <v>5</v>
      </c>
      <c r="C236" s="41" t="s">
        <v>68</v>
      </c>
      <c r="D236" s="40">
        <v>3</v>
      </c>
      <c r="E236" s="40">
        <v>2010</v>
      </c>
      <c r="F236" s="40" t="str">
        <f t="shared" si="13"/>
        <v>2010Q3</v>
      </c>
      <c r="G236" s="40">
        <v>1</v>
      </c>
      <c r="H236" s="40">
        <v>0</v>
      </c>
      <c r="I236" s="40">
        <v>0</v>
      </c>
      <c r="J236" s="42">
        <v>1378997</v>
      </c>
      <c r="K236" s="42">
        <f>J236*OtherData!$C$3</f>
        <v>1043903.8607115822</v>
      </c>
      <c r="L236" s="42" t="str">
        <f>VLOOKUP($C236,OtherData!$H:$I,2,0)</f>
        <v>Wind</v>
      </c>
      <c r="M236" s="54">
        <f t="shared" si="14"/>
        <v>-3.0100059930506275E-2</v>
      </c>
      <c r="N236" s="42" t="e">
        <f>VLOOKUP(E236,Inflation!$A$2:'Inflation'!$L$63,14,FALSE)*J236</f>
        <v>#REF!</v>
      </c>
      <c r="O236" s="126" t="e">
        <f t="shared" si="15"/>
        <v>#REF!</v>
      </c>
      <c r="P236" s="41">
        <v>3</v>
      </c>
      <c r="Q236" s="41">
        <v>3</v>
      </c>
      <c r="R236" s="41">
        <v>3</v>
      </c>
    </row>
    <row r="237" spans="1:18">
      <c r="A237" s="40" t="str">
        <f t="shared" si="12"/>
        <v>1_19764</v>
      </c>
      <c r="B237" s="40">
        <v>1</v>
      </c>
      <c r="C237" s="41" t="s">
        <v>84</v>
      </c>
      <c r="D237" s="40">
        <v>4</v>
      </c>
      <c r="E237" s="40">
        <v>1976</v>
      </c>
      <c r="F237" s="40" t="str">
        <f t="shared" si="13"/>
        <v>1976Q4</v>
      </c>
      <c r="G237" s="40">
        <v>2</v>
      </c>
      <c r="H237" s="40">
        <v>0</v>
      </c>
      <c r="I237" s="40">
        <v>4</v>
      </c>
      <c r="J237" s="42">
        <v>1375553</v>
      </c>
      <c r="K237" s="42">
        <f>J237*OtherData!$C$3</f>
        <v>1041296.7448902347</v>
      </c>
      <c r="L237" s="42" t="str">
        <f>VLOOKUP($C237,OtherData!$H:$I,2,0)</f>
        <v>Water</v>
      </c>
      <c r="M237" s="54">
        <f t="shared" si="14"/>
        <v>-3.0123008166971176E-2</v>
      </c>
      <c r="N237" s="42" t="e">
        <f>VLOOKUP(E237,Inflation!$A$2:'Inflation'!$L$63,14,FALSE)*J237</f>
        <v>#REF!</v>
      </c>
      <c r="O237" s="126" t="e">
        <f t="shared" si="15"/>
        <v>#REF!</v>
      </c>
      <c r="P237" s="41">
        <v>2</v>
      </c>
      <c r="Q237" s="41">
        <v>2</v>
      </c>
      <c r="R237" s="41">
        <v>2</v>
      </c>
    </row>
    <row r="238" spans="1:18">
      <c r="A238" s="40" t="str">
        <f t="shared" si="12"/>
        <v>4_19712</v>
      </c>
      <c r="B238" s="40">
        <v>4</v>
      </c>
      <c r="C238" s="41" t="s">
        <v>79</v>
      </c>
      <c r="D238" s="40">
        <v>2</v>
      </c>
      <c r="E238" s="40">
        <v>1971</v>
      </c>
      <c r="F238" s="40" t="str">
        <f t="shared" si="13"/>
        <v>1971Q2</v>
      </c>
      <c r="G238" s="40">
        <v>1</v>
      </c>
      <c r="H238" s="40">
        <v>0</v>
      </c>
      <c r="I238" s="40">
        <v>0</v>
      </c>
      <c r="J238" s="42">
        <v>1348604</v>
      </c>
      <c r="K238" s="42">
        <f>J238*OtherData!$C$3</f>
        <v>1020896.2906888721</v>
      </c>
      <c r="L238" s="42" t="str">
        <f>VLOOKUP($C238,OtherData!$H:$I,2,0)</f>
        <v>Storm</v>
      </c>
      <c r="M238" s="54">
        <f t="shared" si="14"/>
        <v>-3.0302576118333736E-2</v>
      </c>
      <c r="N238" s="42" t="e">
        <f>VLOOKUP(E238,Inflation!$A$2:'Inflation'!$L$63,14,FALSE)*J238</f>
        <v>#REF!</v>
      </c>
      <c r="O238" s="126" t="e">
        <f t="shared" si="15"/>
        <v>#REF!</v>
      </c>
      <c r="P238" s="41">
        <v>3</v>
      </c>
      <c r="Q238" s="41">
        <v>3</v>
      </c>
      <c r="R238" s="41">
        <v>5</v>
      </c>
    </row>
    <row r="239" spans="1:18">
      <c r="A239" s="40" t="str">
        <f t="shared" si="12"/>
        <v>2_19843</v>
      </c>
      <c r="B239" s="40">
        <v>2</v>
      </c>
      <c r="C239" s="41" t="s">
        <v>64</v>
      </c>
      <c r="D239" s="40">
        <v>3</v>
      </c>
      <c r="E239" s="40">
        <v>1984</v>
      </c>
      <c r="F239" s="40" t="str">
        <f t="shared" si="13"/>
        <v>1984Q3</v>
      </c>
      <c r="G239" s="40">
        <v>5</v>
      </c>
      <c r="H239" s="40">
        <v>0</v>
      </c>
      <c r="I239" s="40">
        <v>0</v>
      </c>
      <c r="J239" s="42">
        <v>1335526</v>
      </c>
      <c r="K239" s="42">
        <f>J239*OtherData!$C$3</f>
        <v>1010996.214988645</v>
      </c>
      <c r="L239" s="42" t="str">
        <f>VLOOKUP($C239,OtherData!$H:$I,2,0)</f>
        <v>Wind</v>
      </c>
      <c r="M239" s="54">
        <f t="shared" si="14"/>
        <v>-3.038971811499111E-2</v>
      </c>
      <c r="N239" s="42" t="e">
        <f>VLOOKUP(E239,Inflation!$A$2:'Inflation'!$L$63,14,FALSE)*J239</f>
        <v>#REF!</v>
      </c>
      <c r="O239" s="126" t="e">
        <f t="shared" si="15"/>
        <v>#REF!</v>
      </c>
      <c r="P239" s="41">
        <v>3</v>
      </c>
      <c r="Q239" s="41">
        <v>3</v>
      </c>
      <c r="R239" s="41">
        <v>5</v>
      </c>
    </row>
    <row r="240" spans="1:18">
      <c r="A240" s="40" t="str">
        <f t="shared" si="12"/>
        <v>5_20102</v>
      </c>
      <c r="B240" s="40">
        <v>5</v>
      </c>
      <c r="C240" s="41" t="s">
        <v>71</v>
      </c>
      <c r="D240" s="40">
        <v>2</v>
      </c>
      <c r="E240" s="40">
        <v>2010</v>
      </c>
      <c r="F240" s="40" t="str">
        <f t="shared" si="13"/>
        <v>2010Q2</v>
      </c>
      <c r="G240" s="40">
        <v>1</v>
      </c>
      <c r="H240" s="40">
        <v>0</v>
      </c>
      <c r="I240" s="40">
        <v>0</v>
      </c>
      <c r="J240" s="42">
        <v>1313648</v>
      </c>
      <c r="K240" s="42">
        <f>J240*OtherData!$C$3</f>
        <v>994434.51930355793</v>
      </c>
      <c r="L240" s="42" t="str">
        <f>VLOOKUP($C240,OtherData!$H:$I,2,0)</f>
        <v>Storm</v>
      </c>
      <c r="M240" s="54">
        <f t="shared" si="14"/>
        <v>-3.053549672050189E-2</v>
      </c>
      <c r="N240" s="42" t="e">
        <f>VLOOKUP(E240,Inflation!$A$2:'Inflation'!$L$63,14,FALSE)*J240</f>
        <v>#REF!</v>
      </c>
      <c r="O240" s="126" t="e">
        <f t="shared" si="15"/>
        <v>#REF!</v>
      </c>
      <c r="P240" s="41">
        <v>1</v>
      </c>
      <c r="Q240" s="41">
        <v>1</v>
      </c>
      <c r="R240" s="41">
        <v>1</v>
      </c>
    </row>
    <row r="241" spans="1:18">
      <c r="A241" s="40" t="str">
        <f t="shared" si="12"/>
        <v>5_20122</v>
      </c>
      <c r="B241" s="40">
        <v>5</v>
      </c>
      <c r="C241" s="41" t="s">
        <v>86</v>
      </c>
      <c r="D241" s="40">
        <v>2</v>
      </c>
      <c r="E241" s="40">
        <v>2012</v>
      </c>
      <c r="F241" s="40" t="str">
        <f t="shared" si="13"/>
        <v>2012Q2</v>
      </c>
      <c r="G241" s="40">
        <v>1</v>
      </c>
      <c r="H241" s="40">
        <v>0</v>
      </c>
      <c r="I241" s="40">
        <v>0</v>
      </c>
      <c r="J241" s="42">
        <v>1307980</v>
      </c>
      <c r="K241" s="42">
        <f>J241*OtherData!$C$3</f>
        <v>990143.83043149137</v>
      </c>
      <c r="L241" s="42" t="str">
        <f>VLOOKUP($C241,OtherData!$H:$I,2,0)</f>
        <v>Storm</v>
      </c>
      <c r="M241" s="54">
        <f t="shared" si="14"/>
        <v>-3.057326402720429E-2</v>
      </c>
      <c r="N241" s="42" t="e">
        <f>VLOOKUP(E241,Inflation!$A$2:'Inflation'!$L$63,14,FALSE)*J241</f>
        <v>#REF!</v>
      </c>
      <c r="O241" s="126" t="e">
        <f t="shared" si="15"/>
        <v>#REF!</v>
      </c>
      <c r="P241" s="41">
        <v>1</v>
      </c>
      <c r="Q241" s="41">
        <v>1</v>
      </c>
      <c r="R241" s="41">
        <v>1</v>
      </c>
    </row>
    <row r="242" spans="1:18">
      <c r="A242" s="40" t="str">
        <f t="shared" si="12"/>
        <v>2_20154</v>
      </c>
      <c r="B242" s="40">
        <v>2</v>
      </c>
      <c r="C242" s="41" t="s">
        <v>66</v>
      </c>
      <c r="D242" s="40">
        <v>4</v>
      </c>
      <c r="E242" s="40">
        <v>2015</v>
      </c>
      <c r="F242" s="40" t="str">
        <f t="shared" si="13"/>
        <v>2015Q4</v>
      </c>
      <c r="G242" s="40">
        <v>1</v>
      </c>
      <c r="H242" s="40">
        <v>0</v>
      </c>
      <c r="I242" s="40">
        <v>0</v>
      </c>
      <c r="J242" s="42">
        <v>1306006</v>
      </c>
      <c r="K242" s="42">
        <f>J242*OtherData!$C$3</f>
        <v>988649.50794852385</v>
      </c>
      <c r="L242" s="42" t="str">
        <f>VLOOKUP($C242,OtherData!$H:$I,2,0)</f>
        <v>Water</v>
      </c>
      <c r="M242" s="54">
        <f t="shared" si="14"/>
        <v>-3.0586417284690273E-2</v>
      </c>
      <c r="N242" s="42" t="e">
        <f>VLOOKUP(E242,Inflation!$A$2:'Inflation'!$L$63,14,FALSE)*J242</f>
        <v>#REF!</v>
      </c>
      <c r="O242" s="126" t="e">
        <f t="shared" si="15"/>
        <v>#REF!</v>
      </c>
      <c r="P242" s="41">
        <v>1</v>
      </c>
      <c r="Q242" s="41">
        <v>1</v>
      </c>
      <c r="R242" s="41">
        <v>1</v>
      </c>
    </row>
    <row r="243" spans="1:18">
      <c r="A243" s="40" t="str">
        <f t="shared" si="12"/>
        <v>1_19954</v>
      </c>
      <c r="B243" s="40">
        <v>1</v>
      </c>
      <c r="C243" s="41" t="s">
        <v>68</v>
      </c>
      <c r="D243" s="40">
        <v>4</v>
      </c>
      <c r="E243" s="40">
        <v>1995</v>
      </c>
      <c r="F243" s="40" t="str">
        <f t="shared" si="13"/>
        <v>1995Q4</v>
      </c>
      <c r="G243" s="40">
        <v>1</v>
      </c>
      <c r="H243" s="40">
        <v>0</v>
      </c>
      <c r="I243" s="40">
        <v>0</v>
      </c>
      <c r="J243" s="42">
        <v>1285676</v>
      </c>
      <c r="K243" s="42">
        <f>J243*OtherData!$C$3</f>
        <v>973259.65177895536</v>
      </c>
      <c r="L243" s="42" t="str">
        <f>VLOOKUP($C243,OtherData!$H:$I,2,0)</f>
        <v>Wind</v>
      </c>
      <c r="M243" s="54">
        <f t="shared" si="14"/>
        <v>-3.072188117764366E-2</v>
      </c>
      <c r="N243" s="42" t="e">
        <f>VLOOKUP(E243,Inflation!$A$2:'Inflation'!$L$63,14,FALSE)*J243</f>
        <v>#REF!</v>
      </c>
      <c r="O243" s="126" t="e">
        <f t="shared" si="15"/>
        <v>#REF!</v>
      </c>
      <c r="P243" s="41">
        <v>3</v>
      </c>
      <c r="Q243" s="41">
        <v>3</v>
      </c>
      <c r="R243" s="41">
        <v>3</v>
      </c>
    </row>
    <row r="244" spans="1:18">
      <c r="A244" s="40" t="str">
        <f t="shared" si="12"/>
        <v>2_20154</v>
      </c>
      <c r="B244" s="40">
        <v>2</v>
      </c>
      <c r="C244" s="41" t="s">
        <v>66</v>
      </c>
      <c r="D244" s="40">
        <v>4</v>
      </c>
      <c r="E244" s="40">
        <v>2015</v>
      </c>
      <c r="F244" s="40" t="str">
        <f t="shared" si="13"/>
        <v>2015Q4</v>
      </c>
      <c r="G244" s="40">
        <v>1</v>
      </c>
      <c r="H244" s="40">
        <v>0</v>
      </c>
      <c r="I244" s="40">
        <v>0</v>
      </c>
      <c r="J244" s="42">
        <v>1281871</v>
      </c>
      <c r="K244" s="42">
        <f>J244*OtherData!$C$3</f>
        <v>970379.25813777442</v>
      </c>
      <c r="L244" s="42" t="str">
        <f>VLOOKUP($C244,OtherData!$H:$I,2,0)</f>
        <v>Water</v>
      </c>
      <c r="M244" s="54">
        <f t="shared" si="14"/>
        <v>-3.0747234847721752E-2</v>
      </c>
      <c r="N244" s="42" t="e">
        <f>VLOOKUP(E244,Inflation!$A$2:'Inflation'!$L$63,14,FALSE)*J244</f>
        <v>#REF!</v>
      </c>
      <c r="O244" s="126" t="e">
        <f t="shared" si="15"/>
        <v>#REF!</v>
      </c>
      <c r="P244" s="41">
        <v>4</v>
      </c>
      <c r="Q244" s="41">
        <v>4</v>
      </c>
      <c r="R244" s="41">
        <v>4</v>
      </c>
    </row>
    <row r="245" spans="1:18">
      <c r="A245" s="40" t="str">
        <f t="shared" si="12"/>
        <v>2_20092</v>
      </c>
      <c r="B245" s="40">
        <v>2</v>
      </c>
      <c r="C245" s="41" t="s">
        <v>72</v>
      </c>
      <c r="D245" s="40">
        <v>2</v>
      </c>
      <c r="E245" s="40">
        <v>2009</v>
      </c>
      <c r="F245" s="40" t="str">
        <f t="shared" si="13"/>
        <v>2009Q2</v>
      </c>
      <c r="G245" s="40">
        <v>1</v>
      </c>
      <c r="H245" s="40">
        <v>0</v>
      </c>
      <c r="I245" s="40">
        <v>0</v>
      </c>
      <c r="J245" s="42">
        <v>1277235</v>
      </c>
      <c r="K245" s="42">
        <f>J245*OtherData!$C$3</f>
        <v>966869.79560938687</v>
      </c>
      <c r="L245" s="42" t="str">
        <f>VLOOKUP($C245,OtherData!$H:$I,2,0)</f>
        <v>Storm</v>
      </c>
      <c r="M245" s="54">
        <f t="shared" si="14"/>
        <v>-3.0778125679385888E-2</v>
      </c>
      <c r="N245" s="42" t="e">
        <f>VLOOKUP(E245,Inflation!$A$2:'Inflation'!$L$63,14,FALSE)*J245</f>
        <v>#REF!</v>
      </c>
      <c r="O245" s="126" t="e">
        <f t="shared" si="15"/>
        <v>#REF!</v>
      </c>
      <c r="P245" s="41">
        <v>2</v>
      </c>
      <c r="Q245" s="41">
        <v>2</v>
      </c>
      <c r="R245" s="41">
        <v>2</v>
      </c>
    </row>
    <row r="246" spans="1:18">
      <c r="A246" s="40" t="str">
        <f t="shared" si="12"/>
        <v>4_19981</v>
      </c>
      <c r="B246" s="40">
        <v>4</v>
      </c>
      <c r="C246" s="41" t="s">
        <v>68</v>
      </c>
      <c r="D246" s="40">
        <v>1</v>
      </c>
      <c r="E246" s="40">
        <v>1998</v>
      </c>
      <c r="F246" s="40" t="str">
        <f t="shared" si="13"/>
        <v>1998Q1</v>
      </c>
      <c r="G246" s="40">
        <v>1</v>
      </c>
      <c r="H246" s="40">
        <v>0</v>
      </c>
      <c r="I246" s="40">
        <v>0</v>
      </c>
      <c r="J246" s="42">
        <v>1275642</v>
      </c>
      <c r="K246" s="42">
        <f>J246*OtherData!$C$3</f>
        <v>965663.89099167299</v>
      </c>
      <c r="L246" s="42" t="str">
        <f>VLOOKUP($C246,OtherData!$H:$I,2,0)</f>
        <v>Wind</v>
      </c>
      <c r="M246" s="54">
        <f t="shared" si="14"/>
        <v>-3.0788740238238556E-2</v>
      </c>
      <c r="N246" s="42" t="e">
        <f>VLOOKUP(E246,Inflation!$A$2:'Inflation'!$L$63,14,FALSE)*J246</f>
        <v>#REF!</v>
      </c>
      <c r="O246" s="126" t="e">
        <f t="shared" si="15"/>
        <v>#REF!</v>
      </c>
      <c r="P246" s="41">
        <v>4</v>
      </c>
      <c r="Q246" s="41">
        <v>4</v>
      </c>
      <c r="R246" s="41">
        <v>4</v>
      </c>
    </row>
    <row r="247" spans="1:18">
      <c r="A247" s="40" t="str">
        <f t="shared" si="12"/>
        <v>2_19983</v>
      </c>
      <c r="B247" s="40">
        <v>2</v>
      </c>
      <c r="C247" s="41" t="s">
        <v>72</v>
      </c>
      <c r="D247" s="40">
        <v>3</v>
      </c>
      <c r="E247" s="40">
        <v>1998</v>
      </c>
      <c r="F247" s="40" t="str">
        <f t="shared" si="13"/>
        <v>1998Q3</v>
      </c>
      <c r="G247" s="40">
        <v>1</v>
      </c>
      <c r="H247" s="40">
        <v>0</v>
      </c>
      <c r="I247" s="40">
        <v>0</v>
      </c>
      <c r="J247" s="42">
        <v>1223972</v>
      </c>
      <c r="K247" s="42">
        <f>J247*OtherData!$C$3</f>
        <v>926549.58364875102</v>
      </c>
      <c r="L247" s="42" t="str">
        <f>VLOOKUP($C247,OtherData!$H:$I,2,0)</f>
        <v>Storm</v>
      </c>
      <c r="M247" s="54">
        <f t="shared" si="14"/>
        <v>-3.1133030417722151E-2</v>
      </c>
      <c r="N247" s="42" t="e">
        <f>VLOOKUP(E247,Inflation!$A$2:'Inflation'!$L$63,14,FALSE)*J247</f>
        <v>#REF!</v>
      </c>
      <c r="O247" s="126" t="e">
        <f t="shared" si="15"/>
        <v>#REF!</v>
      </c>
      <c r="P247" s="41">
        <v>4</v>
      </c>
      <c r="Q247" s="41">
        <v>4</v>
      </c>
      <c r="R247" s="41">
        <v>4</v>
      </c>
    </row>
    <row r="248" spans="1:18">
      <c r="A248" s="40" t="str">
        <f t="shared" si="12"/>
        <v>2_19831</v>
      </c>
      <c r="B248" s="40">
        <v>2</v>
      </c>
      <c r="C248" s="41" t="s">
        <v>87</v>
      </c>
      <c r="D248" s="40">
        <v>1</v>
      </c>
      <c r="E248" s="40">
        <v>1983</v>
      </c>
      <c r="F248" s="40" t="str">
        <f t="shared" si="13"/>
        <v>1983Q1</v>
      </c>
      <c r="G248" s="40">
        <v>2</v>
      </c>
      <c r="H248" s="40">
        <v>0</v>
      </c>
      <c r="I248" s="40">
        <v>0</v>
      </c>
      <c r="J248" s="42">
        <v>1203391</v>
      </c>
      <c r="K248" s="42">
        <f>J248*OtherData!$C$3</f>
        <v>910969.71990915982</v>
      </c>
      <c r="L248" s="42" t="str">
        <f>VLOOKUP($C248,OtherData!$H:$I,2,0)</f>
        <v>Water</v>
      </c>
      <c r="M248" s="54">
        <f t="shared" si="14"/>
        <v>-3.1270166786678058E-2</v>
      </c>
      <c r="N248" s="42" t="e">
        <f>VLOOKUP(E248,Inflation!$A$2:'Inflation'!$L$63,14,FALSE)*J248</f>
        <v>#REF!</v>
      </c>
      <c r="O248" s="126" t="e">
        <f t="shared" si="15"/>
        <v>#REF!</v>
      </c>
      <c r="P248" s="41">
        <v>2</v>
      </c>
      <c r="Q248" s="41">
        <v>2</v>
      </c>
      <c r="R248" s="41">
        <v>2</v>
      </c>
    </row>
    <row r="249" spans="1:18">
      <c r="A249" s="40" t="str">
        <f t="shared" si="12"/>
        <v>2_19831</v>
      </c>
      <c r="B249" s="40">
        <v>2</v>
      </c>
      <c r="C249" s="41" t="s">
        <v>76</v>
      </c>
      <c r="D249" s="40">
        <v>1</v>
      </c>
      <c r="E249" s="40">
        <v>1983</v>
      </c>
      <c r="F249" s="40" t="str">
        <f t="shared" si="13"/>
        <v>1983Q1</v>
      </c>
      <c r="G249" s="40">
        <v>2</v>
      </c>
      <c r="H249" s="40">
        <v>0</v>
      </c>
      <c r="I249" s="40">
        <v>0</v>
      </c>
      <c r="J249" s="42">
        <v>1201693</v>
      </c>
      <c r="K249" s="42">
        <f>J249*OtherData!$C$3</f>
        <v>909684.33005299023</v>
      </c>
      <c r="L249" s="42" t="str">
        <f>VLOOKUP($C249,OtherData!$H:$I,2,0)</f>
        <v>Water</v>
      </c>
      <c r="M249" s="54">
        <f t="shared" si="14"/>
        <v>-3.1281480986886365E-2</v>
      </c>
      <c r="N249" s="42" t="e">
        <f>VLOOKUP(E249,Inflation!$A$2:'Inflation'!$L$63,14,FALSE)*J249</f>
        <v>#REF!</v>
      </c>
      <c r="O249" s="126" t="e">
        <f t="shared" si="15"/>
        <v>#REF!</v>
      </c>
      <c r="P249" s="41">
        <v>3</v>
      </c>
      <c r="Q249" s="41">
        <v>3</v>
      </c>
      <c r="R249" s="41">
        <v>3</v>
      </c>
    </row>
    <row r="250" spans="1:18">
      <c r="A250" s="40" t="str">
        <f t="shared" si="12"/>
        <v>2_19943</v>
      </c>
      <c r="B250" s="40">
        <v>2</v>
      </c>
      <c r="C250" s="41" t="s">
        <v>74</v>
      </c>
      <c r="D250" s="40">
        <v>3</v>
      </c>
      <c r="E250" s="40">
        <v>1994</v>
      </c>
      <c r="F250" s="40" t="str">
        <f t="shared" si="13"/>
        <v>1994Q3</v>
      </c>
      <c r="G250" s="40">
        <v>1</v>
      </c>
      <c r="H250" s="40">
        <v>0</v>
      </c>
      <c r="I250" s="40">
        <v>0</v>
      </c>
      <c r="J250" s="42">
        <v>1192347</v>
      </c>
      <c r="K250" s="42">
        <f>J250*OtherData!$C$3</f>
        <v>902609.3868281605</v>
      </c>
      <c r="L250" s="42" t="str">
        <f>VLOOKUP($C250,OtherData!$H:$I,2,0)</f>
        <v>Storm</v>
      </c>
      <c r="M250" s="54">
        <f t="shared" si="14"/>
        <v>-3.134375573078909E-2</v>
      </c>
      <c r="N250" s="42" t="e">
        <f>VLOOKUP(E250,Inflation!$A$2:'Inflation'!$L$63,14,FALSE)*J250</f>
        <v>#REF!</v>
      </c>
      <c r="O250" s="126" t="e">
        <f t="shared" si="15"/>
        <v>#REF!</v>
      </c>
      <c r="P250" s="41">
        <v>1</v>
      </c>
      <c r="Q250" s="41">
        <v>1</v>
      </c>
      <c r="R250" s="41">
        <v>1</v>
      </c>
    </row>
    <row r="251" spans="1:18">
      <c r="A251" s="40" t="str">
        <f t="shared" si="12"/>
        <v>1_19642</v>
      </c>
      <c r="B251" s="40">
        <v>1</v>
      </c>
      <c r="C251" s="41" t="s">
        <v>74</v>
      </c>
      <c r="D251" s="40">
        <v>2</v>
      </c>
      <c r="E251" s="40">
        <v>1964</v>
      </c>
      <c r="F251" s="40" t="str">
        <f t="shared" si="13"/>
        <v>1964Q2</v>
      </c>
      <c r="G251" s="40">
        <v>3</v>
      </c>
      <c r="H251" s="40">
        <v>0</v>
      </c>
      <c r="I251" s="40">
        <v>0</v>
      </c>
      <c r="J251" s="42">
        <v>1191538</v>
      </c>
      <c r="K251" s="42">
        <f>J251*OtherData!$C$3</f>
        <v>901996.97199091606</v>
      </c>
      <c r="L251" s="42" t="str">
        <f>VLOOKUP($C251,OtherData!$H:$I,2,0)</f>
        <v>Storm</v>
      </c>
      <c r="M251" s="54">
        <f t="shared" si="14"/>
        <v>-3.1349146300852997E-2</v>
      </c>
      <c r="N251" s="42" t="e">
        <f>VLOOKUP(E251,Inflation!$A$2:'Inflation'!$L$63,14,FALSE)*J251</f>
        <v>#REF!</v>
      </c>
      <c r="O251" s="126" t="e">
        <f t="shared" si="15"/>
        <v>#REF!</v>
      </c>
      <c r="P251" s="41">
        <v>2</v>
      </c>
      <c r="Q251" s="41">
        <v>2</v>
      </c>
      <c r="R251" s="41">
        <v>2</v>
      </c>
    </row>
    <row r="252" spans="1:18">
      <c r="A252" s="40" t="str">
        <f t="shared" si="12"/>
        <v>2_19944</v>
      </c>
      <c r="B252" s="40">
        <v>2</v>
      </c>
      <c r="C252" s="41" t="s">
        <v>84</v>
      </c>
      <c r="D252" s="40">
        <v>4</v>
      </c>
      <c r="E252" s="40">
        <v>1994</v>
      </c>
      <c r="F252" s="40" t="str">
        <f t="shared" si="13"/>
        <v>1994Q4</v>
      </c>
      <c r="G252" s="40">
        <v>2</v>
      </c>
      <c r="H252" s="40">
        <v>0</v>
      </c>
      <c r="I252" s="40">
        <v>0</v>
      </c>
      <c r="J252" s="42">
        <v>1176472</v>
      </c>
      <c r="K252" s="42">
        <f>J252*OtherData!$C$3</f>
        <v>890591.97577592742</v>
      </c>
      <c r="L252" s="42" t="str">
        <f>VLOOKUP($C252,OtherData!$H:$I,2,0)</f>
        <v>Water</v>
      </c>
      <c r="M252" s="54">
        <f t="shared" si="14"/>
        <v>-3.144953484051044E-2</v>
      </c>
      <c r="N252" s="42" t="e">
        <f>VLOOKUP(E252,Inflation!$A$2:'Inflation'!$L$63,14,FALSE)*J252</f>
        <v>#REF!</v>
      </c>
      <c r="O252" s="126" t="e">
        <f t="shared" si="15"/>
        <v>#REF!</v>
      </c>
      <c r="P252" s="41">
        <v>5</v>
      </c>
      <c r="Q252" s="41">
        <v>2</v>
      </c>
      <c r="R252" s="41">
        <v>5</v>
      </c>
    </row>
    <row r="253" spans="1:18">
      <c r="A253" s="40" t="str">
        <f t="shared" si="12"/>
        <v>2_20003</v>
      </c>
      <c r="B253" s="40">
        <v>2</v>
      </c>
      <c r="C253" s="41" t="s">
        <v>66</v>
      </c>
      <c r="D253" s="40">
        <v>3</v>
      </c>
      <c r="E253" s="40">
        <v>2000</v>
      </c>
      <c r="F253" s="40" t="str">
        <f t="shared" si="13"/>
        <v>2000Q3</v>
      </c>
      <c r="G253" s="40">
        <v>1</v>
      </c>
      <c r="H253" s="40">
        <v>0</v>
      </c>
      <c r="I253" s="40">
        <v>0</v>
      </c>
      <c r="J253" s="42">
        <v>1171898</v>
      </c>
      <c r="K253" s="42">
        <f>J253*OtherData!$C$3</f>
        <v>887129.44738834223</v>
      </c>
      <c r="L253" s="42" t="str">
        <f>VLOOKUP($C253,OtherData!$H:$I,2,0)</f>
        <v>Water</v>
      </c>
      <c r="M253" s="54">
        <f t="shared" si="14"/>
        <v>-3.1480012550612196E-2</v>
      </c>
      <c r="N253" s="42" t="e">
        <f>VLOOKUP(E253,Inflation!$A$2:'Inflation'!$L$63,14,FALSE)*J253</f>
        <v>#REF!</v>
      </c>
      <c r="O253" s="126" t="e">
        <f t="shared" si="15"/>
        <v>#REF!</v>
      </c>
      <c r="P253" s="41">
        <v>1</v>
      </c>
      <c r="Q253" s="41">
        <v>1</v>
      </c>
      <c r="R253" s="41">
        <v>1</v>
      </c>
    </row>
    <row r="254" spans="1:18">
      <c r="A254" s="40" t="str">
        <f t="shared" si="12"/>
        <v>5_19963</v>
      </c>
      <c r="B254" s="40">
        <v>5</v>
      </c>
      <c r="C254" s="41" t="s">
        <v>68</v>
      </c>
      <c r="D254" s="40">
        <v>3</v>
      </c>
      <c r="E254" s="40">
        <v>1996</v>
      </c>
      <c r="F254" s="40" t="str">
        <f t="shared" si="13"/>
        <v>1996Q3</v>
      </c>
      <c r="G254" s="40">
        <v>1</v>
      </c>
      <c r="H254" s="40">
        <v>0</v>
      </c>
      <c r="I254" s="40">
        <v>0</v>
      </c>
      <c r="J254" s="42">
        <v>1129336</v>
      </c>
      <c r="K254" s="42">
        <f>J254*OtherData!$C$3</f>
        <v>854909.91672975023</v>
      </c>
      <c r="L254" s="42" t="str">
        <f>VLOOKUP($C254,OtherData!$H:$I,2,0)</f>
        <v>Wind</v>
      </c>
      <c r="M254" s="54">
        <f t="shared" si="14"/>
        <v>-3.1763613839932515E-2</v>
      </c>
      <c r="N254" s="42" t="e">
        <f>VLOOKUP(E254,Inflation!$A$2:'Inflation'!$L$63,14,FALSE)*J254</f>
        <v>#REF!</v>
      </c>
      <c r="O254" s="126" t="e">
        <f t="shared" si="15"/>
        <v>#REF!</v>
      </c>
      <c r="P254" s="41">
        <v>4</v>
      </c>
      <c r="Q254" s="41">
        <v>4</v>
      </c>
      <c r="R254" s="41">
        <v>4</v>
      </c>
    </row>
    <row r="255" spans="1:18">
      <c r="A255" s="40" t="str">
        <f t="shared" si="12"/>
        <v>2_19704</v>
      </c>
      <c r="B255" s="40">
        <v>2</v>
      </c>
      <c r="C255" s="41" t="s">
        <v>88</v>
      </c>
      <c r="D255" s="40">
        <v>4</v>
      </c>
      <c r="E255" s="40">
        <v>1970</v>
      </c>
      <c r="F255" s="40" t="str">
        <f t="shared" si="13"/>
        <v>1970Q4</v>
      </c>
      <c r="G255" s="40">
        <v>1</v>
      </c>
      <c r="H255" s="40">
        <v>0</v>
      </c>
      <c r="I255" s="40">
        <v>0</v>
      </c>
      <c r="J255" s="42">
        <v>1127301</v>
      </c>
      <c r="K255" s="42">
        <f>J255*OtherData!$C$3</f>
        <v>853369.41710825136</v>
      </c>
      <c r="L255" s="42" t="str">
        <f>VLOOKUP($C255,OtherData!$H:$I,2,0)</f>
        <v>Water</v>
      </c>
      <c r="M255" s="54">
        <f t="shared" si="14"/>
        <v>-3.1777173555729864E-2</v>
      </c>
      <c r="N255" s="42" t="e">
        <f>VLOOKUP(E255,Inflation!$A$2:'Inflation'!$L$63,14,FALSE)*J255</f>
        <v>#REF!</v>
      </c>
      <c r="O255" s="126" t="e">
        <f t="shared" si="15"/>
        <v>#REF!</v>
      </c>
      <c r="P255" s="41">
        <v>4</v>
      </c>
      <c r="Q255" s="41">
        <v>4</v>
      </c>
      <c r="R255" s="41">
        <v>4</v>
      </c>
    </row>
    <row r="256" spans="1:18">
      <c r="A256" s="40" t="str">
        <f t="shared" si="12"/>
        <v>3_20031</v>
      </c>
      <c r="B256" s="40">
        <v>3</v>
      </c>
      <c r="C256" s="41" t="s">
        <v>72</v>
      </c>
      <c r="D256" s="40">
        <v>1</v>
      </c>
      <c r="E256" s="40">
        <v>2003</v>
      </c>
      <c r="F256" s="40" t="str">
        <f t="shared" si="13"/>
        <v>2003Q1</v>
      </c>
      <c r="G256" s="40">
        <v>1</v>
      </c>
      <c r="H256" s="40">
        <v>0</v>
      </c>
      <c r="I256" s="40">
        <v>0</v>
      </c>
      <c r="J256" s="42">
        <v>1084007</v>
      </c>
      <c r="K256" s="42">
        <f>J256*OtherData!$C$3</f>
        <v>820595.76078728237</v>
      </c>
      <c r="L256" s="42" t="str">
        <f>VLOOKUP($C256,OtherData!$H:$I,2,0)</f>
        <v>Storm</v>
      </c>
      <c r="M256" s="54">
        <f t="shared" si="14"/>
        <v>-3.2065652344786623E-2</v>
      </c>
      <c r="N256" s="42" t="e">
        <f>VLOOKUP(E256,Inflation!$A$2:'Inflation'!$L$63,14,FALSE)*J256</f>
        <v>#REF!</v>
      </c>
      <c r="O256" s="126" t="e">
        <f t="shared" si="15"/>
        <v>#REF!</v>
      </c>
      <c r="P256" s="41">
        <v>2</v>
      </c>
      <c r="Q256" s="41">
        <v>2</v>
      </c>
      <c r="R256" s="41">
        <v>2</v>
      </c>
    </row>
    <row r="257" spans="1:18">
      <c r="A257" s="40" t="str">
        <f t="shared" si="12"/>
        <v>4_19931</v>
      </c>
      <c r="B257" s="40">
        <v>4</v>
      </c>
      <c r="C257" s="41" t="s">
        <v>69</v>
      </c>
      <c r="D257" s="40">
        <v>1</v>
      </c>
      <c r="E257" s="40">
        <v>1993</v>
      </c>
      <c r="F257" s="40" t="str">
        <f t="shared" si="13"/>
        <v>1993Q1</v>
      </c>
      <c r="G257" s="40">
        <v>1</v>
      </c>
      <c r="H257" s="40">
        <v>0</v>
      </c>
      <c r="I257" s="40">
        <v>0</v>
      </c>
      <c r="J257" s="42">
        <v>1070201</v>
      </c>
      <c r="K257" s="42">
        <f>J257*OtherData!$C$3</f>
        <v>810144.58743376238</v>
      </c>
      <c r="L257" s="42" t="str">
        <f>VLOOKUP($C257,OtherData!$H:$I,2,0)</f>
        <v>Wind</v>
      </c>
      <c r="M257" s="54">
        <f t="shared" si="14"/>
        <v>-3.2157645188176417E-2</v>
      </c>
      <c r="N257" s="42" t="e">
        <f>VLOOKUP(E257,Inflation!$A$2:'Inflation'!$L$63,14,FALSE)*J257</f>
        <v>#REF!</v>
      </c>
      <c r="O257" s="126" t="e">
        <f t="shared" si="15"/>
        <v>#REF!</v>
      </c>
      <c r="P257" s="41">
        <v>3</v>
      </c>
      <c r="Q257" s="41">
        <v>3</v>
      </c>
      <c r="R257" s="41">
        <v>5</v>
      </c>
    </row>
    <row r="258" spans="1:18">
      <c r="A258" s="40" t="str">
        <f t="shared" ref="A258:A321" si="16">B258&amp;"_"&amp;E258&amp;D258</f>
        <v>2_19713</v>
      </c>
      <c r="B258" s="40">
        <v>2</v>
      </c>
      <c r="C258" s="41" t="s">
        <v>64</v>
      </c>
      <c r="D258" s="40">
        <v>3</v>
      </c>
      <c r="E258" s="40">
        <v>1971</v>
      </c>
      <c r="F258" s="40" t="str">
        <f t="shared" ref="F258:F321" si="17">E258&amp;"Q"&amp;D258</f>
        <v>1971Q3</v>
      </c>
      <c r="G258" s="40">
        <v>4</v>
      </c>
      <c r="H258" s="40">
        <v>0</v>
      </c>
      <c r="I258" s="40">
        <v>0</v>
      </c>
      <c r="J258" s="42">
        <v>1058006</v>
      </c>
      <c r="K258" s="42">
        <f>J258*OtherData!$C$3</f>
        <v>800912.94473883428</v>
      </c>
      <c r="L258" s="42" t="str">
        <f>VLOOKUP($C258,OtherData!$H:$I,2,0)</f>
        <v>Wind</v>
      </c>
      <c r="M258" s="54">
        <f t="shared" ref="M258:M321" si="18">STANDARDIZE(J258,AVERAGE($J$2:$J$3367),_xlfn.STDEV.S($J$2:$J$3367))</f>
        <v>-3.223890353419543E-2</v>
      </c>
      <c r="N258" s="42" t="e">
        <f>VLOOKUP(E258,Inflation!$A$2:'Inflation'!$L$63,14,FALSE)*J258</f>
        <v>#REF!</v>
      </c>
      <c r="O258" s="126" t="e">
        <f t="shared" ref="O258:O321" si="19">STANDARDIZE(N258,AVERAGE($N$2:$N$3367),_xlfn.STDEV.S($N$2:$N$3367))</f>
        <v>#REF!</v>
      </c>
      <c r="P258" s="41">
        <v>4</v>
      </c>
      <c r="Q258" s="41">
        <v>4</v>
      </c>
      <c r="R258" s="41">
        <v>4</v>
      </c>
    </row>
    <row r="259" spans="1:18">
      <c r="A259" s="40" t="str">
        <f t="shared" si="16"/>
        <v>5_20112</v>
      </c>
      <c r="B259" s="40">
        <v>5</v>
      </c>
      <c r="C259" s="41" t="s">
        <v>86</v>
      </c>
      <c r="D259" s="40">
        <v>2</v>
      </c>
      <c r="E259" s="40">
        <v>2011</v>
      </c>
      <c r="F259" s="40" t="str">
        <f t="shared" si="17"/>
        <v>2011Q2</v>
      </c>
      <c r="G259" s="40">
        <v>1</v>
      </c>
      <c r="H259" s="40">
        <v>0</v>
      </c>
      <c r="I259" s="40">
        <v>0</v>
      </c>
      <c r="J259" s="42">
        <v>1043378</v>
      </c>
      <c r="K259" s="42">
        <f>J259*OtherData!$C$3</f>
        <v>789839.51551854657</v>
      </c>
      <c r="L259" s="42" t="str">
        <f>VLOOKUP($C259,OtherData!$H:$I,2,0)</f>
        <v>Storm</v>
      </c>
      <c r="M259" s="54">
        <f t="shared" si="18"/>
        <v>-3.2336373569912209E-2</v>
      </c>
      <c r="N259" s="42" t="e">
        <f>VLOOKUP(E259,Inflation!$A$2:'Inflation'!$L$63,14,FALSE)*J259</f>
        <v>#REF!</v>
      </c>
      <c r="O259" s="126" t="e">
        <f t="shared" si="19"/>
        <v>#REF!</v>
      </c>
      <c r="P259" s="41">
        <v>4</v>
      </c>
      <c r="Q259" s="41">
        <v>4</v>
      </c>
      <c r="R259" s="41">
        <v>4</v>
      </c>
    </row>
    <row r="260" spans="1:18">
      <c r="A260" s="40" t="str">
        <f t="shared" si="16"/>
        <v>1_19891</v>
      </c>
      <c r="B260" s="40">
        <v>1</v>
      </c>
      <c r="C260" s="41" t="s">
        <v>67</v>
      </c>
      <c r="D260" s="40">
        <v>1</v>
      </c>
      <c r="E260" s="40">
        <v>1989</v>
      </c>
      <c r="F260" s="40" t="str">
        <f t="shared" si="17"/>
        <v>1989Q1</v>
      </c>
      <c r="G260" s="40">
        <v>1</v>
      </c>
      <c r="H260" s="40">
        <v>0</v>
      </c>
      <c r="I260" s="40">
        <v>0</v>
      </c>
      <c r="J260" s="42">
        <v>1036813</v>
      </c>
      <c r="K260" s="42">
        <f>J260*OtherData!$C$3</f>
        <v>784869.79560938687</v>
      </c>
      <c r="L260" s="42" t="str">
        <f>VLOOKUP($C260,OtherData!$H:$I,2,0)</f>
        <v>Winter</v>
      </c>
      <c r="M260" s="54">
        <f t="shared" si="18"/>
        <v>-3.2380117812767055E-2</v>
      </c>
      <c r="N260" s="42" t="e">
        <f>VLOOKUP(E260,Inflation!$A$2:'Inflation'!$L$63,14,FALSE)*J260</f>
        <v>#REF!</v>
      </c>
      <c r="O260" s="126" t="e">
        <f t="shared" si="19"/>
        <v>#REF!</v>
      </c>
      <c r="P260" s="41">
        <v>5</v>
      </c>
      <c r="Q260" s="41">
        <v>2</v>
      </c>
      <c r="R260" s="41">
        <v>2</v>
      </c>
    </row>
    <row r="261" spans="1:18">
      <c r="A261" s="40" t="str">
        <f t="shared" si="16"/>
        <v>3_19931</v>
      </c>
      <c r="B261" s="40">
        <v>3</v>
      </c>
      <c r="C261" s="41" t="s">
        <v>69</v>
      </c>
      <c r="D261" s="40">
        <v>1</v>
      </c>
      <c r="E261" s="40">
        <v>1993</v>
      </c>
      <c r="F261" s="40" t="str">
        <f t="shared" si="17"/>
        <v>1993Q1</v>
      </c>
      <c r="G261" s="40">
        <v>1</v>
      </c>
      <c r="H261" s="40">
        <v>0</v>
      </c>
      <c r="I261" s="40">
        <v>0</v>
      </c>
      <c r="J261" s="42">
        <v>1019574</v>
      </c>
      <c r="K261" s="42">
        <f>J261*OtherData!$C$3</f>
        <v>771819.83345950046</v>
      </c>
      <c r="L261" s="42" t="str">
        <f>VLOOKUP($C261,OtherData!$H:$I,2,0)</f>
        <v>Wind</v>
      </c>
      <c r="M261" s="54">
        <f t="shared" si="18"/>
        <v>-3.2494985596860683E-2</v>
      </c>
      <c r="N261" s="42" t="e">
        <f>VLOOKUP(E261,Inflation!$A$2:'Inflation'!$L$63,14,FALSE)*J261</f>
        <v>#REF!</v>
      </c>
      <c r="O261" s="126" t="e">
        <f t="shared" si="19"/>
        <v>#REF!</v>
      </c>
      <c r="P261" s="41">
        <v>3</v>
      </c>
      <c r="Q261" s="41">
        <v>3</v>
      </c>
      <c r="R261" s="41">
        <v>3</v>
      </c>
    </row>
    <row r="262" spans="1:18">
      <c r="A262" s="40" t="str">
        <f t="shared" si="16"/>
        <v>1_19993</v>
      </c>
      <c r="B262" s="40">
        <v>1</v>
      </c>
      <c r="C262" s="41" t="s">
        <v>71</v>
      </c>
      <c r="D262" s="40">
        <v>3</v>
      </c>
      <c r="E262" s="40">
        <v>1999</v>
      </c>
      <c r="F262" s="40" t="str">
        <f t="shared" si="17"/>
        <v>1999Q3</v>
      </c>
      <c r="G262" s="40">
        <v>1</v>
      </c>
      <c r="H262" s="40">
        <v>0</v>
      </c>
      <c r="I262" s="40">
        <v>0</v>
      </c>
      <c r="J262" s="42">
        <v>1006887</v>
      </c>
      <c r="K262" s="42">
        <f>J262*OtherData!$C$3</f>
        <v>762215.74564723694</v>
      </c>
      <c r="L262" s="42" t="str">
        <f>VLOOKUP($C262,OtherData!$H:$I,2,0)</f>
        <v>Storm</v>
      </c>
      <c r="M262" s="54">
        <f t="shared" si="18"/>
        <v>-3.2579522262374684E-2</v>
      </c>
      <c r="N262" s="42" t="e">
        <f>VLOOKUP(E262,Inflation!$A$2:'Inflation'!$L$63,14,FALSE)*J262</f>
        <v>#REF!</v>
      </c>
      <c r="O262" s="126" t="e">
        <f t="shared" si="19"/>
        <v>#REF!</v>
      </c>
      <c r="P262" s="41">
        <v>3</v>
      </c>
      <c r="Q262" s="41">
        <v>3</v>
      </c>
      <c r="R262" s="41">
        <v>5</v>
      </c>
    </row>
    <row r="263" spans="1:18">
      <c r="A263" s="40" t="str">
        <f t="shared" si="16"/>
        <v>4_20092</v>
      </c>
      <c r="B263" s="40">
        <v>4</v>
      </c>
      <c r="C263" s="41" t="s">
        <v>71</v>
      </c>
      <c r="D263" s="40">
        <v>2</v>
      </c>
      <c r="E263" s="40">
        <v>2009</v>
      </c>
      <c r="F263" s="40" t="str">
        <f t="shared" si="17"/>
        <v>2009Q2</v>
      </c>
      <c r="G263" s="40">
        <v>1</v>
      </c>
      <c r="H263" s="40">
        <v>0</v>
      </c>
      <c r="I263" s="40">
        <v>0</v>
      </c>
      <c r="J263" s="42">
        <v>985360</v>
      </c>
      <c r="K263" s="42">
        <f>J263*OtherData!$C$3</f>
        <v>745919.75775927329</v>
      </c>
      <c r="L263" s="42" t="str">
        <f>VLOOKUP($C263,OtherData!$H:$I,2,0)</f>
        <v>Storm</v>
      </c>
      <c r="M263" s="54">
        <f t="shared" si="18"/>
        <v>-3.2722962066782331E-2</v>
      </c>
      <c r="N263" s="42" t="e">
        <f>VLOOKUP(E263,Inflation!$A$2:'Inflation'!$L$63,14,FALSE)*J263</f>
        <v>#REF!</v>
      </c>
      <c r="O263" s="126" t="e">
        <f t="shared" si="19"/>
        <v>#REF!</v>
      </c>
      <c r="P263" s="41">
        <v>3</v>
      </c>
      <c r="Q263" s="41">
        <v>3</v>
      </c>
      <c r="R263" s="41">
        <v>5</v>
      </c>
    </row>
    <row r="264" spans="1:18">
      <c r="A264" s="40" t="str">
        <f t="shared" si="16"/>
        <v>5_20112</v>
      </c>
      <c r="B264" s="40">
        <v>5</v>
      </c>
      <c r="C264" s="41" t="s">
        <v>86</v>
      </c>
      <c r="D264" s="40">
        <v>2</v>
      </c>
      <c r="E264" s="40">
        <v>2011</v>
      </c>
      <c r="F264" s="40" t="str">
        <f t="shared" si="17"/>
        <v>2011Q2</v>
      </c>
      <c r="G264" s="40">
        <v>1</v>
      </c>
      <c r="H264" s="40">
        <v>0</v>
      </c>
      <c r="I264" s="40">
        <v>0</v>
      </c>
      <c r="J264" s="42">
        <v>967384</v>
      </c>
      <c r="K264" s="42">
        <f>J264*OtherData!$C$3</f>
        <v>732311.88493565482</v>
      </c>
      <c r="L264" s="42" t="str">
        <f>VLOOKUP($C264,OtherData!$H:$I,2,0)</f>
        <v>Storm</v>
      </c>
      <c r="M264" s="54">
        <f t="shared" si="18"/>
        <v>-3.2842740666867432E-2</v>
      </c>
      <c r="N264" s="42" t="e">
        <f>VLOOKUP(E264,Inflation!$A$2:'Inflation'!$L$63,14,FALSE)*J264</f>
        <v>#REF!</v>
      </c>
      <c r="O264" s="126" t="e">
        <f t="shared" si="19"/>
        <v>#REF!</v>
      </c>
      <c r="P264" s="41">
        <v>2</v>
      </c>
      <c r="Q264" s="41">
        <v>2</v>
      </c>
      <c r="R264" s="41">
        <v>2</v>
      </c>
    </row>
    <row r="265" spans="1:18">
      <c r="A265" s="40" t="str">
        <f t="shared" si="16"/>
        <v>5_20112</v>
      </c>
      <c r="B265" s="40">
        <v>5</v>
      </c>
      <c r="C265" s="41" t="s">
        <v>86</v>
      </c>
      <c r="D265" s="40">
        <v>2</v>
      </c>
      <c r="E265" s="40">
        <v>2011</v>
      </c>
      <c r="F265" s="40" t="str">
        <f t="shared" si="17"/>
        <v>2011Q2</v>
      </c>
      <c r="G265" s="40">
        <v>1</v>
      </c>
      <c r="H265" s="40">
        <v>0</v>
      </c>
      <c r="I265" s="40">
        <v>0</v>
      </c>
      <c r="J265" s="42">
        <v>966433</v>
      </c>
      <c r="K265" s="42">
        <f>J265*OtherData!$C$3</f>
        <v>731591.97577592731</v>
      </c>
      <c r="L265" s="42" t="str">
        <f>VLOOKUP($C265,OtherData!$H:$I,2,0)</f>
        <v>Storm</v>
      </c>
      <c r="M265" s="54">
        <f t="shared" si="18"/>
        <v>-3.2849077418574207E-2</v>
      </c>
      <c r="N265" s="42" t="e">
        <f>VLOOKUP(E265,Inflation!$A$2:'Inflation'!$L$63,14,FALSE)*J265</f>
        <v>#REF!</v>
      </c>
      <c r="O265" s="126" t="e">
        <f t="shared" si="19"/>
        <v>#REF!</v>
      </c>
      <c r="P265" s="41">
        <v>1</v>
      </c>
      <c r="Q265" s="41">
        <v>1</v>
      </c>
      <c r="R265" s="41">
        <v>1</v>
      </c>
    </row>
    <row r="266" spans="1:18">
      <c r="A266" s="40" t="str">
        <f t="shared" si="16"/>
        <v>3_20153</v>
      </c>
      <c r="B266" s="40">
        <v>3</v>
      </c>
      <c r="C266" s="41" t="s">
        <v>66</v>
      </c>
      <c r="D266" s="40">
        <v>3</v>
      </c>
      <c r="E266" s="40">
        <v>2015</v>
      </c>
      <c r="F266" s="40" t="str">
        <f t="shared" si="17"/>
        <v>2015Q3</v>
      </c>
      <c r="G266" s="40">
        <v>1</v>
      </c>
      <c r="H266" s="40">
        <v>0</v>
      </c>
      <c r="I266" s="40">
        <v>0</v>
      </c>
      <c r="J266" s="42">
        <v>927884</v>
      </c>
      <c r="K266" s="42">
        <f>J266*OtherData!$C$3</f>
        <v>702410.29523088573</v>
      </c>
      <c r="L266" s="42" t="str">
        <f>VLOOKUP($C266,OtherData!$H:$I,2,0)</f>
        <v>Water</v>
      </c>
      <c r="M266" s="54">
        <f t="shared" si="18"/>
        <v>-3.3105939081607166E-2</v>
      </c>
      <c r="N266" s="42" t="e">
        <f>VLOOKUP(E266,Inflation!$A$2:'Inflation'!$L$63,14,FALSE)*J266</f>
        <v>#REF!</v>
      </c>
      <c r="O266" s="126" t="e">
        <f t="shared" si="19"/>
        <v>#REF!</v>
      </c>
      <c r="P266" s="41">
        <v>4</v>
      </c>
      <c r="Q266" s="41">
        <v>4</v>
      </c>
      <c r="R266" s="41">
        <v>4</v>
      </c>
    </row>
    <row r="267" spans="1:18">
      <c r="A267" s="40" t="str">
        <f t="shared" si="16"/>
        <v>2_20154</v>
      </c>
      <c r="B267" s="40">
        <v>2</v>
      </c>
      <c r="C267" s="41" t="s">
        <v>66</v>
      </c>
      <c r="D267" s="40">
        <v>4</v>
      </c>
      <c r="E267" s="40">
        <v>2015</v>
      </c>
      <c r="F267" s="40" t="str">
        <f t="shared" si="17"/>
        <v>2015Q4</v>
      </c>
      <c r="G267" s="40">
        <v>1</v>
      </c>
      <c r="H267" s="40">
        <v>0</v>
      </c>
      <c r="I267" s="40">
        <v>0</v>
      </c>
      <c r="J267" s="42">
        <v>900900</v>
      </c>
      <c r="K267" s="42">
        <f>J267*OtherData!$C$3</f>
        <v>681983.34595003782</v>
      </c>
      <c r="L267" s="42" t="str">
        <f>VLOOKUP($C267,OtherData!$H:$I,2,0)</f>
        <v>Water</v>
      </c>
      <c r="M267" s="54">
        <f t="shared" si="18"/>
        <v>-3.3285740246754937E-2</v>
      </c>
      <c r="N267" s="42" t="e">
        <f>VLOOKUP(E267,Inflation!$A$2:'Inflation'!$L$63,14,FALSE)*J267</f>
        <v>#REF!</v>
      </c>
      <c r="O267" s="126" t="e">
        <f t="shared" si="19"/>
        <v>#REF!</v>
      </c>
      <c r="P267" s="41">
        <v>4</v>
      </c>
      <c r="Q267" s="41">
        <v>4</v>
      </c>
      <c r="R267" s="41">
        <v>4</v>
      </c>
    </row>
    <row r="268" spans="1:18">
      <c r="A268" s="40" t="str">
        <f t="shared" si="16"/>
        <v>1_19891</v>
      </c>
      <c r="B268" s="40">
        <v>1</v>
      </c>
      <c r="C268" s="41" t="s">
        <v>67</v>
      </c>
      <c r="D268" s="40">
        <v>1</v>
      </c>
      <c r="E268" s="40">
        <v>1989</v>
      </c>
      <c r="F268" s="40" t="str">
        <f t="shared" si="17"/>
        <v>1989Q1</v>
      </c>
      <c r="G268" s="40">
        <v>3</v>
      </c>
      <c r="H268" s="40">
        <v>0</v>
      </c>
      <c r="I268" s="40">
        <v>0</v>
      </c>
      <c r="J268" s="42">
        <v>900784</v>
      </c>
      <c r="K268" s="42">
        <f>J268*OtherData!$C$3</f>
        <v>681895.53368660109</v>
      </c>
      <c r="L268" s="42" t="str">
        <f>VLOOKUP($C268,OtherData!$H:$I,2,0)</f>
        <v>Winter</v>
      </c>
      <c r="M268" s="54">
        <f t="shared" si="18"/>
        <v>-3.3286513183871644E-2</v>
      </c>
      <c r="N268" s="42" t="e">
        <f>VLOOKUP(E268,Inflation!$A$2:'Inflation'!$L$63,14,FALSE)*J268</f>
        <v>#REF!</v>
      </c>
      <c r="O268" s="126" t="e">
        <f t="shared" si="19"/>
        <v>#REF!</v>
      </c>
      <c r="P268" s="41">
        <v>3</v>
      </c>
      <c r="Q268" s="41">
        <v>3</v>
      </c>
      <c r="R268" s="41">
        <v>5</v>
      </c>
    </row>
    <row r="269" spans="1:18">
      <c r="A269" s="40" t="str">
        <f t="shared" si="16"/>
        <v>1_19931</v>
      </c>
      <c r="B269" s="40">
        <v>1</v>
      </c>
      <c r="C269" s="41" t="s">
        <v>73</v>
      </c>
      <c r="D269" s="40">
        <v>1</v>
      </c>
      <c r="E269" s="40">
        <v>1993</v>
      </c>
      <c r="F269" s="40" t="str">
        <f t="shared" si="17"/>
        <v>1993Q1</v>
      </c>
      <c r="G269" s="40">
        <v>1</v>
      </c>
      <c r="H269" s="40">
        <v>0</v>
      </c>
      <c r="I269" s="40">
        <v>0</v>
      </c>
      <c r="J269" s="42">
        <v>897812</v>
      </c>
      <c r="K269" s="42">
        <f>J269*OtherData!$C$3</f>
        <v>679645.72293716879</v>
      </c>
      <c r="L269" s="42" t="str">
        <f>VLOOKUP($C269,OtherData!$H:$I,2,0)</f>
        <v>Wind</v>
      </c>
      <c r="M269" s="54">
        <f t="shared" si="18"/>
        <v>-3.3306316365861677E-2</v>
      </c>
      <c r="N269" s="42" t="e">
        <f>VLOOKUP(E269,Inflation!$A$2:'Inflation'!$L$63,14,FALSE)*J269</f>
        <v>#REF!</v>
      </c>
      <c r="O269" s="126" t="e">
        <f t="shared" si="19"/>
        <v>#REF!</v>
      </c>
      <c r="P269" s="41">
        <v>1</v>
      </c>
      <c r="Q269" s="41">
        <v>1</v>
      </c>
      <c r="R269" s="41">
        <v>1</v>
      </c>
    </row>
    <row r="270" spans="1:18">
      <c r="A270" s="40" t="str">
        <f t="shared" si="16"/>
        <v>5_20112</v>
      </c>
      <c r="B270" s="40">
        <v>5</v>
      </c>
      <c r="C270" s="41" t="s">
        <v>86</v>
      </c>
      <c r="D270" s="40">
        <v>2</v>
      </c>
      <c r="E270" s="40">
        <v>2011</v>
      </c>
      <c r="F270" s="40" t="str">
        <f t="shared" si="17"/>
        <v>2011Q2</v>
      </c>
      <c r="G270" s="40">
        <v>1</v>
      </c>
      <c r="H270" s="40">
        <v>0</v>
      </c>
      <c r="I270" s="40">
        <v>0</v>
      </c>
      <c r="J270" s="42">
        <v>881593</v>
      </c>
      <c r="K270" s="42">
        <f>J270*OtherData!$C$3</f>
        <v>667367.90310370934</v>
      </c>
      <c r="L270" s="42" t="str">
        <f>VLOOKUP($C270,OtherData!$H:$I,2,0)</f>
        <v>Storm</v>
      </c>
      <c r="M270" s="54">
        <f t="shared" si="18"/>
        <v>-3.3414387633929114E-2</v>
      </c>
      <c r="N270" s="42" t="e">
        <f>VLOOKUP(E270,Inflation!$A$2:'Inflation'!$L$63,14,FALSE)*J270</f>
        <v>#REF!</v>
      </c>
      <c r="O270" s="126" t="e">
        <f t="shared" si="19"/>
        <v>#REF!</v>
      </c>
      <c r="P270" s="41">
        <v>5</v>
      </c>
      <c r="Q270" s="41">
        <v>2</v>
      </c>
      <c r="R270" s="41">
        <v>5</v>
      </c>
    </row>
    <row r="271" spans="1:18">
      <c r="A271" s="40" t="str">
        <f t="shared" si="16"/>
        <v>2_20154</v>
      </c>
      <c r="B271" s="40">
        <v>2</v>
      </c>
      <c r="C271" s="41" t="s">
        <v>66</v>
      </c>
      <c r="D271" s="40">
        <v>4</v>
      </c>
      <c r="E271" s="40">
        <v>2015</v>
      </c>
      <c r="F271" s="40" t="str">
        <f t="shared" si="17"/>
        <v>2015Q4</v>
      </c>
      <c r="G271" s="40">
        <v>1</v>
      </c>
      <c r="H271" s="40">
        <v>0</v>
      </c>
      <c r="I271" s="40">
        <v>0</v>
      </c>
      <c r="J271" s="42">
        <v>868134</v>
      </c>
      <c r="K271" s="42">
        <f>J271*OtherData!$C$3</f>
        <v>657179.40953822865</v>
      </c>
      <c r="L271" s="42" t="str">
        <f>VLOOKUP($C271,OtherData!$H:$I,2,0)</f>
        <v>Water</v>
      </c>
      <c r="M271" s="54">
        <f t="shared" si="18"/>
        <v>-3.3504068329219802E-2</v>
      </c>
      <c r="N271" s="42" t="e">
        <f>VLOOKUP(E271,Inflation!$A$2:'Inflation'!$L$63,14,FALSE)*J271</f>
        <v>#REF!</v>
      </c>
      <c r="O271" s="126" t="e">
        <f t="shared" si="19"/>
        <v>#REF!</v>
      </c>
      <c r="P271" s="41">
        <v>4</v>
      </c>
      <c r="Q271" s="41">
        <v>4</v>
      </c>
      <c r="R271" s="41">
        <v>4</v>
      </c>
    </row>
    <row r="272" spans="1:18">
      <c r="A272" s="40" t="str">
        <f t="shared" si="16"/>
        <v>5_19843</v>
      </c>
      <c r="B272" s="40">
        <v>5</v>
      </c>
      <c r="C272" s="41" t="s">
        <v>83</v>
      </c>
      <c r="D272" s="40">
        <v>3</v>
      </c>
      <c r="E272" s="40">
        <v>1984</v>
      </c>
      <c r="F272" s="40" t="str">
        <f t="shared" si="17"/>
        <v>1984Q3</v>
      </c>
      <c r="G272" s="40">
        <v>1</v>
      </c>
      <c r="H272" s="40">
        <v>0</v>
      </c>
      <c r="I272" s="40">
        <v>0</v>
      </c>
      <c r="J272" s="42">
        <v>867738</v>
      </c>
      <c r="K272" s="42">
        <f>J272*OtherData!$C$3</f>
        <v>656879.63663890993</v>
      </c>
      <c r="L272" s="42" t="str">
        <f>VLOOKUP($C272,OtherData!$H:$I,2,0)</f>
        <v>Storm</v>
      </c>
      <c r="M272" s="54">
        <f t="shared" si="18"/>
        <v>-3.35067069766182E-2</v>
      </c>
      <c r="N272" s="42" t="e">
        <f>VLOOKUP(E272,Inflation!$A$2:'Inflation'!$L$63,14,FALSE)*J272</f>
        <v>#REF!</v>
      </c>
      <c r="O272" s="126" t="e">
        <f t="shared" si="19"/>
        <v>#REF!</v>
      </c>
      <c r="P272" s="41">
        <v>3</v>
      </c>
      <c r="Q272" s="41">
        <v>3</v>
      </c>
      <c r="R272" s="41">
        <v>3</v>
      </c>
    </row>
    <row r="273" spans="1:18">
      <c r="A273" s="40" t="str">
        <f t="shared" si="16"/>
        <v>1_19981</v>
      </c>
      <c r="B273" s="40">
        <v>1</v>
      </c>
      <c r="C273" s="41" t="s">
        <v>66</v>
      </c>
      <c r="D273" s="40">
        <v>1</v>
      </c>
      <c r="E273" s="40">
        <v>1998</v>
      </c>
      <c r="F273" s="40" t="str">
        <f t="shared" si="17"/>
        <v>1998Q1</v>
      </c>
      <c r="G273" s="40">
        <v>2</v>
      </c>
      <c r="H273" s="40">
        <v>0</v>
      </c>
      <c r="I273" s="40">
        <v>0</v>
      </c>
      <c r="J273" s="42">
        <v>865202</v>
      </c>
      <c r="K273" s="42">
        <f>J273*OtherData!$C$3</f>
        <v>654959.87887963664</v>
      </c>
      <c r="L273" s="42" t="str">
        <f>VLOOKUP($C273,OtherData!$H:$I,2,0)</f>
        <v>Water</v>
      </c>
      <c r="M273" s="54">
        <f t="shared" si="18"/>
        <v>-3.3523604981169595E-2</v>
      </c>
      <c r="N273" s="42" t="e">
        <f>VLOOKUP(E273,Inflation!$A$2:'Inflation'!$L$63,14,FALSE)*J273</f>
        <v>#REF!</v>
      </c>
      <c r="O273" s="126" t="e">
        <f t="shared" si="19"/>
        <v>#REF!</v>
      </c>
      <c r="P273" s="41">
        <v>3</v>
      </c>
      <c r="Q273" s="41">
        <v>3</v>
      </c>
      <c r="R273" s="41">
        <v>3</v>
      </c>
    </row>
    <row r="274" spans="1:18">
      <c r="A274" s="40" t="str">
        <f t="shared" si="16"/>
        <v>1_19892</v>
      </c>
      <c r="B274" s="40">
        <v>1</v>
      </c>
      <c r="C274" s="41" t="s">
        <v>71</v>
      </c>
      <c r="D274" s="40">
        <v>2</v>
      </c>
      <c r="E274" s="40">
        <v>1989</v>
      </c>
      <c r="F274" s="40" t="str">
        <f t="shared" si="17"/>
        <v>1989Q2</v>
      </c>
      <c r="G274" s="40">
        <v>1</v>
      </c>
      <c r="H274" s="40">
        <v>0</v>
      </c>
      <c r="I274" s="40">
        <v>0</v>
      </c>
      <c r="J274" s="42">
        <v>864013</v>
      </c>
      <c r="K274" s="42">
        <f>J274*OtherData!$C$3</f>
        <v>654059.80317940959</v>
      </c>
      <c r="L274" s="42" t="str">
        <f>VLOOKUP($C274,OtherData!$H:$I,2,0)</f>
        <v>Storm</v>
      </c>
      <c r="M274" s="54">
        <f t="shared" si="18"/>
        <v>-3.353152758661581E-2</v>
      </c>
      <c r="N274" s="42" t="e">
        <f>VLOOKUP(E274,Inflation!$A$2:'Inflation'!$L$63,14,FALSE)*J274</f>
        <v>#REF!</v>
      </c>
      <c r="O274" s="126" t="e">
        <f t="shared" si="19"/>
        <v>#REF!</v>
      </c>
      <c r="P274" s="41">
        <v>1</v>
      </c>
      <c r="Q274" s="41">
        <v>1</v>
      </c>
      <c r="R274" s="41">
        <v>1</v>
      </c>
    </row>
    <row r="275" spans="1:18">
      <c r="A275" s="40" t="str">
        <f t="shared" si="16"/>
        <v>4_19862</v>
      </c>
      <c r="B275" s="40">
        <v>4</v>
      </c>
      <c r="C275" s="41" t="s">
        <v>73</v>
      </c>
      <c r="D275" s="40">
        <v>2</v>
      </c>
      <c r="E275" s="40">
        <v>1986</v>
      </c>
      <c r="F275" s="40" t="str">
        <f t="shared" si="17"/>
        <v>1986Q2</v>
      </c>
      <c r="G275" s="40">
        <v>1</v>
      </c>
      <c r="H275" s="40">
        <v>0</v>
      </c>
      <c r="I275" s="40">
        <v>0</v>
      </c>
      <c r="J275" s="42">
        <v>863854</v>
      </c>
      <c r="K275" s="42">
        <f>J275*OtherData!$C$3</f>
        <v>653939.43981831952</v>
      </c>
      <c r="L275" s="42" t="str">
        <f>VLOOKUP($C275,OtherData!$H:$I,2,0)</f>
        <v>Wind</v>
      </c>
      <c r="M275" s="54">
        <f t="shared" si="18"/>
        <v>-3.3532587043525776E-2</v>
      </c>
      <c r="N275" s="42" t="e">
        <f>VLOOKUP(E275,Inflation!$A$2:'Inflation'!$L$63,14,FALSE)*J275</f>
        <v>#REF!</v>
      </c>
      <c r="O275" s="126" t="e">
        <f t="shared" si="19"/>
        <v>#REF!</v>
      </c>
      <c r="P275" s="41">
        <v>3</v>
      </c>
      <c r="Q275" s="41">
        <v>3</v>
      </c>
      <c r="R275" s="41">
        <v>3</v>
      </c>
    </row>
    <row r="276" spans="1:18">
      <c r="A276" s="40" t="str">
        <f t="shared" si="16"/>
        <v>2_20154</v>
      </c>
      <c r="B276" s="40">
        <v>2</v>
      </c>
      <c r="C276" s="41" t="s">
        <v>66</v>
      </c>
      <c r="D276" s="40">
        <v>4</v>
      </c>
      <c r="E276" s="40">
        <v>2015</v>
      </c>
      <c r="F276" s="40" t="str">
        <f t="shared" si="17"/>
        <v>2015Q4</v>
      </c>
      <c r="G276" s="40">
        <v>1</v>
      </c>
      <c r="H276" s="40">
        <v>0</v>
      </c>
      <c r="I276" s="40">
        <v>0</v>
      </c>
      <c r="J276" s="42">
        <v>858861</v>
      </c>
      <c r="K276" s="42">
        <f>J276*OtherData!$C$3</f>
        <v>650159.72747918242</v>
      </c>
      <c r="L276" s="42" t="str">
        <f>VLOOKUP($C276,OtherData!$H:$I,2,0)</f>
        <v>Water</v>
      </c>
      <c r="M276" s="54">
        <f t="shared" si="18"/>
        <v>-3.356585665579908E-2</v>
      </c>
      <c r="N276" s="42" t="e">
        <f>VLOOKUP(E276,Inflation!$A$2:'Inflation'!$L$63,14,FALSE)*J276</f>
        <v>#REF!</v>
      </c>
      <c r="O276" s="126" t="e">
        <f t="shared" si="19"/>
        <v>#REF!</v>
      </c>
      <c r="P276" s="41">
        <v>1</v>
      </c>
      <c r="Q276" s="41">
        <v>1</v>
      </c>
      <c r="R276" s="41">
        <v>1</v>
      </c>
    </row>
    <row r="277" spans="1:18">
      <c r="A277" s="40" t="str">
        <f t="shared" si="16"/>
        <v>2_19852</v>
      </c>
      <c r="B277" s="40">
        <v>2</v>
      </c>
      <c r="C277" s="41" t="s">
        <v>89</v>
      </c>
      <c r="D277" s="40">
        <v>2</v>
      </c>
      <c r="E277" s="40">
        <v>1985</v>
      </c>
      <c r="F277" s="40" t="str">
        <f t="shared" si="17"/>
        <v>1985Q2</v>
      </c>
      <c r="G277" s="40">
        <v>1</v>
      </c>
      <c r="H277" s="40">
        <v>0</v>
      </c>
      <c r="I277" s="40">
        <v>0</v>
      </c>
      <c r="J277" s="42">
        <v>858623</v>
      </c>
      <c r="K277" s="42">
        <f>J277*OtherData!$C$3</f>
        <v>649979.56093868287</v>
      </c>
      <c r="L277" s="42" t="str">
        <f>VLOOKUP($C277,OtherData!$H:$I,2,0)</f>
        <v>Wind</v>
      </c>
      <c r="M277" s="54">
        <f t="shared" si="18"/>
        <v>-3.3567442509538525E-2</v>
      </c>
      <c r="N277" s="42" t="e">
        <f>VLOOKUP(E277,Inflation!$A$2:'Inflation'!$L$63,14,FALSE)*J277</f>
        <v>#REF!</v>
      </c>
      <c r="O277" s="126" t="e">
        <f t="shared" si="19"/>
        <v>#REF!</v>
      </c>
      <c r="P277" s="41">
        <v>4</v>
      </c>
      <c r="Q277" s="41">
        <v>4</v>
      </c>
      <c r="R277" s="41">
        <v>4</v>
      </c>
    </row>
    <row r="278" spans="1:18">
      <c r="A278" s="40" t="str">
        <f t="shared" si="16"/>
        <v>1_19764</v>
      </c>
      <c r="B278" s="40">
        <v>1</v>
      </c>
      <c r="C278" s="41" t="s">
        <v>84</v>
      </c>
      <c r="D278" s="40">
        <v>4</v>
      </c>
      <c r="E278" s="40">
        <v>1976</v>
      </c>
      <c r="F278" s="40" t="str">
        <f t="shared" si="17"/>
        <v>1976Q4</v>
      </c>
      <c r="G278" s="40">
        <v>1</v>
      </c>
      <c r="H278" s="40">
        <v>0</v>
      </c>
      <c r="I278" s="40">
        <v>0</v>
      </c>
      <c r="J278" s="42">
        <v>858306</v>
      </c>
      <c r="K278" s="42">
        <f>J278*OtherData!$C$3</f>
        <v>649739.59121877374</v>
      </c>
      <c r="L278" s="42" t="str">
        <f>VLOOKUP($C278,OtherData!$H:$I,2,0)</f>
        <v>Water</v>
      </c>
      <c r="M278" s="54">
        <f t="shared" si="18"/>
        <v>-3.3569554760107451E-2</v>
      </c>
      <c r="N278" s="42" t="e">
        <f>VLOOKUP(E278,Inflation!$A$2:'Inflation'!$L$63,14,FALSE)*J278</f>
        <v>#REF!</v>
      </c>
      <c r="O278" s="126" t="e">
        <f t="shared" si="19"/>
        <v>#REF!</v>
      </c>
      <c r="P278" s="41">
        <v>3</v>
      </c>
      <c r="Q278" s="41">
        <v>3</v>
      </c>
      <c r="R278" s="41">
        <v>3</v>
      </c>
    </row>
    <row r="279" spans="1:18">
      <c r="A279" s="40" t="str">
        <f t="shared" si="16"/>
        <v>1_19961</v>
      </c>
      <c r="B279" s="40">
        <v>1</v>
      </c>
      <c r="C279" s="41" t="s">
        <v>71</v>
      </c>
      <c r="D279" s="40">
        <v>1</v>
      </c>
      <c r="E279" s="40">
        <v>1996</v>
      </c>
      <c r="F279" s="40" t="str">
        <f t="shared" si="17"/>
        <v>1996Q1</v>
      </c>
      <c r="G279" s="40">
        <v>1</v>
      </c>
      <c r="H279" s="40">
        <v>0</v>
      </c>
      <c r="I279" s="40">
        <v>0</v>
      </c>
      <c r="J279" s="42">
        <v>851886</v>
      </c>
      <c r="K279" s="42">
        <f>J279*OtherData!$C$3</f>
        <v>644879.63663890993</v>
      </c>
      <c r="L279" s="42" t="str">
        <f>VLOOKUP($C279,OtherData!$H:$I,2,0)</f>
        <v>Storm</v>
      </c>
      <c r="M279" s="54">
        <f t="shared" si="18"/>
        <v>-3.3612332831566415E-2</v>
      </c>
      <c r="N279" s="42" t="e">
        <f>VLOOKUP(E279,Inflation!$A$2:'Inflation'!$L$63,14,FALSE)*J279</f>
        <v>#REF!</v>
      </c>
      <c r="O279" s="126" t="e">
        <f t="shared" si="19"/>
        <v>#REF!</v>
      </c>
      <c r="P279" s="41">
        <v>3</v>
      </c>
      <c r="Q279" s="41">
        <v>3</v>
      </c>
      <c r="R279" s="41">
        <v>3</v>
      </c>
    </row>
    <row r="280" spans="1:18">
      <c r="A280" s="40" t="str">
        <f t="shared" si="16"/>
        <v>1_20162</v>
      </c>
      <c r="B280" s="40">
        <v>1</v>
      </c>
      <c r="C280" s="41" t="s">
        <v>66</v>
      </c>
      <c r="D280" s="40">
        <v>2</v>
      </c>
      <c r="E280" s="40">
        <v>2016</v>
      </c>
      <c r="F280" s="40" t="str">
        <f t="shared" si="17"/>
        <v>2016Q2</v>
      </c>
      <c r="G280" s="40">
        <v>2</v>
      </c>
      <c r="H280" s="40">
        <v>0</v>
      </c>
      <c r="I280" s="40">
        <v>0</v>
      </c>
      <c r="J280" s="42">
        <v>851490</v>
      </c>
      <c r="K280" s="42">
        <f>J280*OtherData!$C$3</f>
        <v>644579.86373959121</v>
      </c>
      <c r="L280" s="42" t="str">
        <f>VLOOKUP($C280,OtherData!$H:$I,2,0)</f>
        <v>Water</v>
      </c>
      <c r="M280" s="54">
        <f t="shared" si="18"/>
        <v>-3.3614971478964813E-2</v>
      </c>
      <c r="N280" s="42" t="e">
        <f>VLOOKUP(E280,Inflation!$A$2:'Inflation'!$L$63,14,FALSE)*J280</f>
        <v>#REF!</v>
      </c>
      <c r="O280" s="126" t="e">
        <f t="shared" si="19"/>
        <v>#REF!</v>
      </c>
      <c r="P280" s="41">
        <v>3</v>
      </c>
      <c r="Q280" s="41">
        <v>3</v>
      </c>
      <c r="R280" s="41">
        <v>3</v>
      </c>
    </row>
    <row r="281" spans="1:18">
      <c r="A281" s="40" t="str">
        <f t="shared" si="16"/>
        <v>3_20072</v>
      </c>
      <c r="B281" s="40">
        <v>3</v>
      </c>
      <c r="C281" s="41" t="s">
        <v>66</v>
      </c>
      <c r="D281" s="40">
        <v>2</v>
      </c>
      <c r="E281" s="40">
        <v>2007</v>
      </c>
      <c r="F281" s="40" t="str">
        <f t="shared" si="17"/>
        <v>2007Q2</v>
      </c>
      <c r="G281" s="40">
        <v>2</v>
      </c>
      <c r="H281" s="40">
        <v>0</v>
      </c>
      <c r="I281" s="40">
        <v>0</v>
      </c>
      <c r="J281" s="42">
        <v>849667</v>
      </c>
      <c r="K281" s="42">
        <f>J281*OtherData!$C$3</f>
        <v>643199.84859954577</v>
      </c>
      <c r="L281" s="42" t="str">
        <f>VLOOKUP($C281,OtherData!$H:$I,2,0)</f>
        <v>Water</v>
      </c>
      <c r="M281" s="54">
        <f t="shared" si="18"/>
        <v>-3.3627118585548878E-2</v>
      </c>
      <c r="N281" s="42" t="e">
        <f>VLOOKUP(E281,Inflation!$A$2:'Inflation'!$L$63,14,FALSE)*J281</f>
        <v>#REF!</v>
      </c>
      <c r="O281" s="126" t="e">
        <f t="shared" si="19"/>
        <v>#REF!</v>
      </c>
      <c r="P281" s="41">
        <v>2</v>
      </c>
      <c r="Q281" s="41">
        <v>2</v>
      </c>
      <c r="R281" s="41">
        <v>2</v>
      </c>
    </row>
    <row r="282" spans="1:18">
      <c r="A282" s="40" t="str">
        <f t="shared" si="16"/>
        <v>3_19952</v>
      </c>
      <c r="B282" s="40">
        <v>3</v>
      </c>
      <c r="C282" s="41" t="s">
        <v>71</v>
      </c>
      <c r="D282" s="40">
        <v>2</v>
      </c>
      <c r="E282" s="40">
        <v>1995</v>
      </c>
      <c r="F282" s="40" t="str">
        <f t="shared" si="17"/>
        <v>1995Q2</v>
      </c>
      <c r="G282" s="40">
        <v>1</v>
      </c>
      <c r="H282" s="40">
        <v>0</v>
      </c>
      <c r="I282" s="40">
        <v>0</v>
      </c>
      <c r="J282" s="42">
        <v>845387</v>
      </c>
      <c r="K282" s="42">
        <f>J282*OtherData!$C$3</f>
        <v>639959.87887963664</v>
      </c>
      <c r="L282" s="42" t="str">
        <f>VLOOKUP($C282,OtherData!$H:$I,2,0)</f>
        <v>Storm</v>
      </c>
      <c r="M282" s="54">
        <f t="shared" si="18"/>
        <v>-3.3655637299854858E-2</v>
      </c>
      <c r="N282" s="42" t="e">
        <f>VLOOKUP(E282,Inflation!$A$2:'Inflation'!$L$63,14,FALSE)*J282</f>
        <v>#REF!</v>
      </c>
      <c r="O282" s="126" t="e">
        <f t="shared" si="19"/>
        <v>#REF!</v>
      </c>
      <c r="P282" s="41">
        <v>4</v>
      </c>
      <c r="Q282" s="41">
        <v>4</v>
      </c>
      <c r="R282" s="41">
        <v>4</v>
      </c>
    </row>
    <row r="283" spans="1:18">
      <c r="A283" s="40" t="str">
        <f t="shared" si="16"/>
        <v>3_19843</v>
      </c>
      <c r="B283" s="40">
        <v>3</v>
      </c>
      <c r="C283" s="41" t="s">
        <v>83</v>
      </c>
      <c r="D283" s="40">
        <v>3</v>
      </c>
      <c r="E283" s="40">
        <v>1984</v>
      </c>
      <c r="F283" s="40" t="str">
        <f t="shared" si="17"/>
        <v>1984Q3</v>
      </c>
      <c r="G283" s="40">
        <v>1</v>
      </c>
      <c r="H283" s="40">
        <v>0</v>
      </c>
      <c r="I283" s="40">
        <v>38</v>
      </c>
      <c r="J283" s="42">
        <v>845070</v>
      </c>
      <c r="K283" s="42">
        <f>J283*OtherData!$C$3</f>
        <v>639719.90915972751</v>
      </c>
      <c r="L283" s="42" t="str">
        <f>VLOOKUP($C283,OtherData!$H:$I,2,0)</f>
        <v>Storm</v>
      </c>
      <c r="M283" s="54">
        <f t="shared" si="18"/>
        <v>-3.3657749550423777E-2</v>
      </c>
      <c r="N283" s="42" t="e">
        <f>VLOOKUP(E283,Inflation!$A$2:'Inflation'!$L$63,14,FALSE)*J283</f>
        <v>#REF!</v>
      </c>
      <c r="O283" s="126" t="e">
        <f t="shared" si="19"/>
        <v>#REF!</v>
      </c>
      <c r="P283" s="41">
        <v>4</v>
      </c>
      <c r="Q283" s="41">
        <v>4</v>
      </c>
      <c r="R283" s="41">
        <v>4</v>
      </c>
    </row>
    <row r="284" spans="1:18">
      <c r="A284" s="40" t="str">
        <f t="shared" si="16"/>
        <v>2_19911</v>
      </c>
      <c r="B284" s="40">
        <v>2</v>
      </c>
      <c r="C284" s="41" t="s">
        <v>71</v>
      </c>
      <c r="D284" s="40">
        <v>1</v>
      </c>
      <c r="E284" s="40">
        <v>1991</v>
      </c>
      <c r="F284" s="40" t="str">
        <f t="shared" si="17"/>
        <v>1991Q1</v>
      </c>
      <c r="G284" s="40">
        <v>1</v>
      </c>
      <c r="H284" s="40">
        <v>0</v>
      </c>
      <c r="I284" s="40">
        <v>0</v>
      </c>
      <c r="J284" s="42">
        <v>844753</v>
      </c>
      <c r="K284" s="42">
        <f>J284*OtherData!$C$3</f>
        <v>639479.93943981838</v>
      </c>
      <c r="L284" s="42" t="str">
        <f>VLOOKUP($C284,OtherData!$H:$I,2,0)</f>
        <v>Storm</v>
      </c>
      <c r="M284" s="54">
        <f t="shared" si="18"/>
        <v>-3.3659861800992702E-2</v>
      </c>
      <c r="N284" s="42" t="e">
        <f>VLOOKUP(E284,Inflation!$A$2:'Inflation'!$L$63,14,FALSE)*J284</f>
        <v>#REF!</v>
      </c>
      <c r="O284" s="126" t="e">
        <f t="shared" si="19"/>
        <v>#REF!</v>
      </c>
      <c r="P284" s="41">
        <v>5</v>
      </c>
      <c r="Q284" s="41">
        <v>2</v>
      </c>
      <c r="R284" s="41">
        <v>2</v>
      </c>
    </row>
    <row r="285" spans="1:18">
      <c r="A285" s="40" t="str">
        <f t="shared" si="16"/>
        <v>4_19951</v>
      </c>
      <c r="B285" s="40">
        <v>4</v>
      </c>
      <c r="C285" s="41" t="s">
        <v>71</v>
      </c>
      <c r="D285" s="40">
        <v>1</v>
      </c>
      <c r="E285" s="40">
        <v>1995</v>
      </c>
      <c r="F285" s="40" t="str">
        <f t="shared" si="17"/>
        <v>1995Q1</v>
      </c>
      <c r="G285" s="40">
        <v>1</v>
      </c>
      <c r="H285" s="40">
        <v>0</v>
      </c>
      <c r="I285" s="40">
        <v>0</v>
      </c>
      <c r="J285" s="42">
        <v>844515</v>
      </c>
      <c r="K285" s="42">
        <f>J285*OtherData!$C$3</f>
        <v>639299.77289931872</v>
      </c>
      <c r="L285" s="42" t="str">
        <f>VLOOKUP($C285,OtherData!$H:$I,2,0)</f>
        <v>Storm</v>
      </c>
      <c r="M285" s="54">
        <f t="shared" si="18"/>
        <v>-3.3661447654732148E-2</v>
      </c>
      <c r="N285" s="42" t="e">
        <f>VLOOKUP(E285,Inflation!$A$2:'Inflation'!$L$63,14,FALSE)*J285</f>
        <v>#REF!</v>
      </c>
      <c r="O285" s="126" t="e">
        <f t="shared" si="19"/>
        <v>#REF!</v>
      </c>
      <c r="P285" s="41">
        <v>1</v>
      </c>
      <c r="Q285" s="41">
        <v>1</v>
      </c>
      <c r="R285" s="41">
        <v>5</v>
      </c>
    </row>
    <row r="286" spans="1:18">
      <c r="A286" s="40" t="str">
        <f t="shared" si="16"/>
        <v>1_19913</v>
      </c>
      <c r="B286" s="40">
        <v>1</v>
      </c>
      <c r="C286" s="41" t="s">
        <v>72</v>
      </c>
      <c r="D286" s="40">
        <v>3</v>
      </c>
      <c r="E286" s="40">
        <v>1991</v>
      </c>
      <c r="F286" s="40" t="str">
        <f t="shared" si="17"/>
        <v>1991Q3</v>
      </c>
      <c r="G286" s="40">
        <v>1</v>
      </c>
      <c r="H286" s="40">
        <v>0</v>
      </c>
      <c r="I286" s="40">
        <v>0</v>
      </c>
      <c r="J286" s="42">
        <v>842216</v>
      </c>
      <c r="K286" s="42">
        <f>J286*OtherData!$C$3</f>
        <v>637559.42467827408</v>
      </c>
      <c r="L286" s="42" t="str">
        <f>VLOOKUP($C286,OtherData!$H:$I,2,0)</f>
        <v>Storm</v>
      </c>
      <c r="M286" s="54">
        <f t="shared" si="18"/>
        <v>-3.3676766468795104E-2</v>
      </c>
      <c r="N286" s="42" t="e">
        <f>VLOOKUP(E286,Inflation!$A$2:'Inflation'!$L$63,14,FALSE)*J286</f>
        <v>#REF!</v>
      </c>
      <c r="O286" s="126" t="e">
        <f t="shared" si="19"/>
        <v>#REF!</v>
      </c>
      <c r="P286" s="41">
        <v>5</v>
      </c>
      <c r="Q286" s="41">
        <v>2</v>
      </c>
      <c r="R286" s="41">
        <v>2</v>
      </c>
    </row>
    <row r="287" spans="1:18">
      <c r="A287" s="40" t="str">
        <f t="shared" si="16"/>
        <v>6_19904</v>
      </c>
      <c r="B287" s="40">
        <v>6</v>
      </c>
      <c r="C287" s="41" t="s">
        <v>66</v>
      </c>
      <c r="D287" s="40">
        <v>4</v>
      </c>
      <c r="E287" s="40">
        <v>1990</v>
      </c>
      <c r="F287" s="40" t="str">
        <f t="shared" si="17"/>
        <v>1990Q4</v>
      </c>
      <c r="G287" s="40">
        <v>1</v>
      </c>
      <c r="H287" s="40">
        <v>0</v>
      </c>
      <c r="I287" s="40">
        <v>0</v>
      </c>
      <c r="J287" s="42">
        <v>841582</v>
      </c>
      <c r="K287" s="42">
        <f>J287*OtherData!$C$3</f>
        <v>637079.4852384557</v>
      </c>
      <c r="L287" s="42" t="str">
        <f>VLOOKUP($C287,OtherData!$H:$I,2,0)</f>
        <v>Water</v>
      </c>
      <c r="M287" s="54">
        <f t="shared" si="18"/>
        <v>-3.3680990969932947E-2</v>
      </c>
      <c r="N287" s="42" t="e">
        <f>VLOOKUP(E287,Inflation!$A$2:'Inflation'!$L$63,14,FALSE)*J287</f>
        <v>#REF!</v>
      </c>
      <c r="O287" s="126" t="e">
        <f t="shared" si="19"/>
        <v>#REF!</v>
      </c>
      <c r="P287" s="41">
        <v>1</v>
      </c>
      <c r="Q287" s="41">
        <v>1</v>
      </c>
      <c r="R287" s="41">
        <v>1</v>
      </c>
    </row>
    <row r="288" spans="1:18">
      <c r="A288" s="40" t="str">
        <f t="shared" si="16"/>
        <v>1_19903</v>
      </c>
      <c r="B288" s="40">
        <v>1</v>
      </c>
      <c r="C288" s="41" t="s">
        <v>79</v>
      </c>
      <c r="D288" s="40">
        <v>3</v>
      </c>
      <c r="E288" s="40">
        <v>1990</v>
      </c>
      <c r="F288" s="40" t="str">
        <f t="shared" si="17"/>
        <v>1990Q3</v>
      </c>
      <c r="G288" s="40">
        <v>1</v>
      </c>
      <c r="H288" s="40">
        <v>0</v>
      </c>
      <c r="I288" s="40">
        <v>0</v>
      </c>
      <c r="J288" s="42">
        <v>840473</v>
      </c>
      <c r="K288" s="42">
        <f>J288*OtherData!$C$3</f>
        <v>636239.96971990913</v>
      </c>
      <c r="L288" s="42" t="str">
        <f>VLOOKUP($C288,OtherData!$H:$I,2,0)</f>
        <v>Storm</v>
      </c>
      <c r="M288" s="54">
        <f t="shared" si="18"/>
        <v>-3.3688380515298683E-2</v>
      </c>
      <c r="N288" s="42" t="e">
        <f>VLOOKUP(E288,Inflation!$A$2:'Inflation'!$L$63,14,FALSE)*J288</f>
        <v>#REF!</v>
      </c>
      <c r="O288" s="126" t="e">
        <f t="shared" si="19"/>
        <v>#REF!</v>
      </c>
      <c r="P288" s="41">
        <v>5</v>
      </c>
      <c r="Q288" s="41">
        <v>2</v>
      </c>
      <c r="R288" s="41">
        <v>2</v>
      </c>
    </row>
    <row r="289" spans="1:18">
      <c r="A289" s="40" t="str">
        <f t="shared" si="16"/>
        <v>2_20154</v>
      </c>
      <c r="B289" s="40">
        <v>2</v>
      </c>
      <c r="C289" s="41" t="s">
        <v>66</v>
      </c>
      <c r="D289" s="40">
        <v>4</v>
      </c>
      <c r="E289" s="40">
        <v>2015</v>
      </c>
      <c r="F289" s="40" t="str">
        <f t="shared" si="17"/>
        <v>2015Q4</v>
      </c>
      <c r="G289" s="40">
        <v>1</v>
      </c>
      <c r="H289" s="40">
        <v>0</v>
      </c>
      <c r="I289" s="40">
        <v>0</v>
      </c>
      <c r="J289" s="42">
        <v>839284</v>
      </c>
      <c r="K289" s="42">
        <f>J289*OtherData!$C$3</f>
        <v>635339.89401968208</v>
      </c>
      <c r="L289" s="42" t="str">
        <f>VLOOKUP($C289,OtherData!$H:$I,2,0)</f>
        <v>Water</v>
      </c>
      <c r="M289" s="54">
        <f t="shared" si="18"/>
        <v>-3.3696303120744897E-2</v>
      </c>
      <c r="N289" s="42" t="e">
        <f>VLOOKUP(E289,Inflation!$A$2:'Inflation'!$L$63,14,FALSE)*J289</f>
        <v>#REF!</v>
      </c>
      <c r="O289" s="126" t="e">
        <f t="shared" si="19"/>
        <v>#REF!</v>
      </c>
      <c r="P289" s="41">
        <v>3</v>
      </c>
      <c r="Q289" s="41">
        <v>3</v>
      </c>
      <c r="R289" s="41">
        <v>3</v>
      </c>
    </row>
    <row r="290" spans="1:18">
      <c r="A290" s="40" t="str">
        <f t="shared" si="16"/>
        <v>4_19873</v>
      </c>
      <c r="B290" s="40">
        <v>4</v>
      </c>
      <c r="C290" s="41" t="s">
        <v>71</v>
      </c>
      <c r="D290" s="40">
        <v>3</v>
      </c>
      <c r="E290" s="40">
        <v>1987</v>
      </c>
      <c r="F290" s="40" t="str">
        <f t="shared" si="17"/>
        <v>1987Q3</v>
      </c>
      <c r="G290" s="40">
        <v>1</v>
      </c>
      <c r="H290" s="40">
        <v>0</v>
      </c>
      <c r="I290" s="40">
        <v>0</v>
      </c>
      <c r="J290" s="42">
        <v>836668</v>
      </c>
      <c r="K290" s="42">
        <f>J290*OtherData!$C$3</f>
        <v>633359.57607872831</v>
      </c>
      <c r="L290" s="42" t="str">
        <f>VLOOKUP($C290,OtherData!$H:$I,2,0)</f>
        <v>Storm</v>
      </c>
      <c r="M290" s="54">
        <f t="shared" si="18"/>
        <v>-3.3713734185376772E-2</v>
      </c>
      <c r="N290" s="42" t="e">
        <f>VLOOKUP(E290,Inflation!$A$2:'Inflation'!$L$63,14,FALSE)*J290</f>
        <v>#REF!</v>
      </c>
      <c r="O290" s="126" t="e">
        <f t="shared" si="19"/>
        <v>#REF!</v>
      </c>
      <c r="P290" s="41">
        <v>5</v>
      </c>
      <c r="Q290" s="41">
        <v>2</v>
      </c>
      <c r="R290" s="41">
        <v>2</v>
      </c>
    </row>
    <row r="291" spans="1:18">
      <c r="A291" s="40" t="str">
        <f t="shared" si="16"/>
        <v>4_19762</v>
      </c>
      <c r="B291" s="40">
        <v>4</v>
      </c>
      <c r="C291" s="41" t="s">
        <v>68</v>
      </c>
      <c r="D291" s="40">
        <v>2</v>
      </c>
      <c r="E291" s="40">
        <v>1976</v>
      </c>
      <c r="F291" s="40" t="str">
        <f t="shared" si="17"/>
        <v>1976Q2</v>
      </c>
      <c r="G291" s="40">
        <v>1</v>
      </c>
      <c r="H291" s="40">
        <v>0</v>
      </c>
      <c r="I291" s="40">
        <v>37</v>
      </c>
      <c r="J291" s="42">
        <v>835955</v>
      </c>
      <c r="K291" s="42">
        <f>J291*OtherData!$C$3</f>
        <v>632819.83345950046</v>
      </c>
      <c r="L291" s="42" t="str">
        <f>VLOOKUP($C291,OtherData!$H:$I,2,0)</f>
        <v>Wind</v>
      </c>
      <c r="M291" s="54">
        <f t="shared" si="18"/>
        <v>-3.3718485083344102E-2</v>
      </c>
      <c r="N291" s="42" t="e">
        <f>VLOOKUP(E291,Inflation!$A$2:'Inflation'!$L$63,14,FALSE)*J291</f>
        <v>#REF!</v>
      </c>
      <c r="O291" s="126" t="e">
        <f t="shared" si="19"/>
        <v>#REF!</v>
      </c>
      <c r="P291" s="41">
        <v>5</v>
      </c>
      <c r="Q291" s="41">
        <v>2</v>
      </c>
      <c r="R291" s="41">
        <v>2</v>
      </c>
    </row>
    <row r="292" spans="1:18">
      <c r="A292" s="40" t="str">
        <f t="shared" si="16"/>
        <v>4_19943</v>
      </c>
      <c r="B292" s="40">
        <v>4</v>
      </c>
      <c r="C292" s="41" t="s">
        <v>68</v>
      </c>
      <c r="D292" s="40">
        <v>3</v>
      </c>
      <c r="E292" s="40">
        <v>1994</v>
      </c>
      <c r="F292" s="40" t="str">
        <f t="shared" si="17"/>
        <v>1994Q3</v>
      </c>
      <c r="G292" s="40">
        <v>1</v>
      </c>
      <c r="H292" s="40">
        <v>0</v>
      </c>
      <c r="I292" s="40">
        <v>0</v>
      </c>
      <c r="J292" s="42">
        <v>835875</v>
      </c>
      <c r="K292" s="42">
        <f>J292*OtherData!$C$3</f>
        <v>632759.27327781986</v>
      </c>
      <c r="L292" s="42" t="str">
        <f>VLOOKUP($C292,OtherData!$H:$I,2,0)</f>
        <v>Wind</v>
      </c>
      <c r="M292" s="54">
        <f t="shared" si="18"/>
        <v>-3.3719018143424588E-2</v>
      </c>
      <c r="N292" s="42" t="e">
        <f>VLOOKUP(E292,Inflation!$A$2:'Inflation'!$L$63,14,FALSE)*J292</f>
        <v>#REF!</v>
      </c>
      <c r="O292" s="126" t="e">
        <f t="shared" si="19"/>
        <v>#REF!</v>
      </c>
      <c r="P292" s="41">
        <v>3</v>
      </c>
      <c r="Q292" s="41">
        <v>3</v>
      </c>
      <c r="R292" s="41">
        <v>3</v>
      </c>
    </row>
    <row r="293" spans="1:18">
      <c r="A293" s="40" t="str">
        <f t="shared" si="16"/>
        <v>1_20143</v>
      </c>
      <c r="B293" s="40">
        <v>1</v>
      </c>
      <c r="C293" s="41" t="s">
        <v>66</v>
      </c>
      <c r="D293" s="40">
        <v>3</v>
      </c>
      <c r="E293" s="40">
        <v>2014</v>
      </c>
      <c r="F293" s="40" t="str">
        <f t="shared" si="17"/>
        <v>2014Q3</v>
      </c>
      <c r="G293" s="40">
        <v>1</v>
      </c>
      <c r="H293" s="40">
        <v>0</v>
      </c>
      <c r="I293" s="40">
        <v>0</v>
      </c>
      <c r="J293" s="42">
        <v>835241</v>
      </c>
      <c r="K293" s="42">
        <f>J293*OtherData!$C$3</f>
        <v>632279.33383800159</v>
      </c>
      <c r="L293" s="42" t="str">
        <f>VLOOKUP($C293,OtherData!$H:$I,2,0)</f>
        <v>Water</v>
      </c>
      <c r="M293" s="54">
        <f t="shared" si="18"/>
        <v>-3.3723242644562432E-2</v>
      </c>
      <c r="N293" s="42" t="e">
        <f>VLOOKUP(E293,Inflation!$A$2:'Inflation'!$L$63,14,FALSE)*J293</f>
        <v>#REF!</v>
      </c>
      <c r="O293" s="126" t="e">
        <f t="shared" si="19"/>
        <v>#REF!</v>
      </c>
      <c r="P293" s="41">
        <v>5</v>
      </c>
      <c r="Q293" s="41">
        <v>2</v>
      </c>
      <c r="R293" s="41">
        <v>2</v>
      </c>
    </row>
    <row r="294" spans="1:18">
      <c r="A294" s="40" t="str">
        <f t="shared" si="16"/>
        <v>3_19762</v>
      </c>
      <c r="B294" s="40">
        <v>3</v>
      </c>
      <c r="C294" s="41" t="s">
        <v>68</v>
      </c>
      <c r="D294" s="40">
        <v>2</v>
      </c>
      <c r="E294" s="40">
        <v>1976</v>
      </c>
      <c r="F294" s="40" t="str">
        <f t="shared" si="17"/>
        <v>1976Q2</v>
      </c>
      <c r="G294" s="40">
        <v>1</v>
      </c>
      <c r="H294" s="40">
        <v>12</v>
      </c>
      <c r="I294" s="40">
        <v>37</v>
      </c>
      <c r="J294" s="42">
        <v>834766</v>
      </c>
      <c r="K294" s="42">
        <f>J294*OtherData!$C$3</f>
        <v>631919.75775927329</v>
      </c>
      <c r="L294" s="42" t="str">
        <f>VLOOKUP($C294,OtherData!$H:$I,2,0)</f>
        <v>Wind</v>
      </c>
      <c r="M294" s="54">
        <f t="shared" si="18"/>
        <v>-3.3726407688790316E-2</v>
      </c>
      <c r="N294" s="42" t="e">
        <f>VLOOKUP(E294,Inflation!$A$2:'Inflation'!$L$63,14,FALSE)*J294</f>
        <v>#REF!</v>
      </c>
      <c r="O294" s="126" t="e">
        <f t="shared" si="19"/>
        <v>#REF!</v>
      </c>
      <c r="P294" s="41">
        <v>4</v>
      </c>
      <c r="Q294" s="41">
        <v>4</v>
      </c>
      <c r="R294" s="41">
        <v>4</v>
      </c>
    </row>
    <row r="295" spans="1:18">
      <c r="A295" s="40" t="str">
        <f t="shared" si="16"/>
        <v>4_19843</v>
      </c>
      <c r="B295" s="40">
        <v>4</v>
      </c>
      <c r="C295" s="41" t="s">
        <v>84</v>
      </c>
      <c r="D295" s="40">
        <v>3</v>
      </c>
      <c r="E295" s="40">
        <v>1984</v>
      </c>
      <c r="F295" s="40" t="str">
        <f t="shared" si="17"/>
        <v>1984Q3</v>
      </c>
      <c r="G295" s="40">
        <v>1</v>
      </c>
      <c r="H295" s="40">
        <v>0</v>
      </c>
      <c r="I295" s="40">
        <v>0</v>
      </c>
      <c r="J295" s="42">
        <v>834449</v>
      </c>
      <c r="K295" s="42">
        <f>J295*OtherData!$C$3</f>
        <v>631679.78803936415</v>
      </c>
      <c r="L295" s="42" t="str">
        <f>VLOOKUP($C295,OtherData!$H:$I,2,0)</f>
        <v>Water</v>
      </c>
      <c r="M295" s="54">
        <f t="shared" si="18"/>
        <v>-3.3728519939359242E-2</v>
      </c>
      <c r="N295" s="42" t="e">
        <f>VLOOKUP(E295,Inflation!$A$2:'Inflation'!$L$63,14,FALSE)*J295</f>
        <v>#REF!</v>
      </c>
      <c r="O295" s="126" t="e">
        <f t="shared" si="19"/>
        <v>#REF!</v>
      </c>
      <c r="P295" s="41">
        <v>2</v>
      </c>
      <c r="Q295" s="41">
        <v>2</v>
      </c>
      <c r="R295" s="41">
        <v>2</v>
      </c>
    </row>
    <row r="296" spans="1:18">
      <c r="A296" s="40" t="str">
        <f t="shared" si="16"/>
        <v>1_19921</v>
      </c>
      <c r="B296" s="40">
        <v>1</v>
      </c>
      <c r="C296" s="41" t="s">
        <v>86</v>
      </c>
      <c r="D296" s="40">
        <v>1</v>
      </c>
      <c r="E296" s="40">
        <v>1992</v>
      </c>
      <c r="F296" s="40" t="str">
        <f t="shared" si="17"/>
        <v>1992Q1</v>
      </c>
      <c r="G296" s="40">
        <v>1</v>
      </c>
      <c r="H296" s="40">
        <v>0</v>
      </c>
      <c r="I296" s="40">
        <v>0</v>
      </c>
      <c r="J296" s="42">
        <v>833815</v>
      </c>
      <c r="K296" s="42">
        <f>J296*OtherData!$C$3</f>
        <v>631199.84859954577</v>
      </c>
      <c r="L296" s="42" t="str">
        <f>VLOOKUP($C296,OtherData!$H:$I,2,0)</f>
        <v>Storm</v>
      </c>
      <c r="M296" s="54">
        <f t="shared" si="18"/>
        <v>-3.3732744440497085E-2</v>
      </c>
      <c r="N296" s="42" t="e">
        <f>VLOOKUP(E296,Inflation!$A$2:'Inflation'!$L$63,14,FALSE)*J296</f>
        <v>#REF!</v>
      </c>
      <c r="O296" s="126" t="e">
        <f t="shared" si="19"/>
        <v>#REF!</v>
      </c>
      <c r="P296" s="41">
        <v>3</v>
      </c>
      <c r="Q296" s="41">
        <v>3</v>
      </c>
      <c r="R296" s="41">
        <v>3</v>
      </c>
    </row>
    <row r="297" spans="1:18">
      <c r="A297" s="40" t="str">
        <f t="shared" si="16"/>
        <v>2_20183</v>
      </c>
      <c r="B297" s="40">
        <v>2</v>
      </c>
      <c r="C297" s="41" t="s">
        <v>66</v>
      </c>
      <c r="D297" s="40">
        <v>3</v>
      </c>
      <c r="E297" s="40">
        <v>2018</v>
      </c>
      <c r="F297" s="40" t="str">
        <f t="shared" si="17"/>
        <v>2018Q3</v>
      </c>
      <c r="G297" s="40">
        <v>1</v>
      </c>
      <c r="H297" s="40">
        <v>0</v>
      </c>
      <c r="I297" s="40">
        <v>0</v>
      </c>
      <c r="J297" s="42">
        <v>833339</v>
      </c>
      <c r="K297" s="42">
        <f>J297*OtherData!$C$3</f>
        <v>630839.51551854657</v>
      </c>
      <c r="L297" s="42" t="str">
        <f>VLOOKUP($C297,OtherData!$H:$I,2,0)</f>
        <v>Water</v>
      </c>
      <c r="M297" s="54">
        <f t="shared" si="18"/>
        <v>-3.3735916147975976E-2</v>
      </c>
      <c r="N297" s="42" t="e">
        <f>VLOOKUP(E297,Inflation!$A$2:'Inflation'!$L$63,14,FALSE)*J297</f>
        <v>#REF!</v>
      </c>
      <c r="O297" s="126" t="e">
        <f t="shared" si="19"/>
        <v>#REF!</v>
      </c>
      <c r="P297" s="41">
        <v>2</v>
      </c>
      <c r="Q297" s="41">
        <v>2</v>
      </c>
      <c r="R297" s="41">
        <v>2</v>
      </c>
    </row>
    <row r="298" spans="1:18">
      <c r="A298" s="40" t="str">
        <f t="shared" si="16"/>
        <v>2_20112</v>
      </c>
      <c r="B298" s="40">
        <v>2</v>
      </c>
      <c r="C298" s="41" t="s">
        <v>86</v>
      </c>
      <c r="D298" s="40">
        <v>2</v>
      </c>
      <c r="E298" s="40">
        <v>2011</v>
      </c>
      <c r="F298" s="40" t="str">
        <f t="shared" si="17"/>
        <v>2011Q2</v>
      </c>
      <c r="G298" s="40">
        <v>1</v>
      </c>
      <c r="H298" s="40">
        <v>0</v>
      </c>
      <c r="I298" s="40">
        <v>0</v>
      </c>
      <c r="J298" s="42">
        <v>832539</v>
      </c>
      <c r="K298" s="42">
        <f>J298*OtherData!$C$3</f>
        <v>630233.91370174114</v>
      </c>
      <c r="L298" s="42" t="str">
        <f>VLOOKUP($C298,OtherData!$H:$I,2,0)</f>
        <v>Storm</v>
      </c>
      <c r="M298" s="54">
        <f t="shared" si="18"/>
        <v>-3.3741246748780832E-2</v>
      </c>
      <c r="N298" s="42" t="e">
        <f>VLOOKUP(E298,Inflation!$A$2:'Inflation'!$L$63,14,FALSE)*J298</f>
        <v>#REF!</v>
      </c>
      <c r="O298" s="126" t="e">
        <f t="shared" si="19"/>
        <v>#REF!</v>
      </c>
      <c r="P298" s="41">
        <v>1</v>
      </c>
      <c r="Q298" s="41">
        <v>1</v>
      </c>
      <c r="R298" s="41">
        <v>1</v>
      </c>
    </row>
    <row r="299" spans="1:18">
      <c r="A299" s="40" t="str">
        <f t="shared" si="16"/>
        <v>3_19793</v>
      </c>
      <c r="B299" s="40">
        <v>3</v>
      </c>
      <c r="C299" s="41" t="s">
        <v>84</v>
      </c>
      <c r="D299" s="40">
        <v>3</v>
      </c>
      <c r="E299" s="40">
        <v>1979</v>
      </c>
      <c r="F299" s="40" t="str">
        <f t="shared" si="17"/>
        <v>1979Q3</v>
      </c>
      <c r="G299" s="40">
        <v>1</v>
      </c>
      <c r="H299" s="40">
        <v>0</v>
      </c>
      <c r="I299" s="40">
        <v>0</v>
      </c>
      <c r="J299" s="42">
        <v>831754</v>
      </c>
      <c r="K299" s="42">
        <f>J299*OtherData!$C$3</f>
        <v>629639.6669190008</v>
      </c>
      <c r="L299" s="42" t="str">
        <f>VLOOKUP($C299,OtherData!$H:$I,2,0)</f>
        <v>Water</v>
      </c>
      <c r="M299" s="54">
        <f t="shared" si="18"/>
        <v>-3.3746477400820596E-2</v>
      </c>
      <c r="N299" s="42" t="e">
        <f>VLOOKUP(E299,Inflation!$A$2:'Inflation'!$L$63,14,FALSE)*J299</f>
        <v>#REF!</v>
      </c>
      <c r="O299" s="126" t="e">
        <f t="shared" si="19"/>
        <v>#REF!</v>
      </c>
      <c r="P299" s="41">
        <v>2</v>
      </c>
      <c r="Q299" s="41">
        <v>2</v>
      </c>
      <c r="R299" s="41">
        <v>2</v>
      </c>
    </row>
    <row r="300" spans="1:18">
      <c r="A300" s="40" t="str">
        <f t="shared" si="16"/>
        <v>2_19854</v>
      </c>
      <c r="B300" s="40">
        <v>2</v>
      </c>
      <c r="C300" s="41" t="s">
        <v>68</v>
      </c>
      <c r="D300" s="40">
        <v>4</v>
      </c>
      <c r="E300" s="40">
        <v>1985</v>
      </c>
      <c r="F300" s="40" t="str">
        <f t="shared" si="17"/>
        <v>1985Q4</v>
      </c>
      <c r="G300" s="40">
        <v>1</v>
      </c>
      <c r="H300" s="40">
        <v>0</v>
      </c>
      <c r="I300" s="40">
        <v>0</v>
      </c>
      <c r="J300" s="42">
        <v>829535</v>
      </c>
      <c r="K300" s="42">
        <f>J300*OtherData!$C$3</f>
        <v>627959.87887963664</v>
      </c>
      <c r="L300" s="42" t="str">
        <f>VLOOKUP($C300,OtherData!$H:$I,2,0)</f>
        <v>Wind</v>
      </c>
      <c r="M300" s="54">
        <f t="shared" si="18"/>
        <v>-3.3761263154803066E-2</v>
      </c>
      <c r="N300" s="42" t="e">
        <f>VLOOKUP(E300,Inflation!$A$2:'Inflation'!$L$63,14,FALSE)*J300</f>
        <v>#REF!</v>
      </c>
      <c r="O300" s="126" t="e">
        <f t="shared" si="19"/>
        <v>#REF!</v>
      </c>
      <c r="P300" s="41">
        <v>5</v>
      </c>
      <c r="Q300" s="41">
        <v>2</v>
      </c>
      <c r="R300" s="41">
        <v>2</v>
      </c>
    </row>
    <row r="301" spans="1:18">
      <c r="A301" s="40" t="str">
        <f t="shared" si="16"/>
        <v>3_19643</v>
      </c>
      <c r="B301" s="40">
        <v>3</v>
      </c>
      <c r="C301" s="41" t="s">
        <v>68</v>
      </c>
      <c r="D301" s="40">
        <v>3</v>
      </c>
      <c r="E301" s="40">
        <v>1964</v>
      </c>
      <c r="F301" s="40" t="str">
        <f t="shared" si="17"/>
        <v>1964Q3</v>
      </c>
      <c r="G301" s="40">
        <v>1</v>
      </c>
      <c r="H301" s="40">
        <v>0</v>
      </c>
      <c r="I301" s="40">
        <v>0</v>
      </c>
      <c r="J301" s="42">
        <v>827791</v>
      </c>
      <c r="K301" s="42">
        <f>J301*OtherData!$C$3</f>
        <v>626639.6669190008</v>
      </c>
      <c r="L301" s="42" t="str">
        <f>VLOOKUP($C301,OtherData!$H:$I,2,0)</f>
        <v>Wind</v>
      </c>
      <c r="M301" s="54">
        <f t="shared" si="18"/>
        <v>-3.3772883864557651E-2</v>
      </c>
      <c r="N301" s="42" t="e">
        <f>VLOOKUP(E301,Inflation!$A$2:'Inflation'!$L$63,14,FALSE)*J301</f>
        <v>#REF!</v>
      </c>
      <c r="O301" s="126" t="e">
        <f t="shared" si="19"/>
        <v>#REF!</v>
      </c>
      <c r="P301" s="41">
        <v>5</v>
      </c>
      <c r="Q301" s="41">
        <v>2</v>
      </c>
      <c r="R301" s="41">
        <v>2</v>
      </c>
    </row>
    <row r="302" spans="1:18">
      <c r="A302" s="40" t="str">
        <f t="shared" si="16"/>
        <v>1_19933</v>
      </c>
      <c r="B302" s="40">
        <v>1</v>
      </c>
      <c r="C302" s="41" t="s">
        <v>66</v>
      </c>
      <c r="D302" s="40">
        <v>3</v>
      </c>
      <c r="E302" s="40">
        <v>1993</v>
      </c>
      <c r="F302" s="40" t="str">
        <f t="shared" si="17"/>
        <v>1993Q3</v>
      </c>
      <c r="G302" s="40">
        <v>1</v>
      </c>
      <c r="H302" s="40">
        <v>0</v>
      </c>
      <c r="I302" s="40">
        <v>0</v>
      </c>
      <c r="J302" s="42">
        <v>826761</v>
      </c>
      <c r="K302" s="42">
        <f>J302*OtherData!$C$3</f>
        <v>625859.95457986381</v>
      </c>
      <c r="L302" s="42" t="str">
        <f>VLOOKUP($C302,OtherData!$H:$I,2,0)</f>
        <v>Water</v>
      </c>
      <c r="M302" s="54">
        <f t="shared" si="18"/>
        <v>-3.37797470130939E-2</v>
      </c>
      <c r="N302" s="42" t="e">
        <f>VLOOKUP(E302,Inflation!$A$2:'Inflation'!$L$63,14,FALSE)*J302</f>
        <v>#REF!</v>
      </c>
      <c r="O302" s="126" t="e">
        <f t="shared" si="19"/>
        <v>#REF!</v>
      </c>
      <c r="P302" s="41">
        <v>3</v>
      </c>
      <c r="Q302" s="41">
        <v>3</v>
      </c>
      <c r="R302" s="41">
        <v>3</v>
      </c>
    </row>
    <row r="303" spans="1:18">
      <c r="A303" s="40" t="str">
        <f t="shared" si="16"/>
        <v>1_19893</v>
      </c>
      <c r="B303" s="40">
        <v>1</v>
      </c>
      <c r="C303" s="41" t="s">
        <v>72</v>
      </c>
      <c r="D303" s="40">
        <v>3</v>
      </c>
      <c r="E303" s="40">
        <v>1989</v>
      </c>
      <c r="F303" s="40" t="str">
        <f t="shared" si="17"/>
        <v>1989Q3</v>
      </c>
      <c r="G303" s="40">
        <v>1</v>
      </c>
      <c r="H303" s="40">
        <v>0</v>
      </c>
      <c r="I303" s="40">
        <v>0</v>
      </c>
      <c r="J303" s="42">
        <v>825175</v>
      </c>
      <c r="K303" s="42">
        <f>J303*OtherData!$C$3</f>
        <v>624659.34897804691</v>
      </c>
      <c r="L303" s="42" t="str">
        <f>VLOOKUP($C303,OtherData!$H:$I,2,0)</f>
        <v>Storm</v>
      </c>
      <c r="M303" s="54">
        <f t="shared" si="18"/>
        <v>-3.3790314929189526E-2</v>
      </c>
      <c r="N303" s="42" t="e">
        <f>VLOOKUP(E303,Inflation!$A$2:'Inflation'!$L$63,14,FALSE)*J303</f>
        <v>#REF!</v>
      </c>
      <c r="O303" s="126" t="e">
        <f t="shared" si="19"/>
        <v>#REF!</v>
      </c>
      <c r="P303" s="41">
        <v>5</v>
      </c>
      <c r="Q303" s="41">
        <v>2</v>
      </c>
      <c r="R303" s="41">
        <v>2</v>
      </c>
    </row>
    <row r="304" spans="1:18">
      <c r="A304" s="40" t="str">
        <f t="shared" si="16"/>
        <v>2_20192</v>
      </c>
      <c r="B304" s="40">
        <v>2</v>
      </c>
      <c r="C304" s="41" t="s">
        <v>71</v>
      </c>
      <c r="D304" s="40">
        <v>2</v>
      </c>
      <c r="E304" s="40">
        <v>2019</v>
      </c>
      <c r="F304" s="40" t="str">
        <f t="shared" si="17"/>
        <v>2019Q2</v>
      </c>
      <c r="G304" s="40">
        <v>1</v>
      </c>
      <c r="H304" s="40">
        <v>0</v>
      </c>
      <c r="I304" s="40">
        <v>0</v>
      </c>
      <c r="J304" s="42">
        <v>823590</v>
      </c>
      <c r="K304" s="42">
        <f>J304*OtherData!$C$3</f>
        <v>623459.50037850114</v>
      </c>
      <c r="L304" s="42" t="str">
        <f>VLOOKUP($C304,OtherData!$H:$I,2,0)</f>
        <v>Storm</v>
      </c>
      <c r="M304" s="54">
        <f t="shared" si="18"/>
        <v>-3.3800876182034145E-2</v>
      </c>
      <c r="N304" s="42" t="e">
        <f>VLOOKUP(E304,Inflation!$A$2:'Inflation'!$L$63,14,FALSE)*J304</f>
        <v>#REF!</v>
      </c>
      <c r="O304" s="126" t="e">
        <f t="shared" si="19"/>
        <v>#REF!</v>
      </c>
      <c r="P304" s="41">
        <v>1</v>
      </c>
      <c r="Q304" s="41">
        <v>1</v>
      </c>
      <c r="R304" s="41">
        <v>1</v>
      </c>
    </row>
    <row r="305" spans="1:18">
      <c r="A305" s="40" t="str">
        <f t="shared" si="16"/>
        <v>1_19843</v>
      </c>
      <c r="B305" s="40">
        <v>1</v>
      </c>
      <c r="C305" s="41" t="s">
        <v>90</v>
      </c>
      <c r="D305" s="40">
        <v>3</v>
      </c>
      <c r="E305" s="40">
        <v>1984</v>
      </c>
      <c r="F305" s="40" t="str">
        <f t="shared" si="17"/>
        <v>1984Q3</v>
      </c>
      <c r="G305" s="40">
        <v>1</v>
      </c>
      <c r="H305" s="40">
        <v>0</v>
      </c>
      <c r="I305" s="40">
        <v>24</v>
      </c>
      <c r="J305" s="42">
        <v>822956</v>
      </c>
      <c r="K305" s="42">
        <f>J305*OtherData!$C$3</f>
        <v>622979.56093868287</v>
      </c>
      <c r="L305" s="42" t="str">
        <f>VLOOKUP($C305,OtherData!$H:$I,2,0)</f>
        <v>Water</v>
      </c>
      <c r="M305" s="54">
        <f t="shared" si="18"/>
        <v>-3.3805100683171996E-2</v>
      </c>
      <c r="N305" s="42" t="e">
        <f>VLOOKUP(E305,Inflation!$A$2:'Inflation'!$L$63,14,FALSE)*J305</f>
        <v>#REF!</v>
      </c>
      <c r="O305" s="126" t="e">
        <f t="shared" si="19"/>
        <v>#REF!</v>
      </c>
      <c r="P305" s="41">
        <v>2</v>
      </c>
      <c r="Q305" s="41">
        <v>2</v>
      </c>
      <c r="R305" s="41">
        <v>2</v>
      </c>
    </row>
    <row r="306" spans="1:18">
      <c r="A306" s="40" t="str">
        <f t="shared" si="16"/>
        <v>5_19904</v>
      </c>
      <c r="B306" s="40">
        <v>5</v>
      </c>
      <c r="C306" s="41" t="s">
        <v>66</v>
      </c>
      <c r="D306" s="40">
        <v>4</v>
      </c>
      <c r="E306" s="40">
        <v>1990</v>
      </c>
      <c r="F306" s="40" t="str">
        <f t="shared" si="17"/>
        <v>1990Q4</v>
      </c>
      <c r="G306" s="40">
        <v>2</v>
      </c>
      <c r="H306" s="40">
        <v>0</v>
      </c>
      <c r="I306" s="40">
        <v>0</v>
      </c>
      <c r="J306" s="42">
        <v>821846</v>
      </c>
      <c r="K306" s="42">
        <f>J306*OtherData!$C$3</f>
        <v>622139.28841786529</v>
      </c>
      <c r="L306" s="42" t="str">
        <f>VLOOKUP($C306,OtherData!$H:$I,2,0)</f>
        <v>Water</v>
      </c>
      <c r="M306" s="54">
        <f t="shared" si="18"/>
        <v>-3.3812496891788731E-2</v>
      </c>
      <c r="N306" s="42" t="e">
        <f>VLOOKUP(E306,Inflation!$A$2:'Inflation'!$L$63,14,FALSE)*J306</f>
        <v>#REF!</v>
      </c>
      <c r="O306" s="126" t="e">
        <f t="shared" si="19"/>
        <v>#REF!</v>
      </c>
      <c r="P306" s="41">
        <v>3</v>
      </c>
      <c r="Q306" s="41">
        <v>3</v>
      </c>
      <c r="R306" s="41">
        <v>3</v>
      </c>
    </row>
    <row r="307" spans="1:18">
      <c r="A307" s="40" t="str">
        <f t="shared" si="16"/>
        <v>2_19863</v>
      </c>
      <c r="B307" s="40">
        <v>2</v>
      </c>
      <c r="C307" s="41" t="s">
        <v>72</v>
      </c>
      <c r="D307" s="40">
        <v>3</v>
      </c>
      <c r="E307" s="40">
        <v>1986</v>
      </c>
      <c r="F307" s="40" t="str">
        <f t="shared" si="17"/>
        <v>1986Q3</v>
      </c>
      <c r="G307" s="40">
        <v>1</v>
      </c>
      <c r="H307" s="40">
        <v>0</v>
      </c>
      <c r="I307" s="40">
        <v>0</v>
      </c>
      <c r="J307" s="42">
        <v>820578</v>
      </c>
      <c r="K307" s="42">
        <f>J307*OtherData!$C$3</f>
        <v>621179.40953822865</v>
      </c>
      <c r="L307" s="42" t="str">
        <f>VLOOKUP($C307,OtherData!$H:$I,2,0)</f>
        <v>Storm</v>
      </c>
      <c r="M307" s="54">
        <f t="shared" si="18"/>
        <v>-3.3820945894064425E-2</v>
      </c>
      <c r="N307" s="42" t="e">
        <f>VLOOKUP(E307,Inflation!$A$2:'Inflation'!$L$63,14,FALSE)*J307</f>
        <v>#REF!</v>
      </c>
      <c r="O307" s="126" t="e">
        <f t="shared" si="19"/>
        <v>#REF!</v>
      </c>
      <c r="P307" s="41">
        <v>1</v>
      </c>
      <c r="Q307" s="41">
        <v>1</v>
      </c>
      <c r="R307" s="41">
        <v>1</v>
      </c>
    </row>
    <row r="308" spans="1:18">
      <c r="A308" s="40" t="str">
        <f t="shared" si="16"/>
        <v>2_19982</v>
      </c>
      <c r="B308" s="40">
        <v>2</v>
      </c>
      <c r="C308" s="41" t="s">
        <v>71</v>
      </c>
      <c r="D308" s="40">
        <v>2</v>
      </c>
      <c r="E308" s="40">
        <v>1998</v>
      </c>
      <c r="F308" s="40" t="str">
        <f t="shared" si="17"/>
        <v>1998Q2</v>
      </c>
      <c r="G308" s="40">
        <v>1</v>
      </c>
      <c r="H308" s="40">
        <v>0</v>
      </c>
      <c r="I308" s="40">
        <v>0</v>
      </c>
      <c r="J308" s="42">
        <v>818518</v>
      </c>
      <c r="K308" s="42">
        <f>J308*OtherData!$C$3</f>
        <v>619619.98485995457</v>
      </c>
      <c r="L308" s="42" t="str">
        <f>VLOOKUP($C308,OtherData!$H:$I,2,0)</f>
        <v>Storm</v>
      </c>
      <c r="M308" s="54">
        <f t="shared" si="18"/>
        <v>-3.3834672191136929E-2</v>
      </c>
      <c r="N308" s="42" t="e">
        <f>VLOOKUP(E308,Inflation!$A$2:'Inflation'!$L$63,14,FALSE)*J308</f>
        <v>#REF!</v>
      </c>
      <c r="O308" s="126" t="e">
        <f t="shared" si="19"/>
        <v>#REF!</v>
      </c>
      <c r="P308" s="41">
        <v>3</v>
      </c>
      <c r="Q308" s="41">
        <v>3</v>
      </c>
      <c r="R308" s="41">
        <v>3</v>
      </c>
    </row>
    <row r="309" spans="1:18">
      <c r="A309" s="40" t="str">
        <f t="shared" si="16"/>
        <v>1_20174</v>
      </c>
      <c r="B309" s="40">
        <v>1</v>
      </c>
      <c r="C309" s="41" t="s">
        <v>68</v>
      </c>
      <c r="D309" s="40">
        <v>4</v>
      </c>
      <c r="E309" s="40">
        <v>2017</v>
      </c>
      <c r="F309" s="40" t="str">
        <f t="shared" si="17"/>
        <v>2017Q4</v>
      </c>
      <c r="G309" s="40">
        <v>1</v>
      </c>
      <c r="H309" s="40">
        <v>0</v>
      </c>
      <c r="I309" s="40">
        <v>0</v>
      </c>
      <c r="J309" s="42">
        <v>816457</v>
      </c>
      <c r="K309" s="42">
        <f>J309*OtherData!$C$3</f>
        <v>618059.80317940959</v>
      </c>
      <c r="L309" s="42" t="str">
        <f>VLOOKUP($C309,OtherData!$H:$I,2,0)</f>
        <v>Wind</v>
      </c>
      <c r="M309" s="54">
        <f t="shared" si="18"/>
        <v>-3.3848405151460439E-2</v>
      </c>
      <c r="N309" s="42" t="e">
        <f>VLOOKUP(E309,Inflation!$A$2:'Inflation'!$L$63,14,FALSE)*J309</f>
        <v>#REF!</v>
      </c>
      <c r="O309" s="126" t="e">
        <f t="shared" si="19"/>
        <v>#REF!</v>
      </c>
      <c r="P309" s="41">
        <v>3</v>
      </c>
      <c r="Q309" s="41">
        <v>3</v>
      </c>
      <c r="R309" s="41">
        <v>3</v>
      </c>
    </row>
    <row r="310" spans="1:18">
      <c r="A310" s="40" t="str">
        <f t="shared" si="16"/>
        <v>2_19642</v>
      </c>
      <c r="B310" s="40">
        <v>2</v>
      </c>
      <c r="C310" s="41" t="s">
        <v>74</v>
      </c>
      <c r="D310" s="40">
        <v>2</v>
      </c>
      <c r="E310" s="40">
        <v>1964</v>
      </c>
      <c r="F310" s="40" t="str">
        <f t="shared" si="17"/>
        <v>1964Q2</v>
      </c>
      <c r="G310" s="40">
        <v>2</v>
      </c>
      <c r="H310" s="40">
        <v>0</v>
      </c>
      <c r="I310" s="40">
        <v>0</v>
      </c>
      <c r="J310" s="42">
        <v>812494</v>
      </c>
      <c r="K310" s="42">
        <f>J310*OtherData!$C$3</f>
        <v>615059.80317940959</v>
      </c>
      <c r="L310" s="42" t="str">
        <f>VLOOKUP($C310,OtherData!$H:$I,2,0)</f>
        <v>Storm</v>
      </c>
      <c r="M310" s="54">
        <f t="shared" si="18"/>
        <v>-3.3874811615197488E-2</v>
      </c>
      <c r="N310" s="42" t="e">
        <f>VLOOKUP(E310,Inflation!$A$2:'Inflation'!$L$63,14,FALSE)*J310</f>
        <v>#REF!</v>
      </c>
      <c r="O310" s="126" t="e">
        <f t="shared" si="19"/>
        <v>#REF!</v>
      </c>
      <c r="P310" s="41">
        <v>5</v>
      </c>
      <c r="Q310" s="41">
        <v>2</v>
      </c>
      <c r="R310" s="41">
        <v>5</v>
      </c>
    </row>
    <row r="311" spans="1:18">
      <c r="A311" s="40" t="str">
        <f t="shared" si="16"/>
        <v>3_19802</v>
      </c>
      <c r="B311" s="40">
        <v>3</v>
      </c>
      <c r="C311" s="41" t="s">
        <v>68</v>
      </c>
      <c r="D311" s="40">
        <v>2</v>
      </c>
      <c r="E311" s="40">
        <v>1980</v>
      </c>
      <c r="F311" s="40" t="str">
        <f t="shared" si="17"/>
        <v>1980Q2</v>
      </c>
      <c r="G311" s="40">
        <v>1</v>
      </c>
      <c r="H311" s="40">
        <v>0</v>
      </c>
      <c r="I311" s="40">
        <v>0</v>
      </c>
      <c r="J311" s="42">
        <v>811305</v>
      </c>
      <c r="K311" s="42">
        <f>J311*OtherData!$C$3</f>
        <v>614159.72747918242</v>
      </c>
      <c r="L311" s="42" t="str">
        <f>VLOOKUP($C311,OtherData!$H:$I,2,0)</f>
        <v>Wind</v>
      </c>
      <c r="M311" s="54">
        <f t="shared" si="18"/>
        <v>-3.3882734220643709E-2</v>
      </c>
      <c r="N311" s="42" t="e">
        <f>VLOOKUP(E311,Inflation!$A$2:'Inflation'!$L$63,14,FALSE)*J311</f>
        <v>#REF!</v>
      </c>
      <c r="O311" s="126" t="e">
        <f t="shared" si="19"/>
        <v>#REF!</v>
      </c>
      <c r="P311" s="41">
        <v>5</v>
      </c>
      <c r="Q311" s="41">
        <v>2</v>
      </c>
      <c r="R311" s="41">
        <v>2</v>
      </c>
    </row>
    <row r="312" spans="1:18">
      <c r="A312" s="40" t="str">
        <f t="shared" si="16"/>
        <v>5_19943</v>
      </c>
      <c r="B312" s="40">
        <v>5</v>
      </c>
      <c r="C312" s="41" t="s">
        <v>74</v>
      </c>
      <c r="D312" s="40">
        <v>3</v>
      </c>
      <c r="E312" s="40">
        <v>1994</v>
      </c>
      <c r="F312" s="40" t="str">
        <f t="shared" si="17"/>
        <v>1994Q3</v>
      </c>
      <c r="G312" s="40">
        <v>1</v>
      </c>
      <c r="H312" s="40">
        <v>0</v>
      </c>
      <c r="I312" s="40">
        <v>0</v>
      </c>
      <c r="J312" s="42">
        <v>810592</v>
      </c>
      <c r="K312" s="42">
        <f>J312*OtherData!$C$3</f>
        <v>613619.98485995457</v>
      </c>
      <c r="L312" s="42" t="str">
        <f>VLOOKUP($C312,OtherData!$H:$I,2,0)</f>
        <v>Storm</v>
      </c>
      <c r="M312" s="54">
        <f t="shared" si="18"/>
        <v>-3.3887485118611033E-2</v>
      </c>
      <c r="N312" s="42" t="e">
        <f>VLOOKUP(E312,Inflation!$A$2:'Inflation'!$L$63,14,FALSE)*J312</f>
        <v>#REF!</v>
      </c>
      <c r="O312" s="126" t="e">
        <f t="shared" si="19"/>
        <v>#REF!</v>
      </c>
      <c r="P312" s="41">
        <v>2</v>
      </c>
      <c r="Q312" s="41">
        <v>2</v>
      </c>
      <c r="R312" s="41">
        <v>2</v>
      </c>
    </row>
    <row r="313" spans="1:18">
      <c r="A313" s="40" t="str">
        <f t="shared" si="16"/>
        <v>4_20113</v>
      </c>
      <c r="B313" s="40">
        <v>4</v>
      </c>
      <c r="C313" s="41" t="s">
        <v>71</v>
      </c>
      <c r="D313" s="40">
        <v>3</v>
      </c>
      <c r="E313" s="40">
        <v>2011</v>
      </c>
      <c r="F313" s="40" t="str">
        <f t="shared" si="17"/>
        <v>2011Q3</v>
      </c>
      <c r="G313" s="40">
        <v>1</v>
      </c>
      <c r="H313" s="40">
        <v>0</v>
      </c>
      <c r="I313" s="40">
        <v>0</v>
      </c>
      <c r="J313" s="42">
        <v>808670</v>
      </c>
      <c r="K313" s="42">
        <f>J313*OtherData!$C$3</f>
        <v>612165.02649507951</v>
      </c>
      <c r="L313" s="42" t="str">
        <f>VLOOKUP($C313,OtherData!$H:$I,2,0)</f>
        <v>Storm</v>
      </c>
      <c r="M313" s="54">
        <f t="shared" si="18"/>
        <v>-3.3900291887044701E-2</v>
      </c>
      <c r="N313" s="42" t="e">
        <f>VLOOKUP(E313,Inflation!$A$2:'Inflation'!$L$63,14,FALSE)*J313</f>
        <v>#REF!</v>
      </c>
      <c r="O313" s="126" t="e">
        <f t="shared" si="19"/>
        <v>#REF!</v>
      </c>
      <c r="P313" s="41">
        <v>3</v>
      </c>
      <c r="Q313" s="41">
        <v>3</v>
      </c>
      <c r="R313" s="41">
        <v>3</v>
      </c>
    </row>
    <row r="314" spans="1:18">
      <c r="A314" s="40" t="str">
        <f t="shared" si="16"/>
        <v>2_19983</v>
      </c>
      <c r="B314" s="40">
        <v>2</v>
      </c>
      <c r="C314" s="41" t="s">
        <v>74</v>
      </c>
      <c r="D314" s="40">
        <v>3</v>
      </c>
      <c r="E314" s="40">
        <v>1998</v>
      </c>
      <c r="F314" s="40" t="str">
        <f t="shared" si="17"/>
        <v>1998Q3</v>
      </c>
      <c r="G314" s="40">
        <v>1</v>
      </c>
      <c r="H314" s="40">
        <v>0</v>
      </c>
      <c r="I314" s="40">
        <v>0</v>
      </c>
      <c r="J314" s="42">
        <v>807025</v>
      </c>
      <c r="K314" s="42">
        <f>J314*OtherData!$C$3</f>
        <v>610919.75775927329</v>
      </c>
      <c r="L314" s="42" t="str">
        <f>VLOOKUP($C314,OtherData!$H:$I,2,0)</f>
        <v>Storm</v>
      </c>
      <c r="M314" s="54">
        <f t="shared" si="18"/>
        <v>-3.3911252934949683E-2</v>
      </c>
      <c r="N314" s="42" t="e">
        <f>VLOOKUP(E314,Inflation!$A$2:'Inflation'!$L$63,14,FALSE)*J314</f>
        <v>#REF!</v>
      </c>
      <c r="O314" s="126" t="e">
        <f t="shared" si="19"/>
        <v>#REF!</v>
      </c>
      <c r="P314" s="41">
        <v>3</v>
      </c>
      <c r="Q314" s="41">
        <v>3</v>
      </c>
      <c r="R314" s="41">
        <v>3</v>
      </c>
    </row>
    <row r="315" spans="1:18">
      <c r="A315" s="40" t="str">
        <f t="shared" si="16"/>
        <v>2_20192</v>
      </c>
      <c r="B315" s="40">
        <v>2</v>
      </c>
      <c r="C315" s="41" t="s">
        <v>72</v>
      </c>
      <c r="D315" s="40">
        <v>2</v>
      </c>
      <c r="E315" s="40">
        <v>2019</v>
      </c>
      <c r="F315" s="40" t="str">
        <f t="shared" si="17"/>
        <v>2019Q2</v>
      </c>
      <c r="G315" s="40">
        <v>1</v>
      </c>
      <c r="H315" s="40">
        <v>0</v>
      </c>
      <c r="I315" s="40">
        <v>0</v>
      </c>
      <c r="J315" s="42">
        <v>803775</v>
      </c>
      <c r="K315" s="42">
        <f>J315*OtherData!$C$3</f>
        <v>608459.50037850114</v>
      </c>
      <c r="L315" s="42" t="str">
        <f>VLOOKUP($C315,OtherData!$H:$I,2,0)</f>
        <v>Storm</v>
      </c>
      <c r="M315" s="54">
        <f t="shared" si="18"/>
        <v>-3.3932908500719408E-2</v>
      </c>
      <c r="N315" s="42" t="e">
        <f>VLOOKUP(E315,Inflation!$A$2:'Inflation'!$L$63,14,FALSE)*J315</f>
        <v>#REF!</v>
      </c>
      <c r="O315" s="126" t="e">
        <f t="shared" si="19"/>
        <v>#REF!</v>
      </c>
      <c r="P315" s="41">
        <v>5</v>
      </c>
      <c r="Q315" s="41">
        <v>2</v>
      </c>
      <c r="R315" s="41">
        <v>2</v>
      </c>
    </row>
    <row r="316" spans="1:18">
      <c r="A316" s="40" t="str">
        <f t="shared" si="16"/>
        <v>1_19892</v>
      </c>
      <c r="B316" s="40">
        <v>1</v>
      </c>
      <c r="C316" s="41" t="s">
        <v>79</v>
      </c>
      <c r="D316" s="40">
        <v>2</v>
      </c>
      <c r="E316" s="40">
        <v>1989</v>
      </c>
      <c r="F316" s="40" t="str">
        <f t="shared" si="17"/>
        <v>1989Q2</v>
      </c>
      <c r="G316" s="40">
        <v>1</v>
      </c>
      <c r="H316" s="40">
        <v>0</v>
      </c>
      <c r="I316" s="40">
        <v>0</v>
      </c>
      <c r="J316" s="42">
        <v>802031</v>
      </c>
      <c r="K316" s="42">
        <f>J316*OtherData!$C$3</f>
        <v>607139.28841786529</v>
      </c>
      <c r="L316" s="42" t="str">
        <f>VLOOKUP($C316,OtherData!$H:$I,2,0)</f>
        <v>Storm</v>
      </c>
      <c r="M316" s="54">
        <f t="shared" si="18"/>
        <v>-3.3944529210473993E-2</v>
      </c>
      <c r="N316" s="42" t="e">
        <f>VLOOKUP(E316,Inflation!$A$2:'Inflation'!$L$63,14,FALSE)*J316</f>
        <v>#REF!</v>
      </c>
      <c r="O316" s="126" t="e">
        <f t="shared" si="19"/>
        <v>#REF!</v>
      </c>
      <c r="P316" s="41">
        <v>5</v>
      </c>
      <c r="Q316" s="41">
        <v>2</v>
      </c>
      <c r="R316" s="41">
        <v>2</v>
      </c>
    </row>
    <row r="317" spans="1:18">
      <c r="A317" s="40" t="str">
        <f t="shared" si="16"/>
        <v>4_19843</v>
      </c>
      <c r="B317" s="40">
        <v>4</v>
      </c>
      <c r="C317" s="41" t="s">
        <v>83</v>
      </c>
      <c r="D317" s="40">
        <v>3</v>
      </c>
      <c r="E317" s="40">
        <v>1984</v>
      </c>
      <c r="F317" s="40" t="str">
        <f t="shared" si="17"/>
        <v>1984Q3</v>
      </c>
      <c r="G317" s="40">
        <v>1</v>
      </c>
      <c r="H317" s="40">
        <v>0</v>
      </c>
      <c r="I317" s="40">
        <v>0</v>
      </c>
      <c r="J317" s="42">
        <v>801635</v>
      </c>
      <c r="K317" s="42">
        <f>J317*OtherData!$C$3</f>
        <v>606839.51551854657</v>
      </c>
      <c r="L317" s="42" t="str">
        <f>VLOOKUP($C317,OtherData!$H:$I,2,0)</f>
        <v>Storm</v>
      </c>
      <c r="M317" s="54">
        <f t="shared" si="18"/>
        <v>-3.3947167857872398E-2</v>
      </c>
      <c r="N317" s="42" t="e">
        <f>VLOOKUP(E317,Inflation!$A$2:'Inflation'!$L$63,14,FALSE)*J317</f>
        <v>#REF!</v>
      </c>
      <c r="O317" s="126" t="e">
        <f t="shared" si="19"/>
        <v>#REF!</v>
      </c>
      <c r="P317" s="41">
        <v>2</v>
      </c>
      <c r="Q317" s="41">
        <v>2</v>
      </c>
      <c r="R317" s="41">
        <v>2</v>
      </c>
    </row>
    <row r="318" spans="1:18">
      <c r="A318" s="40" t="str">
        <f t="shared" si="16"/>
        <v>4_19833</v>
      </c>
      <c r="B318" s="40">
        <v>4</v>
      </c>
      <c r="C318" s="41" t="s">
        <v>72</v>
      </c>
      <c r="D318" s="40">
        <v>3</v>
      </c>
      <c r="E318" s="40">
        <v>1983</v>
      </c>
      <c r="F318" s="40" t="str">
        <f t="shared" si="17"/>
        <v>1983Q3</v>
      </c>
      <c r="G318" s="40">
        <v>1</v>
      </c>
      <c r="H318" s="40">
        <v>0</v>
      </c>
      <c r="I318" s="40">
        <v>12</v>
      </c>
      <c r="J318" s="42">
        <v>799971</v>
      </c>
      <c r="K318" s="42">
        <f>J318*OtherData!$C$3</f>
        <v>605579.86373959121</v>
      </c>
      <c r="L318" s="42" t="str">
        <f>VLOOKUP($C318,OtherData!$H:$I,2,0)</f>
        <v>Storm</v>
      </c>
      <c r="M318" s="54">
        <f t="shared" si="18"/>
        <v>-3.3958255507546498E-2</v>
      </c>
      <c r="N318" s="42" t="e">
        <f>VLOOKUP(E318,Inflation!$A$2:'Inflation'!$L$63,14,FALSE)*J318</f>
        <v>#REF!</v>
      </c>
      <c r="O318" s="126" t="e">
        <f t="shared" si="19"/>
        <v>#REF!</v>
      </c>
      <c r="P318" s="41">
        <v>3</v>
      </c>
      <c r="Q318" s="41">
        <v>3</v>
      </c>
      <c r="R318" s="41">
        <v>3</v>
      </c>
    </row>
    <row r="319" spans="1:18">
      <c r="A319" s="40" t="str">
        <f t="shared" si="16"/>
        <v>2_19793</v>
      </c>
      <c r="B319" s="40">
        <v>2</v>
      </c>
      <c r="C319" s="41" t="s">
        <v>68</v>
      </c>
      <c r="D319" s="40">
        <v>3</v>
      </c>
      <c r="E319" s="40">
        <v>1979</v>
      </c>
      <c r="F319" s="40" t="str">
        <f t="shared" si="17"/>
        <v>1979Q3</v>
      </c>
      <c r="G319" s="40">
        <v>1</v>
      </c>
      <c r="H319" s="40">
        <v>0</v>
      </c>
      <c r="I319" s="40">
        <v>0</v>
      </c>
      <c r="J319" s="42">
        <v>799178</v>
      </c>
      <c r="K319" s="42">
        <f>J319*OtherData!$C$3</f>
        <v>604979.56093868287</v>
      </c>
      <c r="L319" s="42" t="str">
        <f>VLOOKUP($C319,OtherData!$H:$I,2,0)</f>
        <v>Wind</v>
      </c>
      <c r="M319" s="54">
        <f t="shared" si="18"/>
        <v>-3.3963539465594307E-2</v>
      </c>
      <c r="N319" s="42" t="e">
        <f>VLOOKUP(E319,Inflation!$A$2:'Inflation'!$L$63,14,FALSE)*J319</f>
        <v>#REF!</v>
      </c>
      <c r="O319" s="126" t="e">
        <f t="shared" si="19"/>
        <v>#REF!</v>
      </c>
      <c r="P319" s="41">
        <v>2</v>
      </c>
      <c r="Q319" s="41">
        <v>2</v>
      </c>
      <c r="R319" s="41">
        <v>2</v>
      </c>
    </row>
    <row r="320" spans="1:18">
      <c r="A320" s="40" t="str">
        <f t="shared" si="16"/>
        <v>4_19892</v>
      </c>
      <c r="B320" s="40">
        <v>4</v>
      </c>
      <c r="C320" s="41" t="s">
        <v>71</v>
      </c>
      <c r="D320" s="40">
        <v>2</v>
      </c>
      <c r="E320" s="40">
        <v>1989</v>
      </c>
      <c r="F320" s="40" t="str">
        <f t="shared" si="17"/>
        <v>1989Q2</v>
      </c>
      <c r="G320" s="40">
        <v>1</v>
      </c>
      <c r="H320" s="40">
        <v>0</v>
      </c>
      <c r="I320" s="40">
        <v>0</v>
      </c>
      <c r="J320" s="42">
        <v>797989</v>
      </c>
      <c r="K320" s="42">
        <f>J320*OtherData!$C$3</f>
        <v>604079.4852384557</v>
      </c>
      <c r="L320" s="42" t="str">
        <f>VLOOKUP($C320,OtherData!$H:$I,2,0)</f>
        <v>Storm</v>
      </c>
      <c r="M320" s="54">
        <f t="shared" si="18"/>
        <v>-3.3971462071040522E-2</v>
      </c>
      <c r="N320" s="42" t="e">
        <f>VLOOKUP(E320,Inflation!$A$2:'Inflation'!$L$63,14,FALSE)*J320</f>
        <v>#REF!</v>
      </c>
      <c r="O320" s="126" t="e">
        <f t="shared" si="19"/>
        <v>#REF!</v>
      </c>
      <c r="P320" s="41">
        <v>4</v>
      </c>
      <c r="Q320" s="41">
        <v>4</v>
      </c>
      <c r="R320" s="41">
        <v>4</v>
      </c>
    </row>
    <row r="321" spans="1:18">
      <c r="A321" s="40" t="str">
        <f t="shared" si="16"/>
        <v>3_19863</v>
      </c>
      <c r="B321" s="40">
        <v>3</v>
      </c>
      <c r="C321" s="41" t="s">
        <v>73</v>
      </c>
      <c r="D321" s="40">
        <v>3</v>
      </c>
      <c r="E321" s="40">
        <v>1986</v>
      </c>
      <c r="F321" s="40" t="str">
        <f t="shared" si="17"/>
        <v>1986Q3</v>
      </c>
      <c r="G321" s="40">
        <v>1</v>
      </c>
      <c r="H321" s="40">
        <v>0</v>
      </c>
      <c r="I321" s="40">
        <v>12</v>
      </c>
      <c r="J321" s="42">
        <v>795215</v>
      </c>
      <c r="K321" s="42">
        <f>J321*OtherData!$C$3</f>
        <v>601979.56093868287</v>
      </c>
      <c r="L321" s="42" t="str">
        <f>VLOOKUP($C321,OtherData!$H:$I,2,0)</f>
        <v>Wind</v>
      </c>
      <c r="M321" s="54">
        <f t="shared" si="18"/>
        <v>-3.3989945929331362E-2</v>
      </c>
      <c r="N321" s="42" t="e">
        <f>VLOOKUP(E321,Inflation!$A$2:'Inflation'!$L$63,14,FALSE)*J321</f>
        <v>#REF!</v>
      </c>
      <c r="O321" s="126" t="e">
        <f t="shared" si="19"/>
        <v>#REF!</v>
      </c>
      <c r="P321" s="41">
        <v>2</v>
      </c>
      <c r="Q321" s="41">
        <v>2</v>
      </c>
      <c r="R321" s="41">
        <v>2</v>
      </c>
    </row>
    <row r="322" spans="1:18">
      <c r="A322" s="40" t="str">
        <f t="shared" ref="A322:A385" si="20">B322&amp;"_"&amp;E322&amp;D322</f>
        <v>1_19901</v>
      </c>
      <c r="B322" s="40">
        <v>1</v>
      </c>
      <c r="C322" s="41" t="s">
        <v>68</v>
      </c>
      <c r="D322" s="40">
        <v>1</v>
      </c>
      <c r="E322" s="40">
        <v>1990</v>
      </c>
      <c r="F322" s="40" t="str">
        <f t="shared" ref="F322:F385" si="21">E322&amp;"Q"&amp;D322</f>
        <v>1990Q1</v>
      </c>
      <c r="G322" s="40">
        <v>1</v>
      </c>
      <c r="H322" s="40">
        <v>0</v>
      </c>
      <c r="I322" s="40">
        <v>0</v>
      </c>
      <c r="J322" s="42">
        <v>792996</v>
      </c>
      <c r="K322" s="42">
        <f>J322*OtherData!$C$3</f>
        <v>600299.77289931872</v>
      </c>
      <c r="L322" s="42" t="str">
        <f>VLOOKUP($C322,OtherData!$H:$I,2,0)</f>
        <v>Wind</v>
      </c>
      <c r="M322" s="54">
        <f t="shared" ref="M322:M385" si="22">STANDARDIZE(J322,AVERAGE($J$2:$J$3367),_xlfn.STDEV.S($J$2:$J$3367))</f>
        <v>-3.4004731683313826E-2</v>
      </c>
      <c r="N322" s="42" t="e">
        <f>VLOOKUP(E322,Inflation!$A$2:'Inflation'!$L$63,14,FALSE)*J322</f>
        <v>#REF!</v>
      </c>
      <c r="O322" s="126" t="e">
        <f t="shared" ref="O322:O385" si="23">STANDARDIZE(N322,AVERAGE($N$2:$N$3367),_xlfn.STDEV.S($N$2:$N$3367))</f>
        <v>#REF!</v>
      </c>
      <c r="P322" s="41">
        <v>3</v>
      </c>
      <c r="Q322" s="41">
        <v>3</v>
      </c>
      <c r="R322" s="41">
        <v>3</v>
      </c>
    </row>
    <row r="323" spans="1:18">
      <c r="A323" s="40" t="str">
        <f t="shared" si="20"/>
        <v>2_19863</v>
      </c>
      <c r="B323" s="40">
        <v>2</v>
      </c>
      <c r="C323" s="41" t="s">
        <v>73</v>
      </c>
      <c r="D323" s="40">
        <v>3</v>
      </c>
      <c r="E323" s="40">
        <v>1986</v>
      </c>
      <c r="F323" s="40" t="str">
        <f t="shared" si="21"/>
        <v>1986Q3</v>
      </c>
      <c r="G323" s="40">
        <v>1</v>
      </c>
      <c r="H323" s="40">
        <v>0</v>
      </c>
      <c r="I323" s="40">
        <v>0</v>
      </c>
      <c r="J323" s="42">
        <v>791490</v>
      </c>
      <c r="K323" s="42">
        <f>J323*OtherData!$C$3</f>
        <v>599159.72747918242</v>
      </c>
      <c r="L323" s="42" t="str">
        <f>VLOOKUP($C323,OtherData!$H:$I,2,0)</f>
        <v>Wind</v>
      </c>
      <c r="M323" s="54">
        <f t="shared" si="22"/>
        <v>-3.4014766539328965E-2</v>
      </c>
      <c r="N323" s="42" t="e">
        <f>VLOOKUP(E323,Inflation!$A$2:'Inflation'!$L$63,14,FALSE)*J323</f>
        <v>#REF!</v>
      </c>
      <c r="O323" s="126" t="e">
        <f t="shared" si="23"/>
        <v>#REF!</v>
      </c>
      <c r="P323" s="41">
        <v>5</v>
      </c>
      <c r="Q323" s="41">
        <v>2</v>
      </c>
      <c r="R323" s="41">
        <v>2</v>
      </c>
    </row>
    <row r="324" spans="1:18">
      <c r="A324" s="40" t="str">
        <f t="shared" si="20"/>
        <v>3_20122</v>
      </c>
      <c r="B324" s="40">
        <v>3</v>
      </c>
      <c r="C324" s="41" t="s">
        <v>72</v>
      </c>
      <c r="D324" s="40">
        <v>2</v>
      </c>
      <c r="E324" s="40">
        <v>2012</v>
      </c>
      <c r="F324" s="40" t="str">
        <f t="shared" si="21"/>
        <v>2012Q2</v>
      </c>
      <c r="G324" s="40">
        <v>1</v>
      </c>
      <c r="H324" s="40">
        <v>0</v>
      </c>
      <c r="I324" s="40">
        <v>0</v>
      </c>
      <c r="J324" s="42">
        <v>790777</v>
      </c>
      <c r="K324" s="42">
        <f>J324*OtherData!$C$3</f>
        <v>598619.98485995457</v>
      </c>
      <c r="L324" s="42" t="str">
        <f>VLOOKUP($C324,OtherData!$H:$I,2,0)</f>
        <v>Storm</v>
      </c>
      <c r="M324" s="54">
        <f t="shared" si="22"/>
        <v>-3.4019517437296296E-2</v>
      </c>
      <c r="N324" s="42" t="e">
        <f>VLOOKUP(E324,Inflation!$A$2:'Inflation'!$L$63,14,FALSE)*J324</f>
        <v>#REF!</v>
      </c>
      <c r="O324" s="126" t="e">
        <f t="shared" si="23"/>
        <v>#REF!</v>
      </c>
      <c r="P324" s="41">
        <v>2</v>
      </c>
      <c r="Q324" s="41">
        <v>2</v>
      </c>
      <c r="R324" s="41">
        <v>2</v>
      </c>
    </row>
    <row r="325" spans="1:18">
      <c r="A325" s="40" t="str">
        <f t="shared" si="20"/>
        <v>1_19703</v>
      </c>
      <c r="B325" s="40">
        <v>1</v>
      </c>
      <c r="C325" s="41" t="s">
        <v>71</v>
      </c>
      <c r="D325" s="40">
        <v>3</v>
      </c>
      <c r="E325" s="40">
        <v>1970</v>
      </c>
      <c r="F325" s="40" t="str">
        <f t="shared" si="21"/>
        <v>1970Q3</v>
      </c>
      <c r="G325" s="40">
        <v>1</v>
      </c>
      <c r="H325" s="40">
        <v>0</v>
      </c>
      <c r="I325" s="40">
        <v>0</v>
      </c>
      <c r="J325" s="42">
        <v>788082</v>
      </c>
      <c r="K325" s="42">
        <f>J325*OtherData!$C$3</f>
        <v>596579.86373959121</v>
      </c>
      <c r="L325" s="42" t="str">
        <f>VLOOKUP($C325,OtherData!$H:$I,2,0)</f>
        <v>Storm</v>
      </c>
      <c r="M325" s="54">
        <f t="shared" si="22"/>
        <v>-3.403747489875765E-2</v>
      </c>
      <c r="N325" s="42" t="e">
        <f>VLOOKUP(E325,Inflation!$A$2:'Inflation'!$L$63,14,FALSE)*J325</f>
        <v>#REF!</v>
      </c>
      <c r="O325" s="126" t="e">
        <f t="shared" si="23"/>
        <v>#REF!</v>
      </c>
      <c r="P325" s="41">
        <v>3</v>
      </c>
      <c r="Q325" s="41">
        <v>3</v>
      </c>
      <c r="R325" s="41">
        <v>3</v>
      </c>
    </row>
    <row r="326" spans="1:18">
      <c r="A326" s="40" t="str">
        <f t="shared" si="20"/>
        <v>3_19883</v>
      </c>
      <c r="B326" s="40">
        <v>3</v>
      </c>
      <c r="C326" s="41" t="s">
        <v>91</v>
      </c>
      <c r="D326" s="40">
        <v>3</v>
      </c>
      <c r="E326" s="40">
        <v>1988</v>
      </c>
      <c r="F326" s="40" t="str">
        <f t="shared" si="21"/>
        <v>1988Q3</v>
      </c>
      <c r="G326" s="40">
        <v>1</v>
      </c>
      <c r="H326" s="40">
        <v>0</v>
      </c>
      <c r="I326" s="40">
        <v>0</v>
      </c>
      <c r="J326" s="42">
        <v>787765</v>
      </c>
      <c r="K326" s="42">
        <f>J326*OtherData!$C$3</f>
        <v>596339.89401968208</v>
      </c>
      <c r="L326" s="42" t="str">
        <f>VLOOKUP($C326,OtherData!$H:$I,2,0)</f>
        <v>Storm</v>
      </c>
      <c r="M326" s="54">
        <f t="shared" si="22"/>
        <v>-3.4039587149326575E-2</v>
      </c>
      <c r="N326" s="42" t="e">
        <f>VLOOKUP(E326,Inflation!$A$2:'Inflation'!$L$63,14,FALSE)*J326</f>
        <v>#REF!</v>
      </c>
      <c r="O326" s="126" t="e">
        <f t="shared" si="23"/>
        <v>#REF!</v>
      </c>
      <c r="P326" s="41">
        <v>3</v>
      </c>
      <c r="Q326" s="41">
        <v>3</v>
      </c>
      <c r="R326" s="41">
        <v>3</v>
      </c>
    </row>
    <row r="327" spans="1:18">
      <c r="A327" s="40" t="str">
        <f t="shared" si="20"/>
        <v>1_19792</v>
      </c>
      <c r="B327" s="40">
        <v>1</v>
      </c>
      <c r="C327" s="41" t="s">
        <v>84</v>
      </c>
      <c r="D327" s="40">
        <v>2</v>
      </c>
      <c r="E327" s="40">
        <v>1979</v>
      </c>
      <c r="F327" s="40" t="str">
        <f t="shared" si="21"/>
        <v>1979Q2</v>
      </c>
      <c r="G327" s="40">
        <v>1</v>
      </c>
      <c r="H327" s="40">
        <v>0</v>
      </c>
      <c r="I327" s="40">
        <v>0</v>
      </c>
      <c r="J327" s="42">
        <v>787131</v>
      </c>
      <c r="K327" s="42">
        <f>J327*OtherData!$C$3</f>
        <v>595859.95457986381</v>
      </c>
      <c r="L327" s="42" t="str">
        <f>VLOOKUP($C327,OtherData!$H:$I,2,0)</f>
        <v>Water</v>
      </c>
      <c r="M327" s="54">
        <f t="shared" si="22"/>
        <v>-3.4043811650464426E-2</v>
      </c>
      <c r="N327" s="42" t="e">
        <f>VLOOKUP(E327,Inflation!$A$2:'Inflation'!$L$63,14,FALSE)*J327</f>
        <v>#REF!</v>
      </c>
      <c r="O327" s="126" t="e">
        <f t="shared" si="23"/>
        <v>#REF!</v>
      </c>
      <c r="P327" s="41">
        <v>5</v>
      </c>
      <c r="Q327" s="41">
        <v>2</v>
      </c>
      <c r="R327" s="41">
        <v>2</v>
      </c>
    </row>
    <row r="328" spans="1:18">
      <c r="A328" s="40" t="str">
        <f t="shared" si="20"/>
        <v>3_20032</v>
      </c>
      <c r="B328" s="40">
        <v>3</v>
      </c>
      <c r="C328" s="41" t="s">
        <v>72</v>
      </c>
      <c r="D328" s="40">
        <v>2</v>
      </c>
      <c r="E328" s="40">
        <v>2003</v>
      </c>
      <c r="F328" s="40" t="str">
        <f t="shared" si="21"/>
        <v>2003Q2</v>
      </c>
      <c r="G328" s="40">
        <v>1</v>
      </c>
      <c r="H328" s="40">
        <v>0</v>
      </c>
      <c r="I328" s="40">
        <v>0</v>
      </c>
      <c r="J328" s="42">
        <v>786330</v>
      </c>
      <c r="K328" s="42">
        <f>J328*OtherData!$C$3</f>
        <v>595253.59576078726</v>
      </c>
      <c r="L328" s="42" t="str">
        <f>VLOOKUP($C328,OtherData!$H:$I,2,0)</f>
        <v>Storm</v>
      </c>
      <c r="M328" s="54">
        <f t="shared" si="22"/>
        <v>-3.4049148914520287E-2</v>
      </c>
      <c r="N328" s="42" t="e">
        <f>VLOOKUP(E328,Inflation!$A$2:'Inflation'!$L$63,14,FALSE)*J328</f>
        <v>#REF!</v>
      </c>
      <c r="O328" s="126" t="e">
        <f t="shared" si="23"/>
        <v>#REF!</v>
      </c>
      <c r="P328" s="41">
        <v>3</v>
      </c>
      <c r="Q328" s="41">
        <v>3</v>
      </c>
      <c r="R328" s="41">
        <v>3</v>
      </c>
    </row>
    <row r="329" spans="1:18">
      <c r="A329" s="40" t="str">
        <f t="shared" si="20"/>
        <v>1_19863</v>
      </c>
      <c r="B329" s="40">
        <v>1</v>
      </c>
      <c r="C329" s="41" t="s">
        <v>72</v>
      </c>
      <c r="D329" s="40">
        <v>3</v>
      </c>
      <c r="E329" s="40">
        <v>1986</v>
      </c>
      <c r="F329" s="40" t="str">
        <f t="shared" si="21"/>
        <v>1986Q3</v>
      </c>
      <c r="G329" s="40">
        <v>1</v>
      </c>
      <c r="H329" s="40">
        <v>0</v>
      </c>
      <c r="I329" s="40">
        <v>0</v>
      </c>
      <c r="J329" s="42">
        <v>785466</v>
      </c>
      <c r="K329" s="42">
        <f>J329*OtherData!$C$3</f>
        <v>594599.54579863744</v>
      </c>
      <c r="L329" s="42" t="str">
        <f>VLOOKUP($C329,OtherData!$H:$I,2,0)</f>
        <v>Storm</v>
      </c>
      <c r="M329" s="54">
        <f t="shared" si="22"/>
        <v>-3.4054905963389531E-2</v>
      </c>
      <c r="N329" s="42" t="e">
        <f>VLOOKUP(E329,Inflation!$A$2:'Inflation'!$L$63,14,FALSE)*J329</f>
        <v>#REF!</v>
      </c>
      <c r="O329" s="126" t="e">
        <f t="shared" si="23"/>
        <v>#REF!</v>
      </c>
      <c r="P329" s="41">
        <v>2</v>
      </c>
      <c r="Q329" s="41">
        <v>2</v>
      </c>
      <c r="R329" s="41">
        <v>2</v>
      </c>
    </row>
    <row r="330" spans="1:18">
      <c r="A330" s="40" t="str">
        <f t="shared" si="20"/>
        <v>2_20102</v>
      </c>
      <c r="B330" s="40">
        <v>2</v>
      </c>
      <c r="C330" s="41" t="s">
        <v>86</v>
      </c>
      <c r="D330" s="40">
        <v>2</v>
      </c>
      <c r="E330" s="40">
        <v>2010</v>
      </c>
      <c r="F330" s="40" t="str">
        <f t="shared" si="21"/>
        <v>2010Q2</v>
      </c>
      <c r="G330" s="40">
        <v>1</v>
      </c>
      <c r="H330" s="40">
        <v>0</v>
      </c>
      <c r="I330" s="40">
        <v>0</v>
      </c>
      <c r="J330" s="42">
        <v>784991</v>
      </c>
      <c r="K330" s="42">
        <f>J330*OtherData!$C$3</f>
        <v>594239.96971990913</v>
      </c>
      <c r="L330" s="42" t="str">
        <f>VLOOKUP($C330,OtherData!$H:$I,2,0)</f>
        <v>Storm</v>
      </c>
      <c r="M330" s="54">
        <f t="shared" si="22"/>
        <v>-3.4058071007617409E-2</v>
      </c>
      <c r="N330" s="42" t="e">
        <f>VLOOKUP(E330,Inflation!$A$2:'Inflation'!$L$63,14,FALSE)*J330</f>
        <v>#REF!</v>
      </c>
      <c r="O330" s="126" t="e">
        <f t="shared" si="23"/>
        <v>#REF!</v>
      </c>
      <c r="P330" s="41">
        <v>3</v>
      </c>
      <c r="Q330" s="41">
        <v>3</v>
      </c>
      <c r="R330" s="41">
        <v>3</v>
      </c>
    </row>
    <row r="331" spans="1:18">
      <c r="A331" s="40" t="str">
        <f t="shared" si="20"/>
        <v>3_19863</v>
      </c>
      <c r="B331" s="40">
        <v>3</v>
      </c>
      <c r="C331" s="41" t="s">
        <v>66</v>
      </c>
      <c r="D331" s="40">
        <v>3</v>
      </c>
      <c r="E331" s="40">
        <v>1986</v>
      </c>
      <c r="F331" s="40" t="str">
        <f t="shared" si="21"/>
        <v>1986Q3</v>
      </c>
      <c r="G331" s="40">
        <v>1</v>
      </c>
      <c r="H331" s="40">
        <v>0</v>
      </c>
      <c r="I331" s="40">
        <v>0</v>
      </c>
      <c r="J331" s="42">
        <v>783643</v>
      </c>
      <c r="K331" s="42">
        <f>J331*OtherData!$C$3</f>
        <v>593219.530658592</v>
      </c>
      <c r="L331" s="42" t="str">
        <f>VLOOKUP($C331,OtherData!$H:$I,2,0)</f>
        <v>Water</v>
      </c>
      <c r="M331" s="54">
        <f t="shared" si="22"/>
        <v>-3.4067053069973589E-2</v>
      </c>
      <c r="N331" s="42" t="e">
        <f>VLOOKUP(E331,Inflation!$A$2:'Inflation'!$L$63,14,FALSE)*J331</f>
        <v>#REF!</v>
      </c>
      <c r="O331" s="126" t="e">
        <f t="shared" si="23"/>
        <v>#REF!</v>
      </c>
      <c r="P331" s="41">
        <v>3</v>
      </c>
      <c r="Q331" s="41">
        <v>3</v>
      </c>
      <c r="R331" s="41">
        <v>3</v>
      </c>
    </row>
    <row r="332" spans="1:18">
      <c r="A332" s="40" t="str">
        <f t="shared" si="20"/>
        <v>2_19732</v>
      </c>
      <c r="B332" s="40">
        <v>2</v>
      </c>
      <c r="C332" s="41" t="s">
        <v>68</v>
      </c>
      <c r="D332" s="40">
        <v>2</v>
      </c>
      <c r="E332" s="40">
        <v>1973</v>
      </c>
      <c r="F332" s="40" t="str">
        <f t="shared" si="21"/>
        <v>1973Q2</v>
      </c>
      <c r="G332" s="40">
        <v>1</v>
      </c>
      <c r="H332" s="40">
        <v>0</v>
      </c>
      <c r="I332" s="40">
        <v>0</v>
      </c>
      <c r="J332" s="42">
        <v>783405</v>
      </c>
      <c r="K332" s="42">
        <f>J332*OtherData!$C$3</f>
        <v>593039.36411809234</v>
      </c>
      <c r="L332" s="42" t="str">
        <f>VLOOKUP($C332,OtherData!$H:$I,2,0)</f>
        <v>Wind</v>
      </c>
      <c r="M332" s="54">
        <f t="shared" si="22"/>
        <v>-3.4068638923713035E-2</v>
      </c>
      <c r="N332" s="42" t="e">
        <f>VLOOKUP(E332,Inflation!$A$2:'Inflation'!$L$63,14,FALSE)*J332</f>
        <v>#REF!</v>
      </c>
      <c r="O332" s="126" t="e">
        <f t="shared" si="23"/>
        <v>#REF!</v>
      </c>
      <c r="P332" s="41">
        <v>3</v>
      </c>
      <c r="Q332" s="41">
        <v>3</v>
      </c>
      <c r="R332" s="41">
        <v>3</v>
      </c>
    </row>
    <row r="333" spans="1:18">
      <c r="A333" s="40" t="str">
        <f t="shared" si="20"/>
        <v>3_20112</v>
      </c>
      <c r="B333" s="40">
        <v>3</v>
      </c>
      <c r="C333" s="41" t="s">
        <v>71</v>
      </c>
      <c r="D333" s="40">
        <v>2</v>
      </c>
      <c r="E333" s="40">
        <v>2011</v>
      </c>
      <c r="F333" s="40" t="str">
        <f t="shared" si="21"/>
        <v>2011Q2</v>
      </c>
      <c r="G333" s="40">
        <v>1</v>
      </c>
      <c r="H333" s="40">
        <v>0</v>
      </c>
      <c r="I333" s="40">
        <v>0</v>
      </c>
      <c r="J333" s="42">
        <v>782533</v>
      </c>
      <c r="K333" s="42">
        <f>J333*OtherData!$C$3</f>
        <v>592379.25813777442</v>
      </c>
      <c r="L333" s="42" t="str">
        <f>VLOOKUP($C333,OtherData!$H:$I,2,0)</f>
        <v>Storm</v>
      </c>
      <c r="M333" s="54">
        <f t="shared" si="22"/>
        <v>-3.4074449278590331E-2</v>
      </c>
      <c r="N333" s="42" t="e">
        <f>VLOOKUP(E333,Inflation!$A$2:'Inflation'!$L$63,14,FALSE)*J333</f>
        <v>#REF!</v>
      </c>
      <c r="O333" s="126" t="e">
        <f t="shared" si="23"/>
        <v>#REF!</v>
      </c>
      <c r="P333" s="41">
        <v>5</v>
      </c>
      <c r="Q333" s="41">
        <v>2</v>
      </c>
      <c r="R333" s="41">
        <v>2</v>
      </c>
    </row>
    <row r="334" spans="1:18">
      <c r="A334" s="40" t="str">
        <f t="shared" si="20"/>
        <v>3_19822</v>
      </c>
      <c r="B334" s="40">
        <v>3</v>
      </c>
      <c r="C334" s="41" t="s">
        <v>92</v>
      </c>
      <c r="D334" s="40">
        <v>2</v>
      </c>
      <c r="E334" s="40">
        <v>1982</v>
      </c>
      <c r="F334" s="40" t="str">
        <f t="shared" si="21"/>
        <v>1982Q2</v>
      </c>
      <c r="G334" s="40">
        <v>1</v>
      </c>
      <c r="H334" s="40">
        <v>0</v>
      </c>
      <c r="I334" s="40">
        <v>0</v>
      </c>
      <c r="J334" s="42">
        <v>780393</v>
      </c>
      <c r="K334" s="42">
        <f>J334*OtherData!$C$3</f>
        <v>590759.27327781986</v>
      </c>
      <c r="L334" s="42" t="str">
        <f>VLOOKUP($C334,OtherData!$H:$I,2,0)</f>
        <v>Storm</v>
      </c>
      <c r="M334" s="54">
        <f t="shared" si="22"/>
        <v>-3.4088708635743314E-2</v>
      </c>
      <c r="N334" s="42" t="e">
        <f>VLOOKUP(E334,Inflation!$A$2:'Inflation'!$L$63,14,FALSE)*J334</f>
        <v>#REF!</v>
      </c>
      <c r="O334" s="126" t="e">
        <f t="shared" si="23"/>
        <v>#REF!</v>
      </c>
      <c r="P334" s="41">
        <v>5</v>
      </c>
      <c r="Q334" s="41">
        <v>2</v>
      </c>
      <c r="R334" s="41">
        <v>2</v>
      </c>
    </row>
    <row r="335" spans="1:18">
      <c r="A335" s="40" t="str">
        <f t="shared" si="20"/>
        <v>1_19943</v>
      </c>
      <c r="B335" s="40">
        <v>1</v>
      </c>
      <c r="C335" s="41" t="s">
        <v>66</v>
      </c>
      <c r="D335" s="40">
        <v>3</v>
      </c>
      <c r="E335" s="40">
        <v>1994</v>
      </c>
      <c r="F335" s="40" t="str">
        <f t="shared" si="21"/>
        <v>1994Q3</v>
      </c>
      <c r="G335" s="40">
        <v>1</v>
      </c>
      <c r="H335" s="40">
        <v>0</v>
      </c>
      <c r="I335" s="40">
        <v>0</v>
      </c>
      <c r="J335" s="42">
        <v>776351</v>
      </c>
      <c r="K335" s="42">
        <f>J335*OtherData!$C$3</f>
        <v>587699.47009841027</v>
      </c>
      <c r="L335" s="42" t="str">
        <f>VLOOKUP($C335,OtherData!$H:$I,2,0)</f>
        <v>Water</v>
      </c>
      <c r="M335" s="54">
        <f t="shared" si="22"/>
        <v>-3.4115641496309849E-2</v>
      </c>
      <c r="N335" s="42" t="e">
        <f>VLOOKUP(E335,Inflation!$A$2:'Inflation'!$L$63,14,FALSE)*J335</f>
        <v>#REF!</v>
      </c>
      <c r="O335" s="126" t="e">
        <f t="shared" si="23"/>
        <v>#REF!</v>
      </c>
      <c r="P335" s="41">
        <v>3</v>
      </c>
      <c r="Q335" s="41">
        <v>3</v>
      </c>
      <c r="R335" s="41">
        <v>3</v>
      </c>
    </row>
    <row r="336" spans="1:18">
      <c r="A336" s="40" t="str">
        <f t="shared" si="20"/>
        <v>1_19693</v>
      </c>
      <c r="B336" s="40">
        <v>1</v>
      </c>
      <c r="C336" s="41" t="s">
        <v>74</v>
      </c>
      <c r="D336" s="40">
        <v>3</v>
      </c>
      <c r="E336" s="40">
        <v>1969</v>
      </c>
      <c r="F336" s="40" t="str">
        <f t="shared" si="21"/>
        <v>1969Q3</v>
      </c>
      <c r="G336" s="40">
        <v>1</v>
      </c>
      <c r="H336" s="40">
        <v>0</v>
      </c>
      <c r="I336" s="40">
        <v>0</v>
      </c>
      <c r="J336" s="42">
        <v>776272</v>
      </c>
      <c r="K336" s="42">
        <f>J336*OtherData!$C$3</f>
        <v>587639.6669190008</v>
      </c>
      <c r="L336" s="42" t="str">
        <f>VLOOKUP($C336,OtherData!$H:$I,2,0)</f>
        <v>Storm</v>
      </c>
      <c r="M336" s="54">
        <f t="shared" si="22"/>
        <v>-3.4116167893139329E-2</v>
      </c>
      <c r="N336" s="42" t="e">
        <f>VLOOKUP(E336,Inflation!$A$2:'Inflation'!$L$63,14,FALSE)*J336</f>
        <v>#REF!</v>
      </c>
      <c r="O336" s="126" t="e">
        <f t="shared" si="23"/>
        <v>#REF!</v>
      </c>
      <c r="P336" s="41">
        <v>2</v>
      </c>
      <c r="Q336" s="41">
        <v>2</v>
      </c>
      <c r="R336" s="41">
        <v>2</v>
      </c>
    </row>
    <row r="337" spans="1:18">
      <c r="A337" s="40" t="str">
        <f t="shared" si="20"/>
        <v>1_20022</v>
      </c>
      <c r="B337" s="40">
        <v>1</v>
      </c>
      <c r="C337" s="41" t="s">
        <v>66</v>
      </c>
      <c r="D337" s="40">
        <v>2</v>
      </c>
      <c r="E337" s="40">
        <v>2002</v>
      </c>
      <c r="F337" s="40" t="str">
        <f t="shared" si="21"/>
        <v>2002Q2</v>
      </c>
      <c r="G337" s="40">
        <v>1</v>
      </c>
      <c r="H337" s="40">
        <v>0</v>
      </c>
      <c r="I337" s="40">
        <v>0</v>
      </c>
      <c r="J337" s="42">
        <v>775638</v>
      </c>
      <c r="K337" s="42">
        <f>J337*OtherData!$C$3</f>
        <v>587159.72747918242</v>
      </c>
      <c r="L337" s="42" t="str">
        <f>VLOOKUP($C337,OtherData!$H:$I,2,0)</f>
        <v>Water</v>
      </c>
      <c r="M337" s="54">
        <f t="shared" si="22"/>
        <v>-3.4120392394277173E-2</v>
      </c>
      <c r="N337" s="42" t="e">
        <f>VLOOKUP(E337,Inflation!$A$2:'Inflation'!$L$63,14,FALSE)*J337</f>
        <v>#REF!</v>
      </c>
      <c r="O337" s="126" t="e">
        <f t="shared" si="23"/>
        <v>#REF!</v>
      </c>
      <c r="P337" s="41">
        <v>4</v>
      </c>
      <c r="Q337" s="41">
        <v>4</v>
      </c>
      <c r="R337" s="41">
        <v>5</v>
      </c>
    </row>
    <row r="338" spans="1:18">
      <c r="A338" s="40" t="str">
        <f t="shared" si="20"/>
        <v>3_19863</v>
      </c>
      <c r="B338" s="40">
        <v>3</v>
      </c>
      <c r="C338" s="41" t="s">
        <v>72</v>
      </c>
      <c r="D338" s="40">
        <v>3</v>
      </c>
      <c r="E338" s="40">
        <v>1986</v>
      </c>
      <c r="F338" s="40" t="str">
        <f t="shared" si="21"/>
        <v>1986Q3</v>
      </c>
      <c r="G338" s="40">
        <v>1</v>
      </c>
      <c r="H338" s="40">
        <v>0</v>
      </c>
      <c r="I338" s="40">
        <v>0</v>
      </c>
      <c r="J338" s="42">
        <v>775083</v>
      </c>
      <c r="K338" s="42">
        <f>J338*OtherData!$C$3</f>
        <v>586739.59121877362</v>
      </c>
      <c r="L338" s="42" t="str">
        <f>VLOOKUP($C338,OtherData!$H:$I,2,0)</f>
        <v>Storm</v>
      </c>
      <c r="M338" s="54">
        <f t="shared" si="22"/>
        <v>-3.4124090498585544E-2</v>
      </c>
      <c r="N338" s="42" t="e">
        <f>VLOOKUP(E338,Inflation!$A$2:'Inflation'!$L$63,14,FALSE)*J338</f>
        <v>#REF!</v>
      </c>
      <c r="O338" s="126" t="e">
        <f t="shared" si="23"/>
        <v>#REF!</v>
      </c>
      <c r="P338" s="41">
        <v>4</v>
      </c>
      <c r="Q338" s="41">
        <v>4</v>
      </c>
      <c r="R338" s="41">
        <v>4</v>
      </c>
    </row>
    <row r="339" spans="1:18">
      <c r="A339" s="40" t="str">
        <f t="shared" si="20"/>
        <v>5_19841</v>
      </c>
      <c r="B339" s="40">
        <v>5</v>
      </c>
      <c r="C339" s="41" t="s">
        <v>72</v>
      </c>
      <c r="D339" s="40">
        <v>1</v>
      </c>
      <c r="E339" s="40">
        <v>1984</v>
      </c>
      <c r="F339" s="40" t="str">
        <f t="shared" si="21"/>
        <v>1984Q1</v>
      </c>
      <c r="G339" s="40">
        <v>1</v>
      </c>
      <c r="H339" s="40">
        <v>0</v>
      </c>
      <c r="I339" s="40">
        <v>0</v>
      </c>
      <c r="J339" s="42">
        <v>772785</v>
      </c>
      <c r="K339" s="42">
        <f>J339*OtherData!$C$3</f>
        <v>585000</v>
      </c>
      <c r="L339" s="42" t="str">
        <f>VLOOKUP($C339,OtherData!$H:$I,2,0)</f>
        <v>Storm</v>
      </c>
      <c r="M339" s="54">
        <f t="shared" si="22"/>
        <v>-3.4139402649397493E-2</v>
      </c>
      <c r="N339" s="42" t="e">
        <f>VLOOKUP(E339,Inflation!$A$2:'Inflation'!$L$63,14,FALSE)*J339</f>
        <v>#REF!</v>
      </c>
      <c r="O339" s="126" t="e">
        <f t="shared" si="23"/>
        <v>#REF!</v>
      </c>
      <c r="P339" s="41">
        <v>3</v>
      </c>
      <c r="Q339" s="41">
        <v>3</v>
      </c>
      <c r="R339" s="41">
        <v>3</v>
      </c>
    </row>
    <row r="340" spans="1:18">
      <c r="A340" s="40" t="str">
        <f t="shared" si="20"/>
        <v>1_20031</v>
      </c>
      <c r="B340" s="40">
        <v>1</v>
      </c>
      <c r="C340" s="41" t="s">
        <v>73</v>
      </c>
      <c r="D340" s="40">
        <v>1</v>
      </c>
      <c r="E340" s="40">
        <v>2003</v>
      </c>
      <c r="F340" s="40" t="str">
        <f t="shared" si="21"/>
        <v>2003Q1</v>
      </c>
      <c r="G340" s="40">
        <v>1</v>
      </c>
      <c r="H340" s="40">
        <v>0</v>
      </c>
      <c r="I340" s="40">
        <v>23</v>
      </c>
      <c r="J340" s="42">
        <v>772071</v>
      </c>
      <c r="K340" s="42">
        <f>J340*OtherData!$C$3</f>
        <v>584459.50037850114</v>
      </c>
      <c r="L340" s="42" t="str">
        <f>VLOOKUP($C340,OtherData!$H:$I,2,0)</f>
        <v>Wind</v>
      </c>
      <c r="M340" s="54">
        <f t="shared" si="22"/>
        <v>-3.4144160210615823E-2</v>
      </c>
      <c r="N340" s="42" t="e">
        <f>VLOOKUP(E340,Inflation!$A$2:'Inflation'!$L$63,14,FALSE)*J340</f>
        <v>#REF!</v>
      </c>
      <c r="O340" s="126" t="e">
        <f t="shared" si="23"/>
        <v>#REF!</v>
      </c>
      <c r="P340" s="41">
        <v>4</v>
      </c>
      <c r="Q340" s="41">
        <v>4</v>
      </c>
      <c r="R340" s="41">
        <v>4</v>
      </c>
    </row>
    <row r="341" spans="1:18">
      <c r="A341" s="40" t="str">
        <f t="shared" si="20"/>
        <v>2_19852</v>
      </c>
      <c r="B341" s="40">
        <v>2</v>
      </c>
      <c r="C341" s="41" t="s">
        <v>89</v>
      </c>
      <c r="D341" s="40">
        <v>2</v>
      </c>
      <c r="E341" s="40">
        <v>1985</v>
      </c>
      <c r="F341" s="40" t="str">
        <f t="shared" si="21"/>
        <v>1985Q2</v>
      </c>
      <c r="G341" s="40">
        <v>1</v>
      </c>
      <c r="H341" s="40">
        <v>0</v>
      </c>
      <c r="I341" s="40">
        <v>0</v>
      </c>
      <c r="J341" s="42">
        <v>770724</v>
      </c>
      <c r="K341" s="42">
        <f>J341*OtherData!$C$3</f>
        <v>583439.81831945502</v>
      </c>
      <c r="L341" s="42" t="str">
        <f>VLOOKUP($C341,OtherData!$H:$I,2,0)</f>
        <v>Wind</v>
      </c>
      <c r="M341" s="54">
        <f t="shared" si="22"/>
        <v>-3.4153135609720997E-2</v>
      </c>
      <c r="N341" s="42" t="e">
        <f>VLOOKUP(E341,Inflation!$A$2:'Inflation'!$L$63,14,FALSE)*J341</f>
        <v>#REF!</v>
      </c>
      <c r="O341" s="126" t="e">
        <f t="shared" si="23"/>
        <v>#REF!</v>
      </c>
      <c r="P341" s="41">
        <v>3</v>
      </c>
      <c r="Q341" s="41">
        <v>3</v>
      </c>
      <c r="R341" s="41">
        <v>5</v>
      </c>
    </row>
    <row r="342" spans="1:18">
      <c r="A342" s="40" t="str">
        <f t="shared" si="20"/>
        <v>1_19841</v>
      </c>
      <c r="B342" s="40">
        <v>1</v>
      </c>
      <c r="C342" s="41" t="s">
        <v>93</v>
      </c>
      <c r="D342" s="40">
        <v>1</v>
      </c>
      <c r="E342" s="40">
        <v>1984</v>
      </c>
      <c r="F342" s="40" t="str">
        <f t="shared" si="21"/>
        <v>1984Q1</v>
      </c>
      <c r="G342" s="40">
        <v>1</v>
      </c>
      <c r="H342" s="40">
        <v>0</v>
      </c>
      <c r="I342" s="40">
        <v>0</v>
      </c>
      <c r="J342" s="42">
        <v>769139</v>
      </c>
      <c r="K342" s="42">
        <f>J342*OtherData!$C$3</f>
        <v>582239.96971990913</v>
      </c>
      <c r="L342" s="42" t="str">
        <f>VLOOKUP($C342,OtherData!$H:$I,2,0)</f>
        <v>Storm</v>
      </c>
      <c r="M342" s="54">
        <f t="shared" si="22"/>
        <v>-3.4163696862565616E-2</v>
      </c>
      <c r="N342" s="42" t="e">
        <f>VLOOKUP(E342,Inflation!$A$2:'Inflation'!$L$63,14,FALSE)*J342</f>
        <v>#REF!</v>
      </c>
      <c r="O342" s="126" t="e">
        <f t="shared" si="23"/>
        <v>#REF!</v>
      </c>
      <c r="P342" s="41">
        <v>5</v>
      </c>
      <c r="Q342" s="41">
        <v>2</v>
      </c>
      <c r="R342" s="41">
        <v>2</v>
      </c>
    </row>
    <row r="343" spans="1:18">
      <c r="A343" s="40" t="str">
        <f t="shared" si="20"/>
        <v>5_20152</v>
      </c>
      <c r="B343" s="40">
        <v>5</v>
      </c>
      <c r="C343" s="41" t="s">
        <v>71</v>
      </c>
      <c r="D343" s="40">
        <v>2</v>
      </c>
      <c r="E343" s="40">
        <v>2015</v>
      </c>
      <c r="F343" s="40" t="str">
        <f t="shared" si="21"/>
        <v>2015Q2</v>
      </c>
      <c r="G343" s="40">
        <v>1</v>
      </c>
      <c r="H343" s="40">
        <v>0</v>
      </c>
      <c r="I343" s="40">
        <v>0</v>
      </c>
      <c r="J343" s="42">
        <v>769113</v>
      </c>
      <c r="K343" s="42">
        <f>J343*OtherData!$C$3</f>
        <v>582220.28766086302</v>
      </c>
      <c r="L343" s="42" t="str">
        <f>VLOOKUP($C343,OtherData!$H:$I,2,0)</f>
        <v>Storm</v>
      </c>
      <c r="M343" s="54">
        <f t="shared" si="22"/>
        <v>-3.4163870107091779E-2</v>
      </c>
      <c r="N343" s="42" t="e">
        <f>VLOOKUP(E343,Inflation!$A$2:'Inflation'!$L$63,14,FALSE)*J343</f>
        <v>#REF!</v>
      </c>
      <c r="O343" s="126" t="e">
        <f t="shared" si="23"/>
        <v>#REF!</v>
      </c>
      <c r="P343" s="41">
        <v>3</v>
      </c>
      <c r="Q343" s="41">
        <v>3</v>
      </c>
      <c r="R343" s="41">
        <v>3</v>
      </c>
    </row>
    <row r="344" spans="1:18">
      <c r="A344" s="40" t="str">
        <f t="shared" si="20"/>
        <v>1_20083</v>
      </c>
      <c r="B344" s="40">
        <v>1</v>
      </c>
      <c r="C344" s="41" t="s">
        <v>68</v>
      </c>
      <c r="D344" s="40">
        <v>3</v>
      </c>
      <c r="E344" s="40">
        <v>2008</v>
      </c>
      <c r="F344" s="40" t="str">
        <f t="shared" si="21"/>
        <v>2008Q3</v>
      </c>
      <c r="G344" s="40">
        <v>1</v>
      </c>
      <c r="H344" s="40">
        <v>0</v>
      </c>
      <c r="I344" s="40">
        <v>0</v>
      </c>
      <c r="J344" s="42">
        <v>767791</v>
      </c>
      <c r="K344" s="42">
        <f>J344*OtherData!$C$3</f>
        <v>581219.530658592</v>
      </c>
      <c r="L344" s="42" t="str">
        <f>VLOOKUP($C344,OtherData!$H:$I,2,0)</f>
        <v>Wind</v>
      </c>
      <c r="M344" s="54">
        <f t="shared" si="22"/>
        <v>-3.4172678924921804E-2</v>
      </c>
      <c r="N344" s="42" t="e">
        <f>VLOOKUP(E344,Inflation!$A$2:'Inflation'!$L$63,14,FALSE)*J344</f>
        <v>#REF!</v>
      </c>
      <c r="O344" s="126" t="e">
        <f t="shared" si="23"/>
        <v>#REF!</v>
      </c>
      <c r="P344" s="41">
        <v>3</v>
      </c>
      <c r="Q344" s="41">
        <v>3</v>
      </c>
      <c r="R344" s="41">
        <v>3</v>
      </c>
    </row>
    <row r="345" spans="1:18">
      <c r="A345" s="40" t="str">
        <f t="shared" si="20"/>
        <v>4_19832</v>
      </c>
      <c r="B345" s="40">
        <v>4</v>
      </c>
      <c r="C345" s="41" t="s">
        <v>68</v>
      </c>
      <c r="D345" s="40">
        <v>2</v>
      </c>
      <c r="E345" s="40">
        <v>1983</v>
      </c>
      <c r="F345" s="40" t="str">
        <f t="shared" si="21"/>
        <v>1983Q2</v>
      </c>
      <c r="G345" s="40">
        <v>1</v>
      </c>
      <c r="H345" s="40">
        <v>0</v>
      </c>
      <c r="I345" s="40">
        <v>23</v>
      </c>
      <c r="J345" s="42">
        <v>766919</v>
      </c>
      <c r="K345" s="42">
        <f>J345*OtherData!$C$3</f>
        <v>580559.42467827408</v>
      </c>
      <c r="L345" s="42" t="str">
        <f>VLOOKUP($C345,OtherData!$H:$I,2,0)</f>
        <v>Wind</v>
      </c>
      <c r="M345" s="54">
        <f t="shared" si="22"/>
        <v>-3.4178489279799093E-2</v>
      </c>
      <c r="N345" s="42" t="e">
        <f>VLOOKUP(E345,Inflation!$A$2:'Inflation'!$L$63,14,FALSE)*J345</f>
        <v>#REF!</v>
      </c>
      <c r="O345" s="126" t="e">
        <f t="shared" si="23"/>
        <v>#REF!</v>
      </c>
      <c r="P345" s="41">
        <v>1</v>
      </c>
      <c r="Q345" s="41">
        <v>1</v>
      </c>
      <c r="R345" s="41">
        <v>1</v>
      </c>
    </row>
    <row r="346" spans="1:18">
      <c r="A346" s="40" t="str">
        <f t="shared" si="20"/>
        <v>2_19882</v>
      </c>
      <c r="B346" s="40">
        <v>2</v>
      </c>
      <c r="C346" s="41" t="s">
        <v>71</v>
      </c>
      <c r="D346" s="40">
        <v>2</v>
      </c>
      <c r="E346" s="40">
        <v>1988</v>
      </c>
      <c r="F346" s="40" t="str">
        <f t="shared" si="21"/>
        <v>1988Q2</v>
      </c>
      <c r="G346" s="40">
        <v>1</v>
      </c>
      <c r="H346" s="40">
        <v>0</v>
      </c>
      <c r="I346" s="40">
        <v>23</v>
      </c>
      <c r="J346" s="42">
        <v>765493</v>
      </c>
      <c r="K346" s="42">
        <f>J346*OtherData!$C$3</f>
        <v>579479.93943981838</v>
      </c>
      <c r="L346" s="42" t="str">
        <f>VLOOKUP($C346,OtherData!$H:$I,2,0)</f>
        <v>Storm</v>
      </c>
      <c r="M346" s="54">
        <f t="shared" si="22"/>
        <v>-3.4187991075733747E-2</v>
      </c>
      <c r="N346" s="42" t="e">
        <f>VLOOKUP(E346,Inflation!$A$2:'Inflation'!$L$63,14,FALSE)*J346</f>
        <v>#REF!</v>
      </c>
      <c r="O346" s="126" t="e">
        <f t="shared" si="23"/>
        <v>#REF!</v>
      </c>
      <c r="P346" s="41">
        <v>5</v>
      </c>
      <c r="Q346" s="41">
        <v>2</v>
      </c>
      <c r="R346" s="41">
        <v>2</v>
      </c>
    </row>
    <row r="347" spans="1:18">
      <c r="A347" s="40" t="str">
        <f t="shared" si="20"/>
        <v>2_19654</v>
      </c>
      <c r="B347" s="40">
        <v>2</v>
      </c>
      <c r="C347" s="41" t="s">
        <v>68</v>
      </c>
      <c r="D347" s="40">
        <v>4</v>
      </c>
      <c r="E347" s="40">
        <v>1965</v>
      </c>
      <c r="F347" s="40" t="str">
        <f t="shared" si="21"/>
        <v>1965Q4</v>
      </c>
      <c r="G347" s="40">
        <v>1</v>
      </c>
      <c r="H347" s="40">
        <v>0</v>
      </c>
      <c r="I347" s="40">
        <v>0</v>
      </c>
      <c r="J347" s="42">
        <v>764462</v>
      </c>
      <c r="K347" s="42">
        <f>J347*OtherData!$C$3</f>
        <v>578699.47009841027</v>
      </c>
      <c r="L347" s="42" t="str">
        <f>VLOOKUP($C347,OtherData!$H:$I,2,0)</f>
        <v>Wind</v>
      </c>
      <c r="M347" s="54">
        <f t="shared" si="22"/>
        <v>-3.4194860887521009E-2</v>
      </c>
      <c r="N347" s="42" t="e">
        <f>VLOOKUP(E347,Inflation!$A$2:'Inflation'!$L$63,14,FALSE)*J347</f>
        <v>#REF!</v>
      </c>
      <c r="O347" s="126" t="e">
        <f t="shared" si="23"/>
        <v>#REF!</v>
      </c>
      <c r="P347" s="41">
        <v>3</v>
      </c>
      <c r="Q347" s="41">
        <v>3</v>
      </c>
      <c r="R347" s="41">
        <v>3</v>
      </c>
    </row>
    <row r="348" spans="1:18">
      <c r="A348" s="40" t="str">
        <f t="shared" si="20"/>
        <v>1_19943</v>
      </c>
      <c r="B348" s="40">
        <v>1</v>
      </c>
      <c r="C348" s="41" t="s">
        <v>83</v>
      </c>
      <c r="D348" s="40">
        <v>3</v>
      </c>
      <c r="E348" s="40">
        <v>1994</v>
      </c>
      <c r="F348" s="40" t="str">
        <f t="shared" si="21"/>
        <v>1994Q3</v>
      </c>
      <c r="G348" s="40">
        <v>1</v>
      </c>
      <c r="H348" s="40">
        <v>0</v>
      </c>
      <c r="I348" s="40">
        <v>0</v>
      </c>
      <c r="J348" s="42">
        <v>762956</v>
      </c>
      <c r="K348" s="42">
        <f>J348*OtherData!$C$3</f>
        <v>577559.42467827408</v>
      </c>
      <c r="L348" s="42" t="str">
        <f>VLOOKUP($C348,OtherData!$H:$I,2,0)</f>
        <v>Storm</v>
      </c>
      <c r="M348" s="54">
        <f t="shared" si="22"/>
        <v>-3.4204895743536148E-2</v>
      </c>
      <c r="N348" s="42" t="e">
        <f>VLOOKUP(E348,Inflation!$A$2:'Inflation'!$L$63,14,FALSE)*J348</f>
        <v>#REF!</v>
      </c>
      <c r="O348" s="126" t="e">
        <f t="shared" si="23"/>
        <v>#REF!</v>
      </c>
      <c r="P348" s="41">
        <v>5</v>
      </c>
      <c r="Q348" s="41">
        <v>2</v>
      </c>
      <c r="R348" s="41">
        <v>2</v>
      </c>
    </row>
    <row r="349" spans="1:18">
      <c r="A349" s="40" t="str">
        <f t="shared" si="20"/>
        <v>1_19902</v>
      </c>
      <c r="B349" s="40">
        <v>1</v>
      </c>
      <c r="C349" s="41" t="s">
        <v>71</v>
      </c>
      <c r="D349" s="40">
        <v>2</v>
      </c>
      <c r="E349" s="40">
        <v>1990</v>
      </c>
      <c r="F349" s="40" t="str">
        <f t="shared" si="21"/>
        <v>1990Q2</v>
      </c>
      <c r="G349" s="40">
        <v>1</v>
      </c>
      <c r="H349" s="40">
        <v>0</v>
      </c>
      <c r="I349" s="40">
        <v>46</v>
      </c>
      <c r="J349" s="42">
        <v>761847</v>
      </c>
      <c r="K349" s="42">
        <f>J349*OtherData!$C$3</f>
        <v>576719.90915972751</v>
      </c>
      <c r="L349" s="42" t="str">
        <f>VLOOKUP($C349,OtherData!$H:$I,2,0)</f>
        <v>Storm</v>
      </c>
      <c r="M349" s="54">
        <f t="shared" si="22"/>
        <v>-3.4212285288901877E-2</v>
      </c>
      <c r="N349" s="42" t="e">
        <f>VLOOKUP(E349,Inflation!$A$2:'Inflation'!$L$63,14,FALSE)*J349</f>
        <v>#REF!</v>
      </c>
      <c r="O349" s="126" t="e">
        <f t="shared" si="23"/>
        <v>#REF!</v>
      </c>
      <c r="P349" s="41">
        <v>2</v>
      </c>
      <c r="Q349" s="41">
        <v>2</v>
      </c>
      <c r="R349" s="41">
        <v>2</v>
      </c>
    </row>
    <row r="350" spans="1:18">
      <c r="A350" s="40" t="str">
        <f t="shared" si="20"/>
        <v>1_19923</v>
      </c>
      <c r="B350" s="40">
        <v>1</v>
      </c>
      <c r="C350" s="41" t="s">
        <v>71</v>
      </c>
      <c r="D350" s="40">
        <v>3</v>
      </c>
      <c r="E350" s="40">
        <v>1992</v>
      </c>
      <c r="F350" s="40" t="str">
        <f t="shared" si="21"/>
        <v>1992Q3</v>
      </c>
      <c r="G350" s="40">
        <v>1</v>
      </c>
      <c r="H350" s="40">
        <v>0</v>
      </c>
      <c r="I350" s="40">
        <v>0</v>
      </c>
      <c r="J350" s="42">
        <v>760578</v>
      </c>
      <c r="K350" s="42">
        <f>J350*OtherData!$C$3</f>
        <v>575759.27327781986</v>
      </c>
      <c r="L350" s="42" t="str">
        <f>VLOOKUP($C350,OtherData!$H:$I,2,0)</f>
        <v>Storm</v>
      </c>
      <c r="M350" s="54">
        <f t="shared" si="22"/>
        <v>-3.4220740954428577E-2</v>
      </c>
      <c r="N350" s="42" t="e">
        <f>VLOOKUP(E350,Inflation!$A$2:'Inflation'!$L$63,14,FALSE)*J350</f>
        <v>#REF!</v>
      </c>
      <c r="O350" s="126" t="e">
        <f t="shared" si="23"/>
        <v>#REF!</v>
      </c>
      <c r="P350" s="41">
        <v>3</v>
      </c>
      <c r="Q350" s="41">
        <v>3</v>
      </c>
      <c r="R350" s="41">
        <v>3</v>
      </c>
    </row>
    <row r="351" spans="1:18">
      <c r="A351" s="40" t="str">
        <f t="shared" si="20"/>
        <v>2_19793</v>
      </c>
      <c r="B351" s="40">
        <v>2</v>
      </c>
      <c r="C351" s="41" t="s">
        <v>68</v>
      </c>
      <c r="D351" s="40">
        <v>3</v>
      </c>
      <c r="E351" s="40">
        <v>1979</v>
      </c>
      <c r="F351" s="40" t="str">
        <f t="shared" si="21"/>
        <v>1979Q3</v>
      </c>
      <c r="G351" s="40">
        <v>1</v>
      </c>
      <c r="H351" s="40">
        <v>0</v>
      </c>
      <c r="I351" s="40">
        <v>0</v>
      </c>
      <c r="J351" s="42">
        <v>759865</v>
      </c>
      <c r="K351" s="42">
        <f>J351*OtherData!$C$3</f>
        <v>575219.530658592</v>
      </c>
      <c r="L351" s="42" t="str">
        <f>VLOOKUP($C351,OtherData!$H:$I,2,0)</f>
        <v>Wind</v>
      </c>
      <c r="M351" s="54">
        <f t="shared" si="22"/>
        <v>-3.4225491852395908E-2</v>
      </c>
      <c r="N351" s="42" t="e">
        <f>VLOOKUP(E351,Inflation!$A$2:'Inflation'!$L$63,14,FALSE)*J351</f>
        <v>#REF!</v>
      </c>
      <c r="O351" s="126" t="e">
        <f t="shared" si="23"/>
        <v>#REF!</v>
      </c>
      <c r="P351" s="41">
        <v>3</v>
      </c>
      <c r="Q351" s="41">
        <v>3</v>
      </c>
      <c r="R351" s="41">
        <v>3</v>
      </c>
    </row>
    <row r="352" spans="1:18">
      <c r="A352" s="40" t="str">
        <f t="shared" si="20"/>
        <v>2_19872</v>
      </c>
      <c r="B352" s="40">
        <v>2</v>
      </c>
      <c r="C352" s="41" t="s">
        <v>73</v>
      </c>
      <c r="D352" s="40">
        <v>2</v>
      </c>
      <c r="E352" s="40">
        <v>1987</v>
      </c>
      <c r="F352" s="40" t="str">
        <f t="shared" si="21"/>
        <v>1987Q2</v>
      </c>
      <c r="G352" s="40">
        <v>1</v>
      </c>
      <c r="H352" s="40">
        <v>0</v>
      </c>
      <c r="I352" s="40">
        <v>0</v>
      </c>
      <c r="J352" s="42">
        <v>758835</v>
      </c>
      <c r="K352" s="42">
        <f>J352*OtherData!$C$3</f>
        <v>574439.81831945502</v>
      </c>
      <c r="L352" s="42" t="str">
        <f>VLOOKUP($C352,OtherData!$H:$I,2,0)</f>
        <v>Wind</v>
      </c>
      <c r="M352" s="54">
        <f t="shared" si="22"/>
        <v>-3.4232355000932156E-2</v>
      </c>
      <c r="N352" s="42" t="e">
        <f>VLOOKUP(E352,Inflation!$A$2:'Inflation'!$L$63,14,FALSE)*J352</f>
        <v>#REF!</v>
      </c>
      <c r="O352" s="126" t="e">
        <f t="shared" si="23"/>
        <v>#REF!</v>
      </c>
      <c r="P352" s="41">
        <v>5</v>
      </c>
      <c r="Q352" s="41">
        <v>2</v>
      </c>
      <c r="R352" s="41">
        <v>2</v>
      </c>
    </row>
    <row r="353" spans="1:18">
      <c r="A353" s="40" t="str">
        <f t="shared" si="20"/>
        <v>1_19952</v>
      </c>
      <c r="B353" s="40">
        <v>1</v>
      </c>
      <c r="C353" s="41" t="s">
        <v>74</v>
      </c>
      <c r="D353" s="40">
        <v>2</v>
      </c>
      <c r="E353" s="40">
        <v>1995</v>
      </c>
      <c r="F353" s="40" t="str">
        <f t="shared" si="21"/>
        <v>1995Q2</v>
      </c>
      <c r="G353" s="40">
        <v>1</v>
      </c>
      <c r="H353" s="40">
        <v>0</v>
      </c>
      <c r="I353" s="40">
        <v>0</v>
      </c>
      <c r="J353" s="42">
        <v>758280</v>
      </c>
      <c r="K353" s="42">
        <f>J353*OtherData!$C$3</f>
        <v>574019.68205904623</v>
      </c>
      <c r="L353" s="42" t="str">
        <f>VLOOKUP($C353,OtherData!$H:$I,2,0)</f>
        <v>Storm</v>
      </c>
      <c r="M353" s="54">
        <f t="shared" si="22"/>
        <v>-3.4236053105240527E-2</v>
      </c>
      <c r="N353" s="42" t="e">
        <f>VLOOKUP(E353,Inflation!$A$2:'Inflation'!$L$63,14,FALSE)*J353</f>
        <v>#REF!</v>
      </c>
      <c r="O353" s="126" t="e">
        <f t="shared" si="23"/>
        <v>#REF!</v>
      </c>
      <c r="P353" s="41">
        <v>3</v>
      </c>
      <c r="Q353" s="41">
        <v>3</v>
      </c>
      <c r="R353" s="41">
        <v>3</v>
      </c>
    </row>
    <row r="354" spans="1:18">
      <c r="A354" s="40" t="str">
        <f t="shared" si="20"/>
        <v>4_19873</v>
      </c>
      <c r="B354" s="40">
        <v>4</v>
      </c>
      <c r="C354" s="41" t="s">
        <v>71</v>
      </c>
      <c r="D354" s="40">
        <v>3</v>
      </c>
      <c r="E354" s="40">
        <v>1987</v>
      </c>
      <c r="F354" s="40" t="str">
        <f t="shared" si="21"/>
        <v>1987Q3</v>
      </c>
      <c r="G354" s="40">
        <v>1</v>
      </c>
      <c r="H354" s="40">
        <v>0</v>
      </c>
      <c r="I354" s="40">
        <v>11</v>
      </c>
      <c r="J354" s="42">
        <v>756140</v>
      </c>
      <c r="K354" s="42">
        <f>J354*OtherData!$C$3</f>
        <v>572399.69719909166</v>
      </c>
      <c r="L354" s="42" t="str">
        <f>VLOOKUP($C354,OtherData!$H:$I,2,0)</f>
        <v>Storm</v>
      </c>
      <c r="M354" s="54">
        <f t="shared" si="22"/>
        <v>-3.425031246239351E-2</v>
      </c>
      <c r="N354" s="42" t="e">
        <f>VLOOKUP(E354,Inflation!$A$2:'Inflation'!$L$63,14,FALSE)*J354</f>
        <v>#REF!</v>
      </c>
      <c r="O354" s="126" t="e">
        <f t="shared" si="23"/>
        <v>#REF!</v>
      </c>
      <c r="P354" s="41">
        <v>5</v>
      </c>
      <c r="Q354" s="41">
        <v>2</v>
      </c>
      <c r="R354" s="41">
        <v>2</v>
      </c>
    </row>
    <row r="355" spans="1:18">
      <c r="A355" s="40" t="str">
        <f t="shared" si="20"/>
        <v>2_19702</v>
      </c>
      <c r="B355" s="40">
        <v>2</v>
      </c>
      <c r="C355" s="41" t="s">
        <v>73</v>
      </c>
      <c r="D355" s="40">
        <v>2</v>
      </c>
      <c r="E355" s="40">
        <v>1970</v>
      </c>
      <c r="F355" s="40" t="str">
        <f t="shared" si="21"/>
        <v>1970Q2</v>
      </c>
      <c r="G355" s="40">
        <v>1</v>
      </c>
      <c r="H355" s="40">
        <v>0</v>
      </c>
      <c r="I355" s="40">
        <v>22</v>
      </c>
      <c r="J355" s="42">
        <v>754634</v>
      </c>
      <c r="K355" s="42">
        <f>J355*OtherData!$C$3</f>
        <v>571259.65177895536</v>
      </c>
      <c r="L355" s="42" t="str">
        <f>VLOOKUP($C355,OtherData!$H:$I,2,0)</f>
        <v>Wind</v>
      </c>
      <c r="M355" s="54">
        <f t="shared" si="22"/>
        <v>-3.426034731840865E-2</v>
      </c>
      <c r="N355" s="42" t="e">
        <f>VLOOKUP(E355,Inflation!$A$2:'Inflation'!$L$63,14,FALSE)*J355</f>
        <v>#REF!</v>
      </c>
      <c r="O355" s="126" t="e">
        <f t="shared" si="23"/>
        <v>#REF!</v>
      </c>
      <c r="P355" s="41">
        <v>3</v>
      </c>
      <c r="Q355" s="41">
        <v>3</v>
      </c>
      <c r="R355" s="41">
        <v>5</v>
      </c>
    </row>
    <row r="356" spans="1:18">
      <c r="A356" s="40" t="str">
        <f t="shared" si="20"/>
        <v>1_19943</v>
      </c>
      <c r="B356" s="40">
        <v>1</v>
      </c>
      <c r="C356" s="41" t="s">
        <v>72</v>
      </c>
      <c r="D356" s="40">
        <v>3</v>
      </c>
      <c r="E356" s="40">
        <v>1994</v>
      </c>
      <c r="F356" s="40" t="str">
        <f t="shared" si="21"/>
        <v>1994Q3</v>
      </c>
      <c r="G356" s="40">
        <v>1</v>
      </c>
      <c r="H356" s="40">
        <v>0</v>
      </c>
      <c r="I356" s="40">
        <v>0</v>
      </c>
      <c r="J356" s="42">
        <v>754396</v>
      </c>
      <c r="K356" s="42">
        <f>J356*OtherData!$C$3</f>
        <v>571079.4852384557</v>
      </c>
      <c r="L356" s="42" t="str">
        <f>VLOOKUP($C356,OtherData!$H:$I,2,0)</f>
        <v>Storm</v>
      </c>
      <c r="M356" s="54">
        <f t="shared" si="22"/>
        <v>-3.4261933172148096E-2</v>
      </c>
      <c r="N356" s="42" t="e">
        <f>VLOOKUP(E356,Inflation!$A$2:'Inflation'!$L$63,14,FALSE)*J356</f>
        <v>#REF!</v>
      </c>
      <c r="O356" s="126" t="e">
        <f t="shared" si="23"/>
        <v>#REF!</v>
      </c>
      <c r="P356" s="41">
        <v>5</v>
      </c>
      <c r="Q356" s="41">
        <v>2</v>
      </c>
      <c r="R356" s="41">
        <v>2</v>
      </c>
    </row>
    <row r="357" spans="1:18">
      <c r="A357" s="40" t="str">
        <f t="shared" si="20"/>
        <v>5_19892</v>
      </c>
      <c r="B357" s="40">
        <v>5</v>
      </c>
      <c r="C357" s="41" t="s">
        <v>71</v>
      </c>
      <c r="D357" s="40">
        <v>2</v>
      </c>
      <c r="E357" s="40">
        <v>1989</v>
      </c>
      <c r="F357" s="40" t="str">
        <f t="shared" si="21"/>
        <v>1989Q2</v>
      </c>
      <c r="G357" s="40">
        <v>1</v>
      </c>
      <c r="H357" s="40">
        <v>0</v>
      </c>
      <c r="I357" s="40">
        <v>0</v>
      </c>
      <c r="J357" s="42">
        <v>754079</v>
      </c>
      <c r="K357" s="42">
        <f>J357*OtherData!$C$3</f>
        <v>570839.51551854657</v>
      </c>
      <c r="L357" s="42" t="str">
        <f>VLOOKUP($C357,OtherData!$H:$I,2,0)</f>
        <v>Storm</v>
      </c>
      <c r="M357" s="54">
        <f t="shared" si="22"/>
        <v>-3.4264045422717021E-2</v>
      </c>
      <c r="N357" s="42" t="e">
        <f>VLOOKUP(E357,Inflation!$A$2:'Inflation'!$L$63,14,FALSE)*J357</f>
        <v>#REF!</v>
      </c>
      <c r="O357" s="126" t="e">
        <f t="shared" si="23"/>
        <v>#REF!</v>
      </c>
      <c r="P357" s="41">
        <v>3</v>
      </c>
      <c r="Q357" s="41">
        <v>3</v>
      </c>
      <c r="R357" s="41">
        <v>5</v>
      </c>
    </row>
    <row r="358" spans="1:18">
      <c r="A358" s="40" t="str">
        <f t="shared" si="20"/>
        <v>1_19723</v>
      </c>
      <c r="B358" s="40">
        <v>1</v>
      </c>
      <c r="C358" s="41" t="s">
        <v>92</v>
      </c>
      <c r="D358" s="40">
        <v>3</v>
      </c>
      <c r="E358" s="40">
        <v>1972</v>
      </c>
      <c r="F358" s="40" t="str">
        <f t="shared" si="21"/>
        <v>1972Q3</v>
      </c>
      <c r="G358" s="40">
        <v>1</v>
      </c>
      <c r="H358" s="40">
        <v>0</v>
      </c>
      <c r="I358" s="40">
        <v>0</v>
      </c>
      <c r="J358" s="42">
        <v>752811</v>
      </c>
      <c r="K358" s="42">
        <f>J358*OtherData!$C$3</f>
        <v>569879.63663890993</v>
      </c>
      <c r="L358" s="42" t="str">
        <f>VLOOKUP($C358,OtherData!$H:$I,2,0)</f>
        <v>Storm</v>
      </c>
      <c r="M358" s="54">
        <f t="shared" si="22"/>
        <v>-3.4272494424992715E-2</v>
      </c>
      <c r="N358" s="42" t="e">
        <f>VLOOKUP(E358,Inflation!$A$2:'Inflation'!$L$63,14,FALSE)*J358</f>
        <v>#REF!</v>
      </c>
      <c r="O358" s="126" t="e">
        <f t="shared" si="23"/>
        <v>#REF!</v>
      </c>
      <c r="P358" s="41">
        <v>3</v>
      </c>
      <c r="Q358" s="41">
        <v>3</v>
      </c>
      <c r="R358" s="41">
        <v>3</v>
      </c>
    </row>
    <row r="359" spans="1:18">
      <c r="A359" s="40" t="str">
        <f t="shared" si="20"/>
        <v>5_20112</v>
      </c>
      <c r="B359" s="40">
        <v>5</v>
      </c>
      <c r="C359" s="41" t="s">
        <v>68</v>
      </c>
      <c r="D359" s="40">
        <v>2</v>
      </c>
      <c r="E359" s="40">
        <v>2011</v>
      </c>
      <c r="F359" s="40" t="str">
        <f t="shared" si="21"/>
        <v>2011Q2</v>
      </c>
      <c r="G359" s="40">
        <v>1</v>
      </c>
      <c r="H359" s="40">
        <v>0</v>
      </c>
      <c r="I359" s="40">
        <v>0</v>
      </c>
      <c r="J359" s="42">
        <v>751993</v>
      </c>
      <c r="K359" s="42">
        <f>J359*OtherData!$C$3</f>
        <v>569260.40878122638</v>
      </c>
      <c r="L359" s="42" t="str">
        <f>VLOOKUP($C359,OtherData!$H:$I,2,0)</f>
        <v>Wind</v>
      </c>
      <c r="M359" s="54">
        <f t="shared" si="22"/>
        <v>-3.4277944964315681E-2</v>
      </c>
      <c r="N359" s="42" t="e">
        <f>VLOOKUP(E359,Inflation!$A$2:'Inflation'!$L$63,14,FALSE)*J359</f>
        <v>#REF!</v>
      </c>
      <c r="O359" s="126" t="e">
        <f t="shared" si="23"/>
        <v>#REF!</v>
      </c>
      <c r="P359" s="41">
        <v>3</v>
      </c>
      <c r="Q359" s="41">
        <v>3</v>
      </c>
      <c r="R359" s="41">
        <v>5</v>
      </c>
    </row>
    <row r="360" spans="1:18">
      <c r="A360" s="40" t="str">
        <f t="shared" si="20"/>
        <v>4_19892</v>
      </c>
      <c r="B360" s="40">
        <v>4</v>
      </c>
      <c r="C360" s="41" t="s">
        <v>71</v>
      </c>
      <c r="D360" s="40">
        <v>2</v>
      </c>
      <c r="E360" s="40">
        <v>1989</v>
      </c>
      <c r="F360" s="40" t="str">
        <f t="shared" si="21"/>
        <v>1989Q2</v>
      </c>
      <c r="G360" s="40">
        <v>1</v>
      </c>
      <c r="H360" s="40">
        <v>0</v>
      </c>
      <c r="I360" s="40">
        <v>0</v>
      </c>
      <c r="J360" s="42">
        <v>751543</v>
      </c>
      <c r="K360" s="42">
        <f>J360*OtherData!$C$3</f>
        <v>568919.75775927329</v>
      </c>
      <c r="L360" s="42" t="str">
        <f>VLOOKUP($C360,OtherData!$H:$I,2,0)</f>
        <v>Storm</v>
      </c>
      <c r="M360" s="54">
        <f t="shared" si="22"/>
        <v>-3.4280943427268416E-2</v>
      </c>
      <c r="N360" s="42" t="e">
        <f>VLOOKUP(E360,Inflation!$A$2:'Inflation'!$L$63,14,FALSE)*J360</f>
        <v>#REF!</v>
      </c>
      <c r="O360" s="126" t="e">
        <f t="shared" si="23"/>
        <v>#REF!</v>
      </c>
      <c r="P360" s="41">
        <v>1</v>
      </c>
      <c r="Q360" s="41">
        <v>1</v>
      </c>
      <c r="R360" s="41">
        <v>1</v>
      </c>
    </row>
    <row r="361" spans="1:18">
      <c r="A361" s="40" t="str">
        <f t="shared" si="20"/>
        <v>5_19862</v>
      </c>
      <c r="B361" s="40">
        <v>5</v>
      </c>
      <c r="C361" s="41" t="s">
        <v>73</v>
      </c>
      <c r="D361" s="40">
        <v>2</v>
      </c>
      <c r="E361" s="40">
        <v>1986</v>
      </c>
      <c r="F361" s="40" t="str">
        <f t="shared" si="21"/>
        <v>1986Q2</v>
      </c>
      <c r="G361" s="40">
        <v>1</v>
      </c>
      <c r="H361" s="40">
        <v>0</v>
      </c>
      <c r="I361" s="40">
        <v>0</v>
      </c>
      <c r="J361" s="42">
        <v>748769</v>
      </c>
      <c r="K361" s="42">
        <f>J361*OtherData!$C$3</f>
        <v>566819.83345950046</v>
      </c>
      <c r="L361" s="42" t="str">
        <f>VLOOKUP($C361,OtherData!$H:$I,2,0)</f>
        <v>Wind</v>
      </c>
      <c r="M361" s="54">
        <f t="shared" si="22"/>
        <v>-3.429942728555925E-2</v>
      </c>
      <c r="N361" s="42" t="e">
        <f>VLOOKUP(E361,Inflation!$A$2:'Inflation'!$L$63,14,FALSE)*J361</f>
        <v>#REF!</v>
      </c>
      <c r="O361" s="126" t="e">
        <f t="shared" si="23"/>
        <v>#REF!</v>
      </c>
      <c r="P361" s="41">
        <v>3</v>
      </c>
      <c r="Q361" s="41">
        <v>3</v>
      </c>
      <c r="R361" s="41">
        <v>5</v>
      </c>
    </row>
    <row r="362" spans="1:18">
      <c r="A362" s="40" t="str">
        <f t="shared" si="20"/>
        <v>3_19754</v>
      </c>
      <c r="B362" s="40">
        <v>3</v>
      </c>
      <c r="C362" s="41" t="s">
        <v>68</v>
      </c>
      <c r="D362" s="40">
        <v>4</v>
      </c>
      <c r="E362" s="40">
        <v>1975</v>
      </c>
      <c r="F362" s="40" t="str">
        <f t="shared" si="21"/>
        <v>1975Q4</v>
      </c>
      <c r="G362" s="40">
        <v>1</v>
      </c>
      <c r="H362" s="40">
        <v>0</v>
      </c>
      <c r="I362" s="40">
        <v>79</v>
      </c>
      <c r="J362" s="42">
        <v>748372</v>
      </c>
      <c r="K362" s="42">
        <f>J362*OtherData!$C$3</f>
        <v>566519.30355791072</v>
      </c>
      <c r="L362" s="42" t="str">
        <f>VLOOKUP($C362,OtherData!$H:$I,2,0)</f>
        <v>Wind</v>
      </c>
      <c r="M362" s="54">
        <f t="shared" si="22"/>
        <v>-3.4302072596208662E-2</v>
      </c>
      <c r="N362" s="42" t="e">
        <f>VLOOKUP(E362,Inflation!$A$2:'Inflation'!$L$63,14,FALSE)*J362</f>
        <v>#REF!</v>
      </c>
      <c r="O362" s="126" t="e">
        <f t="shared" si="23"/>
        <v>#REF!</v>
      </c>
      <c r="P362" s="41">
        <v>3</v>
      </c>
      <c r="Q362" s="41">
        <v>3</v>
      </c>
      <c r="R362" s="41">
        <v>3</v>
      </c>
    </row>
    <row r="363" spans="1:18">
      <c r="A363" s="40" t="str">
        <f t="shared" si="20"/>
        <v>5_19972</v>
      </c>
      <c r="B363" s="40">
        <v>5</v>
      </c>
      <c r="C363" s="41" t="s">
        <v>71</v>
      </c>
      <c r="D363" s="40">
        <v>2</v>
      </c>
      <c r="E363" s="40">
        <v>1997</v>
      </c>
      <c r="F363" s="40" t="str">
        <f t="shared" si="21"/>
        <v>1997Q2</v>
      </c>
      <c r="G363" s="40">
        <v>1</v>
      </c>
      <c r="H363" s="40">
        <v>0</v>
      </c>
      <c r="I363" s="40">
        <v>0</v>
      </c>
      <c r="J363" s="42">
        <v>748293</v>
      </c>
      <c r="K363" s="42">
        <f>J363*OtherData!$C$3</f>
        <v>566459.50037850114</v>
      </c>
      <c r="L363" s="42" t="str">
        <f>VLOOKUP($C363,OtherData!$H:$I,2,0)</f>
        <v>Storm</v>
      </c>
      <c r="M363" s="54">
        <f t="shared" si="22"/>
        <v>-3.4302598993038141E-2</v>
      </c>
      <c r="N363" s="42" t="e">
        <f>VLOOKUP(E363,Inflation!$A$2:'Inflation'!$L$63,14,FALSE)*J363</f>
        <v>#REF!</v>
      </c>
      <c r="O363" s="126" t="e">
        <f t="shared" si="23"/>
        <v>#REF!</v>
      </c>
      <c r="P363" s="41">
        <v>2</v>
      </c>
      <c r="Q363" s="41">
        <v>2</v>
      </c>
      <c r="R363" s="41">
        <v>2</v>
      </c>
    </row>
    <row r="364" spans="1:18">
      <c r="A364" s="40" t="str">
        <f t="shared" si="20"/>
        <v>1_19872</v>
      </c>
      <c r="B364" s="40">
        <v>1</v>
      </c>
      <c r="C364" s="41" t="s">
        <v>72</v>
      </c>
      <c r="D364" s="40">
        <v>2</v>
      </c>
      <c r="E364" s="40">
        <v>1987</v>
      </c>
      <c r="F364" s="40" t="str">
        <f t="shared" si="21"/>
        <v>1987Q2</v>
      </c>
      <c r="G364" s="40">
        <v>1</v>
      </c>
      <c r="H364" s="40">
        <v>0</v>
      </c>
      <c r="I364" s="40">
        <v>0</v>
      </c>
      <c r="J364" s="42">
        <v>748135</v>
      </c>
      <c r="K364" s="42">
        <f>J364*OtherData!$C$3</f>
        <v>566339.89401968208</v>
      </c>
      <c r="L364" s="42" t="str">
        <f>VLOOKUP($C364,OtherData!$H:$I,2,0)</f>
        <v>Storm</v>
      </c>
      <c r="M364" s="54">
        <f t="shared" si="22"/>
        <v>-3.4303651786697094E-2</v>
      </c>
      <c r="N364" s="42" t="e">
        <f>VLOOKUP(E364,Inflation!$A$2:'Inflation'!$L$63,14,FALSE)*J364</f>
        <v>#REF!</v>
      </c>
      <c r="O364" s="126" t="e">
        <f t="shared" si="23"/>
        <v>#REF!</v>
      </c>
      <c r="P364" s="41">
        <v>3</v>
      </c>
      <c r="Q364" s="41">
        <v>3</v>
      </c>
      <c r="R364" s="41">
        <v>3</v>
      </c>
    </row>
    <row r="365" spans="1:18">
      <c r="A365" s="40" t="str">
        <f t="shared" si="20"/>
        <v>2_19863</v>
      </c>
      <c r="B365" s="40">
        <v>2</v>
      </c>
      <c r="C365" s="41" t="s">
        <v>66</v>
      </c>
      <c r="D365" s="40">
        <v>3</v>
      </c>
      <c r="E365" s="40">
        <v>1986</v>
      </c>
      <c r="F365" s="40" t="str">
        <f t="shared" si="21"/>
        <v>1986Q3</v>
      </c>
      <c r="G365" s="40">
        <v>1</v>
      </c>
      <c r="H365" s="40">
        <v>0</v>
      </c>
      <c r="I365" s="40">
        <v>0</v>
      </c>
      <c r="J365" s="42">
        <v>747818</v>
      </c>
      <c r="K365" s="42">
        <f>J365*OtherData!$C$3</f>
        <v>566099.92429977295</v>
      </c>
      <c r="L365" s="42" t="str">
        <f>VLOOKUP($C365,OtherData!$H:$I,2,0)</f>
        <v>Water</v>
      </c>
      <c r="M365" s="54">
        <f t="shared" si="22"/>
        <v>-3.4305764037266019E-2</v>
      </c>
      <c r="N365" s="42" t="e">
        <f>VLOOKUP(E365,Inflation!$A$2:'Inflation'!$L$63,14,FALSE)*J365</f>
        <v>#REF!</v>
      </c>
      <c r="O365" s="126" t="e">
        <f t="shared" si="23"/>
        <v>#REF!</v>
      </c>
      <c r="P365" s="41">
        <v>3</v>
      </c>
      <c r="Q365" s="41">
        <v>3</v>
      </c>
      <c r="R365" s="41">
        <v>3</v>
      </c>
    </row>
    <row r="366" spans="1:18">
      <c r="A366" s="40" t="str">
        <f t="shared" si="20"/>
        <v>4_19842</v>
      </c>
      <c r="B366" s="40">
        <v>4</v>
      </c>
      <c r="C366" s="41" t="s">
        <v>84</v>
      </c>
      <c r="D366" s="40">
        <v>2</v>
      </c>
      <c r="E366" s="40">
        <v>1984</v>
      </c>
      <c r="F366" s="40" t="str">
        <f t="shared" si="21"/>
        <v>1984Q2</v>
      </c>
      <c r="G366" s="40">
        <v>1</v>
      </c>
      <c r="H366" s="40">
        <v>11</v>
      </c>
      <c r="I366" s="40">
        <v>0</v>
      </c>
      <c r="J366" s="42">
        <v>745519</v>
      </c>
      <c r="K366" s="42">
        <f>J366*OtherData!$C$3</f>
        <v>564359.57607872831</v>
      </c>
      <c r="L366" s="42" t="str">
        <f>VLOOKUP($C366,OtherData!$H:$I,2,0)</f>
        <v>Water</v>
      </c>
      <c r="M366" s="54">
        <f t="shared" si="22"/>
        <v>-3.4321082851328975E-2</v>
      </c>
      <c r="N366" s="42" t="e">
        <f>VLOOKUP(E366,Inflation!$A$2:'Inflation'!$L$63,14,FALSE)*J366</f>
        <v>#REF!</v>
      </c>
      <c r="O366" s="126" t="e">
        <f t="shared" si="23"/>
        <v>#REF!</v>
      </c>
      <c r="P366" s="41">
        <v>1</v>
      </c>
      <c r="Q366" s="41">
        <v>1</v>
      </c>
      <c r="R366" s="41">
        <v>1</v>
      </c>
    </row>
    <row r="367" spans="1:18">
      <c r="A367" s="40" t="str">
        <f t="shared" si="20"/>
        <v>1_20172</v>
      </c>
      <c r="B367" s="40">
        <v>1</v>
      </c>
      <c r="C367" s="41" t="s">
        <v>71</v>
      </c>
      <c r="D367" s="40">
        <v>2</v>
      </c>
      <c r="E367" s="40">
        <v>2017</v>
      </c>
      <c r="F367" s="40" t="str">
        <f t="shared" si="21"/>
        <v>2017Q2</v>
      </c>
      <c r="G367" s="40">
        <v>1</v>
      </c>
      <c r="H367" s="40">
        <v>0</v>
      </c>
      <c r="I367" s="40">
        <v>0</v>
      </c>
      <c r="J367" s="42">
        <v>745202</v>
      </c>
      <c r="K367" s="42">
        <f>J367*OtherData!$C$3</f>
        <v>564119.60635881906</v>
      </c>
      <c r="L367" s="42" t="str">
        <f>VLOOKUP($C367,OtherData!$H:$I,2,0)</f>
        <v>Storm</v>
      </c>
      <c r="M367" s="54">
        <f t="shared" si="22"/>
        <v>-3.4323195101897901E-2</v>
      </c>
      <c r="N367" s="42" t="e">
        <f>VLOOKUP(E367,Inflation!$A$2:'Inflation'!$L$63,14,FALSE)*J367</f>
        <v>#REF!</v>
      </c>
      <c r="O367" s="126" t="e">
        <f t="shared" si="23"/>
        <v>#REF!</v>
      </c>
      <c r="P367" s="41">
        <v>3</v>
      </c>
      <c r="Q367" s="41">
        <v>3</v>
      </c>
      <c r="R367" s="41">
        <v>3</v>
      </c>
    </row>
    <row r="368" spans="1:18">
      <c r="A368" s="40" t="str">
        <f t="shared" si="20"/>
        <v>3_19674</v>
      </c>
      <c r="B368" s="40">
        <v>3</v>
      </c>
      <c r="C368" s="41" t="s">
        <v>68</v>
      </c>
      <c r="D368" s="40">
        <v>4</v>
      </c>
      <c r="E368" s="40">
        <v>1967</v>
      </c>
      <c r="F368" s="40" t="str">
        <f t="shared" si="21"/>
        <v>1967Q4</v>
      </c>
      <c r="G368" s="40">
        <v>1</v>
      </c>
      <c r="H368" s="40">
        <v>0</v>
      </c>
      <c r="I368" s="40">
        <v>0</v>
      </c>
      <c r="J368" s="42">
        <v>744330</v>
      </c>
      <c r="K368" s="42">
        <f>J368*OtherData!$C$3</f>
        <v>563459.50037850114</v>
      </c>
      <c r="L368" s="42" t="str">
        <f>VLOOKUP($C368,OtherData!$H:$I,2,0)</f>
        <v>Wind</v>
      </c>
      <c r="M368" s="54">
        <f t="shared" si="22"/>
        <v>-3.432900545677519E-2</v>
      </c>
      <c r="N368" s="42" t="e">
        <f>VLOOKUP(E368,Inflation!$A$2:'Inflation'!$L$63,14,FALSE)*J368</f>
        <v>#REF!</v>
      </c>
      <c r="O368" s="126" t="e">
        <f t="shared" si="23"/>
        <v>#REF!</v>
      </c>
      <c r="P368" s="41">
        <v>4</v>
      </c>
      <c r="Q368" s="41">
        <v>4</v>
      </c>
      <c r="R368" s="41">
        <v>5</v>
      </c>
    </row>
    <row r="369" spans="1:18">
      <c r="A369" s="40" t="str">
        <f t="shared" si="20"/>
        <v>1_19892</v>
      </c>
      <c r="B369" s="40">
        <v>1</v>
      </c>
      <c r="C369" s="41" t="s">
        <v>71</v>
      </c>
      <c r="D369" s="40">
        <v>2</v>
      </c>
      <c r="E369" s="40">
        <v>1989</v>
      </c>
      <c r="F369" s="40" t="str">
        <f t="shared" si="21"/>
        <v>1989Q2</v>
      </c>
      <c r="G369" s="40">
        <v>1</v>
      </c>
      <c r="H369" s="40">
        <v>0</v>
      </c>
      <c r="I369" s="40">
        <v>0</v>
      </c>
      <c r="J369" s="42">
        <v>743696</v>
      </c>
      <c r="K369" s="42">
        <f>J369*OtherData!$C$3</f>
        <v>562979.56093868287</v>
      </c>
      <c r="L369" s="42" t="str">
        <f>VLOOKUP($C369,OtherData!$H:$I,2,0)</f>
        <v>Storm</v>
      </c>
      <c r="M369" s="54">
        <f t="shared" si="22"/>
        <v>-3.433322995791304E-2</v>
      </c>
      <c r="N369" s="42" t="e">
        <f>VLOOKUP(E369,Inflation!$A$2:'Inflation'!$L$63,14,FALSE)*J369</f>
        <v>#REF!</v>
      </c>
      <c r="O369" s="126" t="e">
        <f t="shared" si="23"/>
        <v>#REF!</v>
      </c>
      <c r="P369" s="41">
        <v>1</v>
      </c>
      <c r="Q369" s="41">
        <v>1</v>
      </c>
      <c r="R369" s="41">
        <v>5</v>
      </c>
    </row>
    <row r="370" spans="1:18">
      <c r="A370" s="40" t="str">
        <f t="shared" si="20"/>
        <v>5_19931</v>
      </c>
      <c r="B370" s="40">
        <v>5</v>
      </c>
      <c r="C370" s="41" t="s">
        <v>69</v>
      </c>
      <c r="D370" s="40">
        <v>1</v>
      </c>
      <c r="E370" s="40">
        <v>1993</v>
      </c>
      <c r="F370" s="40" t="str">
        <f t="shared" si="21"/>
        <v>1993Q1</v>
      </c>
      <c r="G370" s="40">
        <v>1</v>
      </c>
      <c r="H370" s="40">
        <v>0</v>
      </c>
      <c r="I370" s="40">
        <v>0</v>
      </c>
      <c r="J370" s="42">
        <v>742983</v>
      </c>
      <c r="K370" s="42">
        <f>J370*OtherData!$C$3</f>
        <v>562439.81831945502</v>
      </c>
      <c r="L370" s="42" t="str">
        <f>VLOOKUP($C370,OtherData!$H:$I,2,0)</f>
        <v>Wind</v>
      </c>
      <c r="M370" s="54">
        <f t="shared" si="22"/>
        <v>-3.4337980855880364E-2</v>
      </c>
      <c r="N370" s="42" t="e">
        <f>VLOOKUP(E370,Inflation!$A$2:'Inflation'!$L$63,14,FALSE)*J370</f>
        <v>#REF!</v>
      </c>
      <c r="O370" s="126" t="e">
        <f t="shared" si="23"/>
        <v>#REF!</v>
      </c>
      <c r="P370" s="41">
        <v>4</v>
      </c>
      <c r="Q370" s="41">
        <v>4</v>
      </c>
      <c r="R370" s="41">
        <v>4</v>
      </c>
    </row>
    <row r="371" spans="1:18">
      <c r="A371" s="40" t="str">
        <f t="shared" si="20"/>
        <v>6_19754</v>
      </c>
      <c r="B371" s="40">
        <v>6</v>
      </c>
      <c r="C371" s="41" t="s">
        <v>68</v>
      </c>
      <c r="D371" s="40">
        <v>4</v>
      </c>
      <c r="E371" s="40">
        <v>1975</v>
      </c>
      <c r="F371" s="40" t="str">
        <f t="shared" si="21"/>
        <v>1975Q4</v>
      </c>
      <c r="G371" s="40">
        <v>1</v>
      </c>
      <c r="H371" s="40">
        <v>0</v>
      </c>
      <c r="I371" s="40">
        <v>44</v>
      </c>
      <c r="J371" s="42">
        <v>740288</v>
      </c>
      <c r="K371" s="42">
        <f>J371*OtherData!$C$3</f>
        <v>560399.69719909166</v>
      </c>
      <c r="L371" s="42" t="str">
        <f>VLOOKUP($C371,OtherData!$H:$I,2,0)</f>
        <v>Wind</v>
      </c>
      <c r="M371" s="54">
        <f t="shared" si="22"/>
        <v>-3.4355938317341725E-2</v>
      </c>
      <c r="N371" s="42" t="e">
        <f>VLOOKUP(E371,Inflation!$A$2:'Inflation'!$L$63,14,FALSE)*J371</f>
        <v>#REF!</v>
      </c>
      <c r="O371" s="126" t="e">
        <f t="shared" si="23"/>
        <v>#REF!</v>
      </c>
      <c r="P371" s="41">
        <v>4</v>
      </c>
      <c r="Q371" s="41">
        <v>4</v>
      </c>
      <c r="R371" s="41">
        <v>4</v>
      </c>
    </row>
    <row r="372" spans="1:18">
      <c r="A372" s="40" t="str">
        <f t="shared" si="20"/>
        <v>2_19841</v>
      </c>
      <c r="B372" s="40">
        <v>2</v>
      </c>
      <c r="C372" s="41" t="s">
        <v>68</v>
      </c>
      <c r="D372" s="40">
        <v>1</v>
      </c>
      <c r="E372" s="40">
        <v>1984</v>
      </c>
      <c r="F372" s="40" t="str">
        <f t="shared" si="21"/>
        <v>1984Q1</v>
      </c>
      <c r="G372" s="40">
        <v>1</v>
      </c>
      <c r="H372" s="40">
        <v>0</v>
      </c>
      <c r="I372" s="40">
        <v>89</v>
      </c>
      <c r="J372" s="42">
        <v>740288</v>
      </c>
      <c r="K372" s="42">
        <f>J372*OtherData!$C$3</f>
        <v>560399.69719909166</v>
      </c>
      <c r="L372" s="42" t="str">
        <f>VLOOKUP($C372,OtherData!$H:$I,2,0)</f>
        <v>Wind</v>
      </c>
      <c r="M372" s="54">
        <f t="shared" si="22"/>
        <v>-3.4355938317341725E-2</v>
      </c>
      <c r="N372" s="42" t="e">
        <f>VLOOKUP(E372,Inflation!$A$2:'Inflation'!$L$63,14,FALSE)*J372</f>
        <v>#REF!</v>
      </c>
      <c r="O372" s="126" t="e">
        <f t="shared" si="23"/>
        <v>#REF!</v>
      </c>
      <c r="P372" s="41">
        <v>1</v>
      </c>
      <c r="Q372" s="41">
        <v>1</v>
      </c>
      <c r="R372" s="41">
        <v>1</v>
      </c>
    </row>
    <row r="373" spans="1:18">
      <c r="A373" s="40" t="str">
        <f t="shared" si="20"/>
        <v>1_19901</v>
      </c>
      <c r="B373" s="40">
        <v>1</v>
      </c>
      <c r="C373" s="41" t="s">
        <v>66</v>
      </c>
      <c r="D373" s="40">
        <v>1</v>
      </c>
      <c r="E373" s="40">
        <v>1990</v>
      </c>
      <c r="F373" s="40" t="str">
        <f t="shared" si="21"/>
        <v>1990Q1</v>
      </c>
      <c r="G373" s="40">
        <v>1</v>
      </c>
      <c r="H373" s="40">
        <v>0</v>
      </c>
      <c r="I373" s="40">
        <v>0</v>
      </c>
      <c r="J373" s="42">
        <v>740209</v>
      </c>
      <c r="K373" s="42">
        <f>J373*OtherData!$C$3</f>
        <v>560339.89401968208</v>
      </c>
      <c r="L373" s="42" t="str">
        <f>VLOOKUP($C373,OtherData!$H:$I,2,0)</f>
        <v>Water</v>
      </c>
      <c r="M373" s="54">
        <f t="shared" si="22"/>
        <v>-3.4356464714171205E-2</v>
      </c>
      <c r="N373" s="42" t="e">
        <f>VLOOKUP(E373,Inflation!$A$2:'Inflation'!$L$63,14,FALSE)*J373</f>
        <v>#REF!</v>
      </c>
      <c r="O373" s="126" t="e">
        <f t="shared" si="23"/>
        <v>#REF!</v>
      </c>
      <c r="P373" s="41">
        <v>2</v>
      </c>
      <c r="Q373" s="41">
        <v>2</v>
      </c>
      <c r="R373" s="41">
        <v>2</v>
      </c>
    </row>
    <row r="374" spans="1:18">
      <c r="A374" s="40" t="str">
        <f t="shared" si="20"/>
        <v>4_19904</v>
      </c>
      <c r="B374" s="40">
        <v>4</v>
      </c>
      <c r="C374" s="41" t="s">
        <v>74</v>
      </c>
      <c r="D374" s="40">
        <v>4</v>
      </c>
      <c r="E374" s="40">
        <v>1990</v>
      </c>
      <c r="F374" s="40" t="str">
        <f t="shared" si="21"/>
        <v>1990Q4</v>
      </c>
      <c r="G374" s="40">
        <v>1</v>
      </c>
      <c r="H374" s="40">
        <v>0</v>
      </c>
      <c r="I374" s="40">
        <v>0</v>
      </c>
      <c r="J374" s="42">
        <v>739495</v>
      </c>
      <c r="K374" s="42">
        <f>J374*OtherData!$C$3</f>
        <v>559799.39439818321</v>
      </c>
      <c r="L374" s="42" t="str">
        <f>VLOOKUP($C374,OtherData!$H:$I,2,0)</f>
        <v>Storm</v>
      </c>
      <c r="M374" s="54">
        <f t="shared" si="22"/>
        <v>-3.4361222275389534E-2</v>
      </c>
      <c r="N374" s="42" t="e">
        <f>VLOOKUP(E374,Inflation!$A$2:'Inflation'!$L$63,14,FALSE)*J374</f>
        <v>#REF!</v>
      </c>
      <c r="O374" s="126" t="e">
        <f t="shared" si="23"/>
        <v>#REF!</v>
      </c>
      <c r="P374" s="41">
        <v>3</v>
      </c>
      <c r="Q374" s="41">
        <v>3</v>
      </c>
      <c r="R374" s="41">
        <v>3</v>
      </c>
    </row>
    <row r="375" spans="1:18">
      <c r="A375" s="40" t="str">
        <f t="shared" si="20"/>
        <v>3_19683</v>
      </c>
      <c r="B375" s="40">
        <v>3</v>
      </c>
      <c r="C375" s="41" t="s">
        <v>71</v>
      </c>
      <c r="D375" s="40">
        <v>3</v>
      </c>
      <c r="E375" s="40">
        <v>1968</v>
      </c>
      <c r="F375" s="40" t="str">
        <f t="shared" si="21"/>
        <v>1968Q3</v>
      </c>
      <c r="G375" s="40">
        <v>1</v>
      </c>
      <c r="H375" s="40">
        <v>0</v>
      </c>
      <c r="I375" s="40">
        <v>0</v>
      </c>
      <c r="J375" s="42">
        <v>739099</v>
      </c>
      <c r="K375" s="42">
        <f>J375*OtherData!$C$3</f>
        <v>559499.62149886449</v>
      </c>
      <c r="L375" s="42" t="str">
        <f>VLOOKUP($C375,OtherData!$H:$I,2,0)</f>
        <v>Storm</v>
      </c>
      <c r="M375" s="54">
        <f t="shared" si="22"/>
        <v>-3.4363860922787939E-2</v>
      </c>
      <c r="N375" s="42" t="e">
        <f>VLOOKUP(E375,Inflation!$A$2:'Inflation'!$L$63,14,FALSE)*J375</f>
        <v>#REF!</v>
      </c>
      <c r="O375" s="126" t="e">
        <f t="shared" si="23"/>
        <v>#REF!</v>
      </c>
      <c r="P375" s="41">
        <v>5</v>
      </c>
      <c r="Q375" s="41">
        <v>2</v>
      </c>
      <c r="R375" s="41">
        <v>2</v>
      </c>
    </row>
    <row r="376" spans="1:18">
      <c r="A376" s="40" t="str">
        <f t="shared" si="20"/>
        <v>1_19922</v>
      </c>
      <c r="B376" s="40">
        <v>1</v>
      </c>
      <c r="C376" s="41" t="s">
        <v>74</v>
      </c>
      <c r="D376" s="40">
        <v>2</v>
      </c>
      <c r="E376" s="40">
        <v>1992</v>
      </c>
      <c r="F376" s="40" t="str">
        <f t="shared" si="21"/>
        <v>1992Q2</v>
      </c>
      <c r="G376" s="40">
        <v>1</v>
      </c>
      <c r="H376" s="40">
        <v>0</v>
      </c>
      <c r="I376" s="40">
        <v>0</v>
      </c>
      <c r="J376" s="42">
        <v>737197</v>
      </c>
      <c r="K376" s="42">
        <f>J376*OtherData!$C$3</f>
        <v>558059.80317940959</v>
      </c>
      <c r="L376" s="42" t="str">
        <f>VLOOKUP($C376,OtherData!$H:$I,2,0)</f>
        <v>Storm</v>
      </c>
      <c r="M376" s="54">
        <f t="shared" si="22"/>
        <v>-3.4376534426201484E-2</v>
      </c>
      <c r="N376" s="42" t="e">
        <f>VLOOKUP(E376,Inflation!$A$2:'Inflation'!$L$63,14,FALSE)*J376</f>
        <v>#REF!</v>
      </c>
      <c r="O376" s="126" t="e">
        <f t="shared" si="23"/>
        <v>#REF!</v>
      </c>
      <c r="P376" s="41">
        <v>2</v>
      </c>
      <c r="Q376" s="41">
        <v>2</v>
      </c>
      <c r="R376" s="41">
        <v>2</v>
      </c>
    </row>
    <row r="377" spans="1:18">
      <c r="A377" s="40" t="str">
        <f t="shared" si="20"/>
        <v>1_19843</v>
      </c>
      <c r="B377" s="40">
        <v>1</v>
      </c>
      <c r="C377" s="41" t="s">
        <v>72</v>
      </c>
      <c r="D377" s="40">
        <v>3</v>
      </c>
      <c r="E377" s="40">
        <v>1984</v>
      </c>
      <c r="F377" s="40" t="str">
        <f t="shared" si="21"/>
        <v>1984Q3</v>
      </c>
      <c r="G377" s="40">
        <v>1</v>
      </c>
      <c r="H377" s="40">
        <v>0</v>
      </c>
      <c r="I377" s="40">
        <v>0</v>
      </c>
      <c r="J377" s="42">
        <v>735215</v>
      </c>
      <c r="K377" s="42">
        <f>J377*OtherData!$C$3</f>
        <v>556559.42467827408</v>
      </c>
      <c r="L377" s="42" t="str">
        <f>VLOOKUP($C377,OtherData!$H:$I,2,0)</f>
        <v>Storm</v>
      </c>
      <c r="M377" s="54">
        <f t="shared" si="22"/>
        <v>-3.4389740989695508E-2</v>
      </c>
      <c r="N377" s="42" t="e">
        <f>VLOOKUP(E377,Inflation!$A$2:'Inflation'!$L$63,14,FALSE)*J377</f>
        <v>#REF!</v>
      </c>
      <c r="O377" s="126" t="e">
        <f t="shared" si="23"/>
        <v>#REF!</v>
      </c>
      <c r="P377" s="41">
        <v>5</v>
      </c>
      <c r="Q377" s="41">
        <v>2</v>
      </c>
      <c r="R377" s="41">
        <v>2</v>
      </c>
    </row>
    <row r="378" spans="1:18">
      <c r="A378" s="40" t="str">
        <f t="shared" si="20"/>
        <v>2_19653</v>
      </c>
      <c r="B378" s="40">
        <v>2</v>
      </c>
      <c r="C378" s="41" t="s">
        <v>68</v>
      </c>
      <c r="D378" s="40">
        <v>3</v>
      </c>
      <c r="E378" s="40">
        <v>1965</v>
      </c>
      <c r="F378" s="40" t="str">
        <f t="shared" si="21"/>
        <v>1965Q3</v>
      </c>
      <c r="G378" s="40">
        <v>1</v>
      </c>
      <c r="H378" s="40">
        <v>0</v>
      </c>
      <c r="I378" s="40">
        <v>511</v>
      </c>
      <c r="J378" s="42">
        <v>734185</v>
      </c>
      <c r="K378" s="42">
        <f>J378*OtherData!$C$3</f>
        <v>555779.7123391371</v>
      </c>
      <c r="L378" s="42" t="str">
        <f>VLOOKUP($C378,OtherData!$H:$I,2,0)</f>
        <v>Wind</v>
      </c>
      <c r="M378" s="54">
        <f t="shared" si="22"/>
        <v>-3.4396604138231764E-2</v>
      </c>
      <c r="N378" s="42" t="e">
        <f>VLOOKUP(E378,Inflation!$A$2:'Inflation'!$L$63,14,FALSE)*J378</f>
        <v>#REF!</v>
      </c>
      <c r="O378" s="126" t="e">
        <f t="shared" si="23"/>
        <v>#REF!</v>
      </c>
      <c r="P378" s="41">
        <v>3</v>
      </c>
      <c r="Q378" s="41">
        <v>3</v>
      </c>
      <c r="R378" s="41">
        <v>5</v>
      </c>
    </row>
    <row r="379" spans="1:18">
      <c r="A379" s="40" t="str">
        <f t="shared" si="20"/>
        <v>4_19943</v>
      </c>
      <c r="B379" s="40">
        <v>4</v>
      </c>
      <c r="C379" s="41" t="s">
        <v>66</v>
      </c>
      <c r="D379" s="40">
        <v>3</v>
      </c>
      <c r="E379" s="40">
        <v>1994</v>
      </c>
      <c r="F379" s="40" t="str">
        <f t="shared" si="21"/>
        <v>1994Q3</v>
      </c>
      <c r="G379" s="40">
        <v>1</v>
      </c>
      <c r="H379" s="40">
        <v>0</v>
      </c>
      <c r="I379" s="40">
        <v>0</v>
      </c>
      <c r="J379" s="42">
        <v>732203</v>
      </c>
      <c r="K379" s="42">
        <f>J379*OtherData!$C$3</f>
        <v>554279.33383800159</v>
      </c>
      <c r="L379" s="42" t="str">
        <f>VLOOKUP($C379,OtherData!$H:$I,2,0)</f>
        <v>Water</v>
      </c>
      <c r="M379" s="54">
        <f t="shared" si="22"/>
        <v>-3.4409810701725795E-2</v>
      </c>
      <c r="N379" s="42" t="e">
        <f>VLOOKUP(E379,Inflation!$A$2:'Inflation'!$L$63,14,FALSE)*J379</f>
        <v>#REF!</v>
      </c>
      <c r="O379" s="126" t="e">
        <f t="shared" si="23"/>
        <v>#REF!</v>
      </c>
      <c r="P379" s="41">
        <v>2</v>
      </c>
      <c r="Q379" s="41">
        <v>2</v>
      </c>
      <c r="R379" s="41">
        <v>2</v>
      </c>
    </row>
    <row r="380" spans="1:18">
      <c r="A380" s="40" t="str">
        <f t="shared" si="20"/>
        <v>5_20072</v>
      </c>
      <c r="B380" s="40">
        <v>5</v>
      </c>
      <c r="C380" s="41" t="s">
        <v>71</v>
      </c>
      <c r="D380" s="40">
        <v>2</v>
      </c>
      <c r="E380" s="40">
        <v>2007</v>
      </c>
      <c r="F380" s="40" t="str">
        <f t="shared" si="21"/>
        <v>2007Q2</v>
      </c>
      <c r="G380" s="40">
        <v>1</v>
      </c>
      <c r="H380" s="40">
        <v>0</v>
      </c>
      <c r="I380" s="40">
        <v>0</v>
      </c>
      <c r="J380" s="42">
        <v>731094</v>
      </c>
      <c r="K380" s="42">
        <f>J380*OtherData!$C$3</f>
        <v>553439.81831945502</v>
      </c>
      <c r="L380" s="42" t="str">
        <f>VLOOKUP($C380,OtherData!$H:$I,2,0)</f>
        <v>Storm</v>
      </c>
      <c r="M380" s="54">
        <f t="shared" si="22"/>
        <v>-3.4417200247091523E-2</v>
      </c>
      <c r="N380" s="42" t="e">
        <f>VLOOKUP(E380,Inflation!$A$2:'Inflation'!$L$63,14,FALSE)*J380</f>
        <v>#REF!</v>
      </c>
      <c r="O380" s="126" t="e">
        <f t="shared" si="23"/>
        <v>#REF!</v>
      </c>
      <c r="P380" s="41">
        <v>5</v>
      </c>
      <c r="Q380" s="41">
        <v>2</v>
      </c>
      <c r="R380" s="41">
        <v>2</v>
      </c>
    </row>
    <row r="381" spans="1:18">
      <c r="A381" s="40" t="str">
        <f t="shared" si="20"/>
        <v>3_19873</v>
      </c>
      <c r="B381" s="40">
        <v>3</v>
      </c>
      <c r="C381" s="41" t="s">
        <v>68</v>
      </c>
      <c r="D381" s="40">
        <v>3</v>
      </c>
      <c r="E381" s="40">
        <v>1987</v>
      </c>
      <c r="F381" s="40" t="str">
        <f t="shared" si="21"/>
        <v>1987Q3</v>
      </c>
      <c r="G381" s="40">
        <v>1</v>
      </c>
      <c r="H381" s="40">
        <v>0</v>
      </c>
      <c r="I381" s="40">
        <v>22</v>
      </c>
      <c r="J381" s="42">
        <v>729984</v>
      </c>
      <c r="K381" s="42">
        <f>J381*OtherData!$C$3</f>
        <v>552599.54579863744</v>
      </c>
      <c r="L381" s="42" t="str">
        <f>VLOOKUP($C381,OtherData!$H:$I,2,0)</f>
        <v>Wind</v>
      </c>
      <c r="M381" s="54">
        <f t="shared" si="22"/>
        <v>-3.4424596455708258E-2</v>
      </c>
      <c r="N381" s="42" t="e">
        <f>VLOOKUP(E381,Inflation!$A$2:'Inflation'!$L$63,14,FALSE)*J381</f>
        <v>#REF!</v>
      </c>
      <c r="O381" s="126" t="e">
        <f t="shared" si="23"/>
        <v>#REF!</v>
      </c>
      <c r="P381" s="41">
        <v>4</v>
      </c>
      <c r="Q381" s="41">
        <v>4</v>
      </c>
      <c r="R381" s="41">
        <v>4</v>
      </c>
    </row>
    <row r="382" spans="1:18">
      <c r="A382" s="40" t="str">
        <f t="shared" si="20"/>
        <v>1_19913</v>
      </c>
      <c r="B382" s="40">
        <v>1</v>
      </c>
      <c r="C382" s="41" t="s">
        <v>66</v>
      </c>
      <c r="D382" s="40">
        <v>3</v>
      </c>
      <c r="E382" s="40">
        <v>1991</v>
      </c>
      <c r="F382" s="40" t="str">
        <f t="shared" si="21"/>
        <v>1991Q3</v>
      </c>
      <c r="G382" s="40">
        <v>1</v>
      </c>
      <c r="H382" s="40">
        <v>0</v>
      </c>
      <c r="I382" s="40">
        <v>0</v>
      </c>
      <c r="J382" s="42">
        <v>729826</v>
      </c>
      <c r="K382" s="42">
        <f>J382*OtherData!$C$3</f>
        <v>552479.93943981838</v>
      </c>
      <c r="L382" s="42" t="str">
        <f>VLOOKUP($C382,OtherData!$H:$I,2,0)</f>
        <v>Water</v>
      </c>
      <c r="M382" s="54">
        <f t="shared" si="22"/>
        <v>-3.4425649249367217E-2</v>
      </c>
      <c r="N382" s="42" t="e">
        <f>VLOOKUP(E382,Inflation!$A$2:'Inflation'!$L$63,14,FALSE)*J382</f>
        <v>#REF!</v>
      </c>
      <c r="O382" s="126" t="e">
        <f t="shared" si="23"/>
        <v>#REF!</v>
      </c>
      <c r="P382" s="41">
        <v>5</v>
      </c>
      <c r="Q382" s="41">
        <v>2</v>
      </c>
      <c r="R382" s="41">
        <v>2</v>
      </c>
    </row>
    <row r="383" spans="1:18">
      <c r="A383" s="40" t="str">
        <f t="shared" si="20"/>
        <v>2_20011</v>
      </c>
      <c r="B383" s="40">
        <v>2</v>
      </c>
      <c r="C383" s="41" t="s">
        <v>66</v>
      </c>
      <c r="D383" s="40">
        <v>1</v>
      </c>
      <c r="E383" s="40">
        <v>2001</v>
      </c>
      <c r="F383" s="40" t="str">
        <f t="shared" si="21"/>
        <v>2001Q1</v>
      </c>
      <c r="G383" s="40">
        <v>1</v>
      </c>
      <c r="H383" s="40">
        <v>10</v>
      </c>
      <c r="I383" s="40">
        <v>0</v>
      </c>
      <c r="J383" s="42">
        <v>726180</v>
      </c>
      <c r="K383" s="42">
        <f>J383*OtherData!$C$3</f>
        <v>549719.90915972751</v>
      </c>
      <c r="L383" s="42" t="str">
        <f>VLOOKUP($C383,OtherData!$H:$I,2,0)</f>
        <v>Water</v>
      </c>
      <c r="M383" s="54">
        <f t="shared" si="22"/>
        <v>-3.4449943462535347E-2</v>
      </c>
      <c r="N383" s="42" t="e">
        <f>VLOOKUP(E383,Inflation!$A$2:'Inflation'!$L$63,14,FALSE)*J383</f>
        <v>#REF!</v>
      </c>
      <c r="O383" s="126" t="e">
        <f t="shared" si="23"/>
        <v>#REF!</v>
      </c>
      <c r="P383" s="41">
        <v>3</v>
      </c>
      <c r="Q383" s="41">
        <v>3</v>
      </c>
      <c r="R383" s="41">
        <v>3</v>
      </c>
    </row>
    <row r="384" spans="1:18">
      <c r="A384" s="40" t="str">
        <f t="shared" si="20"/>
        <v>1_19883</v>
      </c>
      <c r="B384" s="40">
        <v>1</v>
      </c>
      <c r="C384" s="41" t="s">
        <v>71</v>
      </c>
      <c r="D384" s="40">
        <v>3</v>
      </c>
      <c r="E384" s="40">
        <v>1988</v>
      </c>
      <c r="F384" s="40" t="str">
        <f t="shared" si="21"/>
        <v>1988Q3</v>
      </c>
      <c r="G384" s="40">
        <v>1</v>
      </c>
      <c r="H384" s="40">
        <v>0</v>
      </c>
      <c r="I384" s="40">
        <v>0</v>
      </c>
      <c r="J384" s="42">
        <v>725229</v>
      </c>
      <c r="K384" s="42">
        <f>J384*OtherData!$C$3</f>
        <v>549000</v>
      </c>
      <c r="L384" s="42" t="str">
        <f>VLOOKUP($C384,OtherData!$H:$I,2,0)</f>
        <v>Storm</v>
      </c>
      <c r="M384" s="54">
        <f t="shared" si="22"/>
        <v>-3.4456280214242116E-2</v>
      </c>
      <c r="N384" s="42" t="e">
        <f>VLOOKUP(E384,Inflation!$A$2:'Inflation'!$L$63,14,FALSE)*J384</f>
        <v>#REF!</v>
      </c>
      <c r="O384" s="126" t="e">
        <f t="shared" si="23"/>
        <v>#REF!</v>
      </c>
      <c r="P384" s="41">
        <v>4</v>
      </c>
      <c r="Q384" s="41">
        <v>4</v>
      </c>
      <c r="R384" s="41">
        <v>4</v>
      </c>
    </row>
    <row r="385" spans="1:18">
      <c r="A385" s="40" t="str">
        <f t="shared" si="20"/>
        <v>2_19872</v>
      </c>
      <c r="B385" s="40">
        <v>2</v>
      </c>
      <c r="C385" s="41" t="s">
        <v>86</v>
      </c>
      <c r="D385" s="40">
        <v>2</v>
      </c>
      <c r="E385" s="40">
        <v>1987</v>
      </c>
      <c r="F385" s="40" t="str">
        <f t="shared" si="21"/>
        <v>1987Q2</v>
      </c>
      <c r="G385" s="40">
        <v>1</v>
      </c>
      <c r="H385" s="40">
        <v>0</v>
      </c>
      <c r="I385" s="40">
        <v>0</v>
      </c>
      <c r="J385" s="42">
        <v>724515</v>
      </c>
      <c r="K385" s="42">
        <f>J385*OtherData!$C$3</f>
        <v>548459.50037850114</v>
      </c>
      <c r="L385" s="42" t="str">
        <f>VLOOKUP($C385,OtherData!$H:$I,2,0)</f>
        <v>Storm</v>
      </c>
      <c r="M385" s="54">
        <f t="shared" si="22"/>
        <v>-3.4461037775460453E-2</v>
      </c>
      <c r="N385" s="42" t="e">
        <f>VLOOKUP(E385,Inflation!$A$2:'Inflation'!$L$63,14,FALSE)*J385</f>
        <v>#REF!</v>
      </c>
      <c r="O385" s="126" t="e">
        <f t="shared" si="23"/>
        <v>#REF!</v>
      </c>
      <c r="P385" s="41">
        <v>3</v>
      </c>
      <c r="Q385" s="41">
        <v>3</v>
      </c>
      <c r="R385" s="41">
        <v>3</v>
      </c>
    </row>
    <row r="386" spans="1:18">
      <c r="A386" s="40" t="str">
        <f t="shared" ref="A386:A449" si="24">B386&amp;"_"&amp;E386&amp;D386</f>
        <v>4_19871</v>
      </c>
      <c r="B386" s="40">
        <v>4</v>
      </c>
      <c r="C386" s="41" t="s">
        <v>74</v>
      </c>
      <c r="D386" s="40">
        <v>1</v>
      </c>
      <c r="E386" s="40">
        <v>1987</v>
      </c>
      <c r="F386" s="40" t="str">
        <f t="shared" ref="F386:F449" si="25">E386&amp;"Q"&amp;D386</f>
        <v>1987Q1</v>
      </c>
      <c r="G386" s="40">
        <v>15</v>
      </c>
      <c r="H386" s="40">
        <v>0</v>
      </c>
      <c r="I386" s="40">
        <v>0</v>
      </c>
      <c r="J386" s="42">
        <v>722613</v>
      </c>
      <c r="K386" s="42">
        <f>J386*OtherData!$C$3</f>
        <v>547019.68205904623</v>
      </c>
      <c r="L386" s="42" t="str">
        <f>VLOOKUP($C386,OtherData!$H:$I,2,0)</f>
        <v>Storm</v>
      </c>
      <c r="M386" s="54">
        <f t="shared" ref="M386:M449" si="26">STANDARDIZE(J386,AVERAGE($J$2:$J$3367),_xlfn.STDEV.S($J$2:$J$3367))</f>
        <v>-3.4473711278873997E-2</v>
      </c>
      <c r="N386" s="42" t="e">
        <f>VLOOKUP(E386,Inflation!$A$2:'Inflation'!$L$63,14,FALSE)*J386</f>
        <v>#REF!</v>
      </c>
      <c r="O386" s="126" t="e">
        <f t="shared" ref="O386:O449" si="27">STANDARDIZE(N386,AVERAGE($N$2:$N$3367),_xlfn.STDEV.S($N$2:$N$3367))</f>
        <v>#REF!</v>
      </c>
      <c r="P386" s="41">
        <v>1</v>
      </c>
      <c r="Q386" s="41">
        <v>1</v>
      </c>
      <c r="R386" s="41">
        <v>1</v>
      </c>
    </row>
    <row r="387" spans="1:18">
      <c r="A387" s="40" t="str">
        <f t="shared" si="24"/>
        <v>2_19822</v>
      </c>
      <c r="B387" s="40">
        <v>2</v>
      </c>
      <c r="C387" s="41" t="s">
        <v>68</v>
      </c>
      <c r="D387" s="40">
        <v>2</v>
      </c>
      <c r="E387" s="40">
        <v>1982</v>
      </c>
      <c r="F387" s="40" t="str">
        <f t="shared" si="25"/>
        <v>1982Q2</v>
      </c>
      <c r="G387" s="40">
        <v>1</v>
      </c>
      <c r="H387" s="40">
        <v>0</v>
      </c>
      <c r="I387" s="40">
        <v>0</v>
      </c>
      <c r="J387" s="42">
        <v>721503</v>
      </c>
      <c r="K387" s="42">
        <f>J387*OtherData!$C$3</f>
        <v>546179.40953822865</v>
      </c>
      <c r="L387" s="42" t="str">
        <f>VLOOKUP($C387,OtherData!$H:$I,2,0)</f>
        <v>Wind</v>
      </c>
      <c r="M387" s="54">
        <f t="shared" si="26"/>
        <v>-3.4481107487490732E-2</v>
      </c>
      <c r="N387" s="42" t="e">
        <f>VLOOKUP(E387,Inflation!$A$2:'Inflation'!$L$63,14,FALSE)*J387</f>
        <v>#REF!</v>
      </c>
      <c r="O387" s="126" t="e">
        <f t="shared" si="27"/>
        <v>#REF!</v>
      </c>
      <c r="P387" s="41">
        <v>3</v>
      </c>
      <c r="Q387" s="41">
        <v>3</v>
      </c>
      <c r="R387" s="41">
        <v>3</v>
      </c>
    </row>
    <row r="388" spans="1:18">
      <c r="A388" s="40" t="str">
        <f t="shared" si="24"/>
        <v>2_19864</v>
      </c>
      <c r="B388" s="40">
        <v>2</v>
      </c>
      <c r="C388" s="41" t="s">
        <v>72</v>
      </c>
      <c r="D388" s="40">
        <v>4</v>
      </c>
      <c r="E388" s="40">
        <v>1986</v>
      </c>
      <c r="F388" s="40" t="str">
        <f t="shared" si="25"/>
        <v>1986Q4</v>
      </c>
      <c r="G388" s="40">
        <v>1</v>
      </c>
      <c r="H388" s="40">
        <v>0</v>
      </c>
      <c r="I388" s="40">
        <v>0</v>
      </c>
      <c r="J388" s="42">
        <v>721186</v>
      </c>
      <c r="K388" s="42">
        <f>J388*OtherData!$C$3</f>
        <v>545939.43981831952</v>
      </c>
      <c r="L388" s="42" t="str">
        <f>VLOOKUP($C388,OtherData!$H:$I,2,0)</f>
        <v>Storm</v>
      </c>
      <c r="M388" s="54">
        <f t="shared" si="26"/>
        <v>-3.4483219738059658E-2</v>
      </c>
      <c r="N388" s="42" t="e">
        <f>VLOOKUP(E388,Inflation!$A$2:'Inflation'!$L$63,14,FALSE)*J388</f>
        <v>#REF!</v>
      </c>
      <c r="O388" s="126" t="e">
        <f t="shared" si="27"/>
        <v>#REF!</v>
      </c>
      <c r="P388" s="41">
        <v>2</v>
      </c>
      <c r="Q388" s="41">
        <v>2</v>
      </c>
      <c r="R388" s="41">
        <v>2</v>
      </c>
    </row>
    <row r="389" spans="1:18">
      <c r="A389" s="40" t="str">
        <f t="shared" si="24"/>
        <v>2_19982</v>
      </c>
      <c r="B389" s="40">
        <v>2</v>
      </c>
      <c r="C389" s="41" t="s">
        <v>86</v>
      </c>
      <c r="D389" s="40">
        <v>2</v>
      </c>
      <c r="E389" s="40">
        <v>1998</v>
      </c>
      <c r="F389" s="40" t="str">
        <f t="shared" si="25"/>
        <v>1998Q2</v>
      </c>
      <c r="G389" s="40">
        <v>1</v>
      </c>
      <c r="H389" s="40">
        <v>0</v>
      </c>
      <c r="I389" s="40">
        <v>0</v>
      </c>
      <c r="J389" s="42">
        <v>719997</v>
      </c>
      <c r="K389" s="42">
        <f>J389*OtherData!$C$3</f>
        <v>545039.36411809234</v>
      </c>
      <c r="L389" s="42" t="str">
        <f>VLOOKUP($C389,OtherData!$H:$I,2,0)</f>
        <v>Storm</v>
      </c>
      <c r="M389" s="54">
        <f t="shared" si="26"/>
        <v>-3.4491142343505872E-2</v>
      </c>
      <c r="N389" s="42" t="e">
        <f>VLOOKUP(E389,Inflation!$A$2:'Inflation'!$L$63,14,FALSE)*J389</f>
        <v>#REF!</v>
      </c>
      <c r="O389" s="126" t="e">
        <f t="shared" si="27"/>
        <v>#REF!</v>
      </c>
      <c r="P389" s="41">
        <v>1</v>
      </c>
      <c r="Q389" s="41">
        <v>1</v>
      </c>
      <c r="R389" s="41">
        <v>1</v>
      </c>
    </row>
    <row r="390" spans="1:18">
      <c r="A390" s="40" t="str">
        <f t="shared" si="24"/>
        <v>3_19713</v>
      </c>
      <c r="B390" s="40">
        <v>3</v>
      </c>
      <c r="C390" s="41" t="s">
        <v>74</v>
      </c>
      <c r="D390" s="40">
        <v>3</v>
      </c>
      <c r="E390" s="40">
        <v>1971</v>
      </c>
      <c r="F390" s="40" t="str">
        <f t="shared" si="25"/>
        <v>1971Q3</v>
      </c>
      <c r="G390" s="40">
        <v>1</v>
      </c>
      <c r="H390" s="40">
        <v>0</v>
      </c>
      <c r="I390" s="40">
        <v>0</v>
      </c>
      <c r="J390" s="42">
        <v>718412</v>
      </c>
      <c r="K390" s="42">
        <f>J390*OtherData!$C$3</f>
        <v>543839.51551854657</v>
      </c>
      <c r="L390" s="42" t="str">
        <f>VLOOKUP($C390,OtherData!$H:$I,2,0)</f>
        <v>Storm</v>
      </c>
      <c r="M390" s="54">
        <f t="shared" si="26"/>
        <v>-3.4501703596350491E-2</v>
      </c>
      <c r="N390" s="42" t="e">
        <f>VLOOKUP(E390,Inflation!$A$2:'Inflation'!$L$63,14,FALSE)*J390</f>
        <v>#REF!</v>
      </c>
      <c r="O390" s="126" t="e">
        <f t="shared" si="27"/>
        <v>#REF!</v>
      </c>
      <c r="P390" s="41">
        <v>3</v>
      </c>
      <c r="Q390" s="41">
        <v>3</v>
      </c>
      <c r="R390" s="41">
        <v>3</v>
      </c>
    </row>
    <row r="391" spans="1:18">
      <c r="A391" s="40" t="str">
        <f t="shared" si="24"/>
        <v>5_19854</v>
      </c>
      <c r="B391" s="40">
        <v>5</v>
      </c>
      <c r="C391" s="41" t="s">
        <v>68</v>
      </c>
      <c r="D391" s="40">
        <v>4</v>
      </c>
      <c r="E391" s="40">
        <v>1985</v>
      </c>
      <c r="F391" s="40" t="str">
        <f t="shared" si="25"/>
        <v>1985Q4</v>
      </c>
      <c r="G391" s="40">
        <v>1</v>
      </c>
      <c r="H391" s="40">
        <v>0</v>
      </c>
      <c r="I391" s="40">
        <v>0</v>
      </c>
      <c r="J391" s="42">
        <v>715162</v>
      </c>
      <c r="K391" s="42">
        <f>J391*OtherData!$C$3</f>
        <v>541379.25813777442</v>
      </c>
      <c r="L391" s="42" t="str">
        <f>VLOOKUP($C391,OtherData!$H:$I,2,0)</f>
        <v>Wind</v>
      </c>
      <c r="M391" s="54">
        <f t="shared" si="26"/>
        <v>-3.4523359162120217E-2</v>
      </c>
      <c r="N391" s="42" t="e">
        <f>VLOOKUP(E391,Inflation!$A$2:'Inflation'!$L$63,14,FALSE)*J391</f>
        <v>#REF!</v>
      </c>
      <c r="O391" s="126" t="e">
        <f t="shared" si="27"/>
        <v>#REF!</v>
      </c>
      <c r="P391" s="41">
        <v>1</v>
      </c>
      <c r="Q391" s="41">
        <v>1</v>
      </c>
      <c r="R391" s="41">
        <v>1</v>
      </c>
    </row>
    <row r="392" spans="1:18">
      <c r="A392" s="40" t="str">
        <f t="shared" si="24"/>
        <v>2_20142</v>
      </c>
      <c r="B392" s="40">
        <v>2</v>
      </c>
      <c r="C392" s="41" t="s">
        <v>72</v>
      </c>
      <c r="D392" s="40">
        <v>2</v>
      </c>
      <c r="E392" s="40">
        <v>2014</v>
      </c>
      <c r="F392" s="40" t="str">
        <f t="shared" si="25"/>
        <v>2014Q2</v>
      </c>
      <c r="G392" s="40">
        <v>1</v>
      </c>
      <c r="H392" s="40">
        <v>0</v>
      </c>
      <c r="I392" s="40">
        <v>0</v>
      </c>
      <c r="J392" s="42">
        <v>693937</v>
      </c>
      <c r="K392" s="42">
        <f>J392*OtherData!$C$3</f>
        <v>525311.88493565482</v>
      </c>
      <c r="L392" s="42" t="str">
        <f>VLOOKUP($C392,OtherData!$H:$I,2,0)</f>
        <v>Storm</v>
      </c>
      <c r="M392" s="54">
        <f t="shared" si="26"/>
        <v>-3.4664786664724036E-2</v>
      </c>
      <c r="N392" s="42" t="e">
        <f>VLOOKUP(E392,Inflation!$A$2:'Inflation'!$L$63,14,FALSE)*J392</f>
        <v>#REF!</v>
      </c>
      <c r="O392" s="126" t="e">
        <f t="shared" si="27"/>
        <v>#REF!</v>
      </c>
      <c r="P392" s="41">
        <v>5</v>
      </c>
      <c r="Q392" s="41">
        <v>2</v>
      </c>
      <c r="R392" s="41">
        <v>2</v>
      </c>
    </row>
    <row r="393" spans="1:18">
      <c r="A393" s="40" t="str">
        <f t="shared" si="24"/>
        <v>2_20154</v>
      </c>
      <c r="B393" s="40">
        <v>2</v>
      </c>
      <c r="C393" s="41" t="s">
        <v>66</v>
      </c>
      <c r="D393" s="40">
        <v>4</v>
      </c>
      <c r="E393" s="40">
        <v>2015</v>
      </c>
      <c r="F393" s="40" t="str">
        <f t="shared" si="25"/>
        <v>2015Q4</v>
      </c>
      <c r="G393" s="40">
        <v>1</v>
      </c>
      <c r="H393" s="40">
        <v>0</v>
      </c>
      <c r="I393" s="40">
        <v>0</v>
      </c>
      <c r="J393" s="42">
        <v>687731</v>
      </c>
      <c r="K393" s="42">
        <f>J393*OtherData!$C$3</f>
        <v>520613.92884178658</v>
      </c>
      <c r="L393" s="42" t="str">
        <f>VLOOKUP($C393,OtherData!$H:$I,2,0)</f>
        <v>Water</v>
      </c>
      <c r="M393" s="54">
        <f t="shared" si="26"/>
        <v>-3.4706138800467703E-2</v>
      </c>
      <c r="N393" s="42" t="e">
        <f>VLOOKUP(E393,Inflation!$A$2:'Inflation'!$L$63,14,FALSE)*J393</f>
        <v>#REF!</v>
      </c>
      <c r="O393" s="126" t="e">
        <f t="shared" si="27"/>
        <v>#REF!</v>
      </c>
      <c r="P393" s="41">
        <v>2</v>
      </c>
      <c r="Q393" s="41">
        <v>2</v>
      </c>
      <c r="R393" s="41">
        <v>2</v>
      </c>
    </row>
    <row r="394" spans="1:18">
      <c r="A394" s="40" t="str">
        <f t="shared" si="24"/>
        <v>4_20063</v>
      </c>
      <c r="B394" s="40">
        <v>4</v>
      </c>
      <c r="C394" s="41" t="s">
        <v>71</v>
      </c>
      <c r="D394" s="40">
        <v>3</v>
      </c>
      <c r="E394" s="40">
        <v>2006</v>
      </c>
      <c r="F394" s="40" t="str">
        <f t="shared" si="25"/>
        <v>2006Q3</v>
      </c>
      <c r="G394" s="40">
        <v>1</v>
      </c>
      <c r="H394" s="40">
        <v>0</v>
      </c>
      <c r="I394" s="40">
        <v>0</v>
      </c>
      <c r="J394" s="42">
        <v>673036</v>
      </c>
      <c r="K394" s="42">
        <f>J394*OtherData!$C$3</f>
        <v>509489.78046934144</v>
      </c>
      <c r="L394" s="42" t="str">
        <f>VLOOKUP($C394,OtherData!$H:$I,2,0)</f>
        <v>Storm</v>
      </c>
      <c r="M394" s="54">
        <f t="shared" si="26"/>
        <v>-3.4804055274001884E-2</v>
      </c>
      <c r="N394" s="42" t="e">
        <f>VLOOKUP(E394,Inflation!$A$2:'Inflation'!$L$63,14,FALSE)*J394</f>
        <v>#REF!</v>
      </c>
      <c r="O394" s="126" t="e">
        <f t="shared" si="27"/>
        <v>#REF!</v>
      </c>
      <c r="P394" s="41">
        <v>2</v>
      </c>
      <c r="Q394" s="41">
        <v>2</v>
      </c>
      <c r="R394" s="41">
        <v>2</v>
      </c>
    </row>
    <row r="395" spans="1:18">
      <c r="A395" s="40" t="str">
        <f t="shared" si="24"/>
        <v>2_20183</v>
      </c>
      <c r="B395" s="40">
        <v>2</v>
      </c>
      <c r="C395" s="41" t="s">
        <v>64</v>
      </c>
      <c r="D395" s="40">
        <v>3</v>
      </c>
      <c r="E395" s="40">
        <v>2018</v>
      </c>
      <c r="F395" s="40" t="str">
        <f t="shared" si="25"/>
        <v>2018Q3</v>
      </c>
      <c r="G395" s="40">
        <v>1</v>
      </c>
      <c r="H395" s="40">
        <v>0</v>
      </c>
      <c r="I395" s="40">
        <v>0</v>
      </c>
      <c r="J395" s="42">
        <v>666861</v>
      </c>
      <c r="K395" s="42">
        <f>J395*OtherData!$C$3</f>
        <v>504815.29144587438</v>
      </c>
      <c r="L395" s="42" t="str">
        <f>VLOOKUP($C395,OtherData!$H:$I,2,0)</f>
        <v>Wind</v>
      </c>
      <c r="M395" s="54">
        <f t="shared" si="26"/>
        <v>-3.4845200848964364E-2</v>
      </c>
      <c r="N395" s="42" t="e">
        <f>VLOOKUP(E395,Inflation!$A$2:'Inflation'!$L$63,14,FALSE)*J395</f>
        <v>#REF!</v>
      </c>
      <c r="O395" s="126" t="e">
        <f t="shared" si="27"/>
        <v>#REF!</v>
      </c>
      <c r="P395" s="41">
        <v>3</v>
      </c>
      <c r="Q395" s="41">
        <v>3</v>
      </c>
      <c r="R395" s="41">
        <v>3</v>
      </c>
    </row>
    <row r="396" spans="1:18">
      <c r="A396" s="40" t="str">
        <f t="shared" si="24"/>
        <v>3_20113</v>
      </c>
      <c r="B396" s="40">
        <v>3</v>
      </c>
      <c r="C396" s="41" t="s">
        <v>66</v>
      </c>
      <c r="D396" s="40">
        <v>3</v>
      </c>
      <c r="E396" s="40">
        <v>2011</v>
      </c>
      <c r="F396" s="40" t="str">
        <f t="shared" si="25"/>
        <v>2011Q3</v>
      </c>
      <c r="G396" s="40">
        <v>1</v>
      </c>
      <c r="H396" s="40">
        <v>0</v>
      </c>
      <c r="I396" s="40">
        <v>0</v>
      </c>
      <c r="J396" s="42">
        <v>664148</v>
      </c>
      <c r="K396" s="42">
        <f>J396*OtherData!$C$3</f>
        <v>502761.5442846329</v>
      </c>
      <c r="L396" s="42" t="str">
        <f>VLOOKUP($C396,OtherData!$H:$I,2,0)</f>
        <v>Water</v>
      </c>
      <c r="M396" s="54">
        <f t="shared" si="26"/>
        <v>-3.4863278248943828E-2</v>
      </c>
      <c r="N396" s="42" t="e">
        <f>VLOOKUP(E396,Inflation!$A$2:'Inflation'!$L$63,14,FALSE)*J396</f>
        <v>#REF!</v>
      </c>
      <c r="O396" s="126" t="e">
        <f t="shared" si="27"/>
        <v>#REF!</v>
      </c>
      <c r="P396" s="41">
        <v>1</v>
      </c>
      <c r="Q396" s="41">
        <v>1</v>
      </c>
      <c r="R396" s="41">
        <v>1</v>
      </c>
    </row>
    <row r="397" spans="1:18">
      <c r="A397" s="40" t="str">
        <f t="shared" si="24"/>
        <v>2_20062</v>
      </c>
      <c r="B397" s="40">
        <v>2</v>
      </c>
      <c r="C397" s="41" t="s">
        <v>71</v>
      </c>
      <c r="D397" s="40">
        <v>2</v>
      </c>
      <c r="E397" s="40">
        <v>2006</v>
      </c>
      <c r="F397" s="40" t="str">
        <f t="shared" si="25"/>
        <v>2006Q2</v>
      </c>
      <c r="G397" s="40">
        <v>1</v>
      </c>
      <c r="H397" s="40">
        <v>0</v>
      </c>
      <c r="I397" s="40">
        <v>0</v>
      </c>
      <c r="J397" s="42">
        <v>660394</v>
      </c>
      <c r="K397" s="42">
        <f>J397*OtherData!$C$3</f>
        <v>499919.75775927329</v>
      </c>
      <c r="L397" s="42" t="str">
        <f>VLOOKUP($C397,OtherData!$H:$I,2,0)</f>
        <v>Storm</v>
      </c>
      <c r="M397" s="54">
        <f t="shared" si="26"/>
        <v>-3.4888292093220613E-2</v>
      </c>
      <c r="N397" s="42" t="e">
        <f>VLOOKUP(E397,Inflation!$A$2:'Inflation'!$L$63,14,FALSE)*J397</f>
        <v>#REF!</v>
      </c>
      <c r="O397" s="126" t="e">
        <f t="shared" si="27"/>
        <v>#REF!</v>
      </c>
      <c r="P397" s="41">
        <v>3</v>
      </c>
      <c r="Q397" s="41">
        <v>3</v>
      </c>
      <c r="R397" s="41">
        <v>3</v>
      </c>
    </row>
    <row r="398" spans="1:18">
      <c r="A398" s="40" t="str">
        <f t="shared" si="24"/>
        <v>2_20154</v>
      </c>
      <c r="B398" s="40">
        <v>2</v>
      </c>
      <c r="C398" s="41" t="s">
        <v>66</v>
      </c>
      <c r="D398" s="40">
        <v>4</v>
      </c>
      <c r="E398" s="40">
        <v>2015</v>
      </c>
      <c r="F398" s="40" t="str">
        <f t="shared" si="25"/>
        <v>2015Q4</v>
      </c>
      <c r="G398" s="40">
        <v>1</v>
      </c>
      <c r="H398" s="40">
        <v>0</v>
      </c>
      <c r="I398" s="40">
        <v>0</v>
      </c>
      <c r="J398" s="42">
        <v>647142</v>
      </c>
      <c r="K398" s="42">
        <f>J398*OtherData!$C$3</f>
        <v>489887.96366389102</v>
      </c>
      <c r="L398" s="42" t="str">
        <f>VLOOKUP($C398,OtherData!$H:$I,2,0)</f>
        <v>Water</v>
      </c>
      <c r="M398" s="54">
        <f t="shared" si="26"/>
        <v>-3.4976593495553043E-2</v>
      </c>
      <c r="N398" s="42" t="e">
        <f>VLOOKUP(E398,Inflation!$A$2:'Inflation'!$L$63,14,FALSE)*J398</f>
        <v>#REF!</v>
      </c>
      <c r="O398" s="126" t="e">
        <f t="shared" si="27"/>
        <v>#REF!</v>
      </c>
      <c r="P398" s="41">
        <v>4</v>
      </c>
      <c r="Q398" s="41">
        <v>4</v>
      </c>
      <c r="R398" s="41">
        <v>5</v>
      </c>
    </row>
    <row r="399" spans="1:18">
      <c r="A399" s="40" t="str">
        <f t="shared" si="24"/>
        <v>4_20112</v>
      </c>
      <c r="B399" s="40">
        <v>4</v>
      </c>
      <c r="C399" s="41" t="s">
        <v>86</v>
      </c>
      <c r="D399" s="40">
        <v>2</v>
      </c>
      <c r="E399" s="40">
        <v>2011</v>
      </c>
      <c r="F399" s="40" t="str">
        <f t="shared" si="25"/>
        <v>2011Q2</v>
      </c>
      <c r="G399" s="40">
        <v>1</v>
      </c>
      <c r="H399" s="40">
        <v>0</v>
      </c>
      <c r="I399" s="40">
        <v>0</v>
      </c>
      <c r="J399" s="42">
        <v>640040</v>
      </c>
      <c r="K399" s="42">
        <f>J399*OtherData!$C$3</f>
        <v>484511.73353520065</v>
      </c>
      <c r="L399" s="42" t="str">
        <f>VLOOKUP($C399,OtherData!$H:$I,2,0)</f>
        <v>Storm</v>
      </c>
      <c r="M399" s="54">
        <f t="shared" si="26"/>
        <v>-3.5023915904198143E-2</v>
      </c>
      <c r="N399" s="42" t="e">
        <f>VLOOKUP(E399,Inflation!$A$2:'Inflation'!$L$63,14,FALSE)*J399</f>
        <v>#REF!</v>
      </c>
      <c r="O399" s="126" t="e">
        <f t="shared" si="27"/>
        <v>#REF!</v>
      </c>
      <c r="P399" s="41">
        <v>3</v>
      </c>
      <c r="Q399" s="41">
        <v>3</v>
      </c>
      <c r="R399" s="41">
        <v>5</v>
      </c>
    </row>
    <row r="400" spans="1:18">
      <c r="A400" s="40" t="str">
        <f t="shared" si="24"/>
        <v>6_19801</v>
      </c>
      <c r="B400" s="40">
        <v>6</v>
      </c>
      <c r="C400" s="41" t="s">
        <v>66</v>
      </c>
      <c r="D400" s="40">
        <v>1</v>
      </c>
      <c r="E400" s="40">
        <v>1980</v>
      </c>
      <c r="F400" s="40" t="str">
        <f t="shared" si="25"/>
        <v>1980Q1</v>
      </c>
      <c r="G400" s="40">
        <v>3</v>
      </c>
      <c r="H400" s="40">
        <v>0</v>
      </c>
      <c r="I400" s="40">
        <v>0</v>
      </c>
      <c r="J400" s="42">
        <v>635168</v>
      </c>
      <c r="K400" s="42">
        <f>J400*OtherData!$C$3</f>
        <v>480823.61847085541</v>
      </c>
      <c r="L400" s="42" t="str">
        <f>VLOOKUP($C400,OtherData!$H:$I,2,0)</f>
        <v>Water</v>
      </c>
      <c r="M400" s="54">
        <f t="shared" si="26"/>
        <v>-3.5056379263099714E-2</v>
      </c>
      <c r="N400" s="42" t="e">
        <f>VLOOKUP(E400,Inflation!$A$2:'Inflation'!$L$63,14,FALSE)*J400</f>
        <v>#REF!</v>
      </c>
      <c r="O400" s="126" t="e">
        <f t="shared" si="27"/>
        <v>#REF!</v>
      </c>
      <c r="P400" s="41">
        <v>4</v>
      </c>
      <c r="Q400" s="41">
        <v>4</v>
      </c>
      <c r="R400" s="41">
        <v>4</v>
      </c>
    </row>
    <row r="401" spans="1:18">
      <c r="A401" s="40" t="str">
        <f t="shared" si="24"/>
        <v>5_20112</v>
      </c>
      <c r="B401" s="40">
        <v>5</v>
      </c>
      <c r="C401" s="41" t="s">
        <v>86</v>
      </c>
      <c r="D401" s="40">
        <v>2</v>
      </c>
      <c r="E401" s="40">
        <v>2011</v>
      </c>
      <c r="F401" s="40" t="str">
        <f t="shared" si="25"/>
        <v>2011Q2</v>
      </c>
      <c r="G401" s="40">
        <v>1</v>
      </c>
      <c r="H401" s="40">
        <v>0</v>
      </c>
      <c r="I401" s="40">
        <v>0</v>
      </c>
      <c r="J401" s="42">
        <v>630909</v>
      </c>
      <c r="K401" s="42">
        <f>J401*OtherData!$C$3</f>
        <v>477599.54579863744</v>
      </c>
      <c r="L401" s="42" t="str">
        <f>VLOOKUP($C401,OtherData!$H:$I,2,0)</f>
        <v>Storm</v>
      </c>
      <c r="M401" s="54">
        <f t="shared" si="26"/>
        <v>-3.5084758049134565E-2</v>
      </c>
      <c r="N401" s="42" t="e">
        <f>VLOOKUP(E401,Inflation!$A$2:'Inflation'!$L$63,14,FALSE)*J401</f>
        <v>#REF!</v>
      </c>
      <c r="O401" s="126" t="e">
        <f t="shared" si="27"/>
        <v>#REF!</v>
      </c>
      <c r="P401" s="41">
        <v>1</v>
      </c>
      <c r="Q401" s="41">
        <v>1</v>
      </c>
      <c r="R401" s="41">
        <v>1</v>
      </c>
    </row>
    <row r="402" spans="1:18">
      <c r="A402" s="40" t="str">
        <f t="shared" si="24"/>
        <v>4_19801</v>
      </c>
      <c r="B402" s="40">
        <v>4</v>
      </c>
      <c r="C402" s="41" t="s">
        <v>66</v>
      </c>
      <c r="D402" s="40">
        <v>1</v>
      </c>
      <c r="E402" s="40">
        <v>1980</v>
      </c>
      <c r="F402" s="40" t="str">
        <f t="shared" si="25"/>
        <v>1980Q1</v>
      </c>
      <c r="G402" s="40">
        <v>3</v>
      </c>
      <c r="H402" s="40">
        <v>0</v>
      </c>
      <c r="I402" s="40">
        <v>0</v>
      </c>
      <c r="J402" s="42">
        <v>624743</v>
      </c>
      <c r="K402" s="42">
        <f>J402*OtherData!$C$3</f>
        <v>472931.86979560938</v>
      </c>
      <c r="L402" s="42" t="str">
        <f>VLOOKUP($C402,OtherData!$H:$I,2,0)</f>
        <v>Water</v>
      </c>
      <c r="M402" s="54">
        <f t="shared" si="26"/>
        <v>-3.5125843654837986E-2</v>
      </c>
      <c r="N402" s="42" t="e">
        <f>VLOOKUP(E402,Inflation!$A$2:'Inflation'!$L$63,14,FALSE)*J402</f>
        <v>#REF!</v>
      </c>
      <c r="O402" s="126" t="e">
        <f t="shared" si="27"/>
        <v>#REF!</v>
      </c>
      <c r="P402" s="41">
        <v>3</v>
      </c>
      <c r="Q402" s="41">
        <v>3</v>
      </c>
      <c r="R402" s="41">
        <v>5</v>
      </c>
    </row>
    <row r="403" spans="1:18">
      <c r="A403" s="40" t="str">
        <f t="shared" si="24"/>
        <v>1_19954</v>
      </c>
      <c r="B403" s="40">
        <v>1</v>
      </c>
      <c r="C403" s="41" t="s">
        <v>73</v>
      </c>
      <c r="D403" s="40">
        <v>4</v>
      </c>
      <c r="E403" s="40">
        <v>1995</v>
      </c>
      <c r="F403" s="40" t="str">
        <f t="shared" si="25"/>
        <v>1995Q4</v>
      </c>
      <c r="G403" s="40">
        <v>1</v>
      </c>
      <c r="H403" s="40">
        <v>0</v>
      </c>
      <c r="I403" s="40">
        <v>0</v>
      </c>
      <c r="J403" s="42">
        <v>611257</v>
      </c>
      <c r="K403" s="42">
        <f>J403*OtherData!$C$3</f>
        <v>462722.93716881151</v>
      </c>
      <c r="L403" s="42" t="str">
        <f>VLOOKUP($C403,OtherData!$H:$I,2,0)</f>
        <v>Wind</v>
      </c>
      <c r="M403" s="54">
        <f t="shared" si="26"/>
        <v>-3.5215704257905836E-2</v>
      </c>
      <c r="N403" s="42" t="e">
        <f>VLOOKUP(E403,Inflation!$A$2:'Inflation'!$L$63,14,FALSE)*J403</f>
        <v>#REF!</v>
      </c>
      <c r="O403" s="126" t="e">
        <f t="shared" si="27"/>
        <v>#REF!</v>
      </c>
      <c r="P403" s="41">
        <v>4</v>
      </c>
      <c r="Q403" s="41">
        <v>4</v>
      </c>
      <c r="R403" s="41">
        <v>4</v>
      </c>
    </row>
    <row r="404" spans="1:18">
      <c r="A404" s="40" t="str">
        <f t="shared" si="24"/>
        <v>5_20112</v>
      </c>
      <c r="B404" s="40">
        <v>5</v>
      </c>
      <c r="C404" s="41" t="s">
        <v>86</v>
      </c>
      <c r="D404" s="40">
        <v>2</v>
      </c>
      <c r="E404" s="40">
        <v>2011</v>
      </c>
      <c r="F404" s="40" t="str">
        <f t="shared" si="25"/>
        <v>2011Q2</v>
      </c>
      <c r="G404" s="40">
        <v>1</v>
      </c>
      <c r="H404" s="40">
        <v>0</v>
      </c>
      <c r="I404" s="40">
        <v>0</v>
      </c>
      <c r="J404" s="42">
        <v>595401</v>
      </c>
      <c r="K404" s="42">
        <f>J404*OtherData!$C$3</f>
        <v>450719.90915972751</v>
      </c>
      <c r="L404" s="42" t="str">
        <f>VLOOKUP($C404,OtherData!$H:$I,2,0)</f>
        <v>Storm</v>
      </c>
      <c r="M404" s="54">
        <f t="shared" si="26"/>
        <v>-3.532135676585807E-2</v>
      </c>
      <c r="N404" s="42" t="e">
        <f>VLOOKUP(E404,Inflation!$A$2:'Inflation'!$L$63,14,FALSE)*J404</f>
        <v>#REF!</v>
      </c>
      <c r="O404" s="126" t="e">
        <f t="shared" si="27"/>
        <v>#REF!</v>
      </c>
      <c r="P404" s="41">
        <v>4</v>
      </c>
      <c r="Q404" s="41">
        <v>4</v>
      </c>
      <c r="R404" s="41">
        <v>4</v>
      </c>
    </row>
    <row r="405" spans="1:18">
      <c r="A405" s="40" t="str">
        <f t="shared" si="24"/>
        <v>1_19971</v>
      </c>
      <c r="B405" s="40">
        <v>1</v>
      </c>
      <c r="C405" s="41" t="s">
        <v>67</v>
      </c>
      <c r="D405" s="40">
        <v>1</v>
      </c>
      <c r="E405" s="40">
        <v>1997</v>
      </c>
      <c r="F405" s="40" t="str">
        <f t="shared" si="25"/>
        <v>1997Q1</v>
      </c>
      <c r="G405" s="40">
        <v>1</v>
      </c>
      <c r="H405" s="40">
        <v>0</v>
      </c>
      <c r="I405" s="40">
        <v>0</v>
      </c>
      <c r="J405" s="42">
        <v>594132</v>
      </c>
      <c r="K405" s="42">
        <f>J405*OtherData!$C$3</f>
        <v>449759.27327781986</v>
      </c>
      <c r="L405" s="42" t="str">
        <f>VLOOKUP($C405,OtherData!$H:$I,2,0)</f>
        <v>Winter</v>
      </c>
      <c r="M405" s="54">
        <f t="shared" si="26"/>
        <v>-3.532981243138477E-2</v>
      </c>
      <c r="N405" s="42" t="e">
        <f>VLOOKUP(E405,Inflation!$A$2:'Inflation'!$L$63,14,FALSE)*J405</f>
        <v>#REF!</v>
      </c>
      <c r="O405" s="126" t="e">
        <f t="shared" si="27"/>
        <v>#REF!</v>
      </c>
      <c r="P405" s="41">
        <v>3</v>
      </c>
      <c r="Q405" s="41">
        <v>3</v>
      </c>
      <c r="R405" s="41">
        <v>3</v>
      </c>
    </row>
    <row r="406" spans="1:18">
      <c r="A406" s="40" t="str">
        <f t="shared" si="24"/>
        <v>1_19931</v>
      </c>
      <c r="B406" s="40">
        <v>1</v>
      </c>
      <c r="C406" s="41" t="s">
        <v>67</v>
      </c>
      <c r="D406" s="40">
        <v>1</v>
      </c>
      <c r="E406" s="40">
        <v>1993</v>
      </c>
      <c r="F406" s="40" t="str">
        <f t="shared" si="25"/>
        <v>1993Q1</v>
      </c>
      <c r="G406" s="40">
        <v>1</v>
      </c>
      <c r="H406" s="40">
        <v>0</v>
      </c>
      <c r="I406" s="40">
        <v>0</v>
      </c>
      <c r="J406" s="42">
        <v>587592</v>
      </c>
      <c r="K406" s="42">
        <f>J406*OtherData!$C$3</f>
        <v>444808.47842543531</v>
      </c>
      <c r="L406" s="42" t="str">
        <f>VLOOKUP($C406,OtherData!$H:$I,2,0)</f>
        <v>Winter</v>
      </c>
      <c r="M406" s="54">
        <f t="shared" si="26"/>
        <v>-3.537339009296446E-2</v>
      </c>
      <c r="N406" s="42" t="e">
        <f>VLOOKUP(E406,Inflation!$A$2:'Inflation'!$L$63,14,FALSE)*J406</f>
        <v>#REF!</v>
      </c>
      <c r="O406" s="126" t="e">
        <f t="shared" si="27"/>
        <v>#REF!</v>
      </c>
      <c r="P406" s="41">
        <v>3</v>
      </c>
      <c r="Q406" s="41">
        <v>3</v>
      </c>
      <c r="R406" s="41">
        <v>3</v>
      </c>
    </row>
    <row r="407" spans="1:18">
      <c r="A407" s="40" t="str">
        <f t="shared" si="24"/>
        <v>2_20132</v>
      </c>
      <c r="B407" s="40">
        <v>2</v>
      </c>
      <c r="C407" s="41" t="s">
        <v>68</v>
      </c>
      <c r="D407" s="40">
        <v>2</v>
      </c>
      <c r="E407" s="40">
        <v>2013</v>
      </c>
      <c r="F407" s="40" t="str">
        <f t="shared" si="25"/>
        <v>2013Q2</v>
      </c>
      <c r="G407" s="40">
        <v>1</v>
      </c>
      <c r="H407" s="40">
        <v>0</v>
      </c>
      <c r="I407" s="40">
        <v>0</v>
      </c>
      <c r="J407" s="42">
        <v>581895</v>
      </c>
      <c r="K407" s="42">
        <f>J407*OtherData!$C$3</f>
        <v>440495.83648750948</v>
      </c>
      <c r="L407" s="42" t="str">
        <f>VLOOKUP($C407,OtherData!$H:$I,2,0)</f>
        <v>Wind</v>
      </c>
      <c r="M407" s="54">
        <f t="shared" si="26"/>
        <v>-3.5411350633946043E-2</v>
      </c>
      <c r="N407" s="42" t="e">
        <f>VLOOKUP(E407,Inflation!$A$2:'Inflation'!$L$63,14,FALSE)*J407</f>
        <v>#REF!</v>
      </c>
      <c r="O407" s="126" t="e">
        <f t="shared" si="27"/>
        <v>#REF!</v>
      </c>
      <c r="P407" s="41">
        <v>3</v>
      </c>
      <c r="Q407" s="41">
        <v>3</v>
      </c>
      <c r="R407" s="41">
        <v>5</v>
      </c>
    </row>
    <row r="408" spans="1:18">
      <c r="A408" s="40" t="str">
        <f t="shared" si="24"/>
        <v>2_20042</v>
      </c>
      <c r="B408" s="40">
        <v>2</v>
      </c>
      <c r="C408" s="41" t="s">
        <v>71</v>
      </c>
      <c r="D408" s="40">
        <v>2</v>
      </c>
      <c r="E408" s="40">
        <v>2004</v>
      </c>
      <c r="F408" s="40" t="str">
        <f t="shared" si="25"/>
        <v>2004Q2</v>
      </c>
      <c r="G408" s="40">
        <v>1</v>
      </c>
      <c r="H408" s="40">
        <v>0</v>
      </c>
      <c r="I408" s="40">
        <v>0</v>
      </c>
      <c r="J408" s="42">
        <v>576315</v>
      </c>
      <c r="K408" s="42">
        <f>J408*OtherData!$C$3</f>
        <v>436271.76381529146</v>
      </c>
      <c r="L408" s="42" t="str">
        <f>VLOOKUP($C408,OtherData!$H:$I,2,0)</f>
        <v>Storm</v>
      </c>
      <c r="M408" s="54">
        <f t="shared" si="26"/>
        <v>-3.5448531574559905E-2</v>
      </c>
      <c r="N408" s="42" t="e">
        <f>VLOOKUP(E408,Inflation!$A$2:'Inflation'!$L$63,14,FALSE)*J408</f>
        <v>#REF!</v>
      </c>
      <c r="O408" s="126" t="e">
        <f t="shared" si="27"/>
        <v>#REF!</v>
      </c>
      <c r="P408" s="41">
        <v>4</v>
      </c>
      <c r="Q408" s="41">
        <v>4</v>
      </c>
      <c r="R408" s="41">
        <v>4</v>
      </c>
    </row>
    <row r="409" spans="1:18">
      <c r="A409" s="40" t="str">
        <f t="shared" si="24"/>
        <v>5_20112</v>
      </c>
      <c r="B409" s="40">
        <v>5</v>
      </c>
      <c r="C409" s="41" t="s">
        <v>86</v>
      </c>
      <c r="D409" s="40">
        <v>2</v>
      </c>
      <c r="E409" s="40">
        <v>2011</v>
      </c>
      <c r="F409" s="40" t="str">
        <f t="shared" si="25"/>
        <v>2011Q2</v>
      </c>
      <c r="G409" s="40">
        <v>1</v>
      </c>
      <c r="H409" s="40">
        <v>0</v>
      </c>
      <c r="I409" s="40">
        <v>0</v>
      </c>
      <c r="J409" s="42">
        <v>573778</v>
      </c>
      <c r="K409" s="42">
        <f>J409*OtherData!$C$3</f>
        <v>434351.24905374716</v>
      </c>
      <c r="L409" s="42" t="str">
        <f>VLOOKUP($C409,OtherData!$H:$I,2,0)</f>
        <v>Storm</v>
      </c>
      <c r="M409" s="54">
        <f t="shared" si="26"/>
        <v>-3.54654362423623E-2</v>
      </c>
      <c r="N409" s="42" t="e">
        <f>VLOOKUP(E409,Inflation!$A$2:'Inflation'!$L$63,14,FALSE)*J409</f>
        <v>#REF!</v>
      </c>
      <c r="O409" s="126" t="e">
        <f t="shared" si="27"/>
        <v>#REF!</v>
      </c>
      <c r="P409" s="41">
        <v>4</v>
      </c>
      <c r="Q409" s="41">
        <v>4</v>
      </c>
      <c r="R409" s="41">
        <v>5</v>
      </c>
    </row>
    <row r="410" spans="1:18">
      <c r="A410" s="40" t="str">
        <f t="shared" si="24"/>
        <v>2_19831</v>
      </c>
      <c r="B410" s="40">
        <v>2</v>
      </c>
      <c r="C410" s="41" t="s">
        <v>66</v>
      </c>
      <c r="D410" s="40">
        <v>1</v>
      </c>
      <c r="E410" s="40">
        <v>1983</v>
      </c>
      <c r="F410" s="40" t="str">
        <f t="shared" si="25"/>
        <v>1983Q1</v>
      </c>
      <c r="G410" s="40">
        <v>1</v>
      </c>
      <c r="H410" s="40">
        <v>0</v>
      </c>
      <c r="I410" s="40">
        <v>0</v>
      </c>
      <c r="J410" s="42">
        <v>550544</v>
      </c>
      <c r="K410" s="42">
        <f>J410*OtherData!$C$3</f>
        <v>416763.05828917486</v>
      </c>
      <c r="L410" s="42" t="str">
        <f>VLOOKUP($C410,OtherData!$H:$I,2,0)</f>
        <v>Water</v>
      </c>
      <c r="M410" s="54">
        <f t="shared" si="26"/>
        <v>-3.5620250216237312E-2</v>
      </c>
      <c r="N410" s="42" t="e">
        <f>VLOOKUP(E410,Inflation!$A$2:'Inflation'!$L$63,14,FALSE)*J410</f>
        <v>#REF!</v>
      </c>
      <c r="O410" s="126" t="e">
        <f t="shared" si="27"/>
        <v>#REF!</v>
      </c>
      <c r="P410" s="41">
        <v>3</v>
      </c>
      <c r="Q410" s="41">
        <v>3</v>
      </c>
      <c r="R410" s="41">
        <v>3</v>
      </c>
    </row>
    <row r="411" spans="1:18">
      <c r="A411" s="40" t="str">
        <f t="shared" si="24"/>
        <v>6_19931</v>
      </c>
      <c r="B411" s="40">
        <v>6</v>
      </c>
      <c r="C411" s="41" t="s">
        <v>67</v>
      </c>
      <c r="D411" s="40">
        <v>1</v>
      </c>
      <c r="E411" s="40">
        <v>1993</v>
      </c>
      <c r="F411" s="40" t="str">
        <f t="shared" si="25"/>
        <v>1993Q1</v>
      </c>
      <c r="G411" s="40">
        <v>1</v>
      </c>
      <c r="H411" s="40">
        <v>0</v>
      </c>
      <c r="I411" s="40">
        <v>0</v>
      </c>
      <c r="J411" s="42">
        <v>541395</v>
      </c>
      <c r="K411" s="42">
        <f>J411*OtherData!$C$3</f>
        <v>409837.24451173353</v>
      </c>
      <c r="L411" s="42" t="str">
        <f>VLOOKUP($C411,OtherData!$H:$I,2,0)</f>
        <v>Winter</v>
      </c>
      <c r="M411" s="54">
        <f t="shared" si="26"/>
        <v>-3.5681212299691845E-2</v>
      </c>
      <c r="N411" s="42" t="e">
        <f>VLOOKUP(E411,Inflation!$A$2:'Inflation'!$L$63,14,FALSE)*J411</f>
        <v>#REF!</v>
      </c>
      <c r="O411" s="126" t="e">
        <f t="shared" si="27"/>
        <v>#REF!</v>
      </c>
      <c r="P411" s="41">
        <v>2</v>
      </c>
      <c r="Q411" s="41">
        <v>2</v>
      </c>
      <c r="R411" s="41">
        <v>2</v>
      </c>
    </row>
    <row r="412" spans="1:18">
      <c r="A412" s="40" t="str">
        <f t="shared" si="24"/>
        <v>2_20102</v>
      </c>
      <c r="B412" s="40">
        <v>2</v>
      </c>
      <c r="C412" s="41" t="s">
        <v>86</v>
      </c>
      <c r="D412" s="40">
        <v>2</v>
      </c>
      <c r="E412" s="40">
        <v>2010</v>
      </c>
      <c r="F412" s="40" t="str">
        <f t="shared" si="25"/>
        <v>2010Q2</v>
      </c>
      <c r="G412" s="40">
        <v>1</v>
      </c>
      <c r="H412" s="40">
        <v>0</v>
      </c>
      <c r="I412" s="40">
        <v>0</v>
      </c>
      <c r="J412" s="42">
        <v>536954</v>
      </c>
      <c r="K412" s="42">
        <f>J412*OtherData!$C$3</f>
        <v>406475.3974261923</v>
      </c>
      <c r="L412" s="42" t="str">
        <f>VLOOKUP($C412,OtherData!$H:$I,2,0)</f>
        <v>Storm</v>
      </c>
      <c r="M412" s="54">
        <f t="shared" si="26"/>
        <v>-3.5710803797409797E-2</v>
      </c>
      <c r="N412" s="42" t="e">
        <f>VLOOKUP(E412,Inflation!$A$2:'Inflation'!$L$63,14,FALSE)*J412</f>
        <v>#REF!</v>
      </c>
      <c r="O412" s="126" t="e">
        <f t="shared" si="27"/>
        <v>#REF!</v>
      </c>
      <c r="P412" s="41">
        <v>2</v>
      </c>
      <c r="Q412" s="41">
        <v>2</v>
      </c>
      <c r="R412" s="41">
        <v>2</v>
      </c>
    </row>
    <row r="413" spans="1:18">
      <c r="A413" s="40" t="str">
        <f t="shared" si="24"/>
        <v>2_20153</v>
      </c>
      <c r="B413" s="40">
        <v>2</v>
      </c>
      <c r="C413" s="41" t="s">
        <v>71</v>
      </c>
      <c r="D413" s="40">
        <v>3</v>
      </c>
      <c r="E413" s="40">
        <v>2015</v>
      </c>
      <c r="F413" s="40" t="str">
        <f t="shared" si="25"/>
        <v>2015Q3</v>
      </c>
      <c r="G413" s="40">
        <v>1</v>
      </c>
      <c r="H413" s="40">
        <v>0</v>
      </c>
      <c r="I413" s="40">
        <v>0</v>
      </c>
      <c r="J413" s="42">
        <v>522196</v>
      </c>
      <c r="K413" s="42">
        <f>J413*OtherData!$C$3</f>
        <v>395303.55791067373</v>
      </c>
      <c r="L413" s="42" t="str">
        <f>VLOOKUP($C413,OtherData!$H:$I,2,0)</f>
        <v>Storm</v>
      </c>
      <c r="M413" s="54">
        <f t="shared" si="26"/>
        <v>-3.5809140055757367E-2</v>
      </c>
      <c r="N413" s="42" t="e">
        <f>VLOOKUP(E413,Inflation!$A$2:'Inflation'!$L$63,14,FALSE)*J413</f>
        <v>#REF!</v>
      </c>
      <c r="O413" s="126" t="e">
        <f t="shared" si="27"/>
        <v>#REF!</v>
      </c>
      <c r="P413" s="41">
        <v>2</v>
      </c>
      <c r="Q413" s="41">
        <v>2</v>
      </c>
      <c r="R413" s="41">
        <v>2</v>
      </c>
    </row>
    <row r="414" spans="1:18">
      <c r="A414" s="40" t="str">
        <f t="shared" si="24"/>
        <v>3_20153</v>
      </c>
      <c r="B414" s="40">
        <v>3</v>
      </c>
      <c r="C414" s="41" t="s">
        <v>71</v>
      </c>
      <c r="D414" s="40">
        <v>3</v>
      </c>
      <c r="E414" s="40">
        <v>2015</v>
      </c>
      <c r="F414" s="40" t="str">
        <f t="shared" si="25"/>
        <v>2015Q3</v>
      </c>
      <c r="G414" s="40">
        <v>1</v>
      </c>
      <c r="H414" s="40">
        <v>0</v>
      </c>
      <c r="I414" s="40">
        <v>0</v>
      </c>
      <c r="J414" s="42">
        <v>518740</v>
      </c>
      <c r="K414" s="42">
        <f>J414*OtherData!$C$3</f>
        <v>392687.35806207423</v>
      </c>
      <c r="L414" s="42" t="str">
        <f>VLOOKUP($C414,OtherData!$H:$I,2,0)</f>
        <v>Storm</v>
      </c>
      <c r="M414" s="54">
        <f t="shared" si="26"/>
        <v>-3.5832168251234336E-2</v>
      </c>
      <c r="N414" s="42" t="e">
        <f>VLOOKUP(E414,Inflation!$A$2:'Inflation'!$L$63,14,FALSE)*J414</f>
        <v>#REF!</v>
      </c>
      <c r="O414" s="126" t="e">
        <f t="shared" si="27"/>
        <v>#REF!</v>
      </c>
      <c r="P414" s="41">
        <v>3</v>
      </c>
      <c r="Q414" s="41">
        <v>3</v>
      </c>
      <c r="R414" s="41">
        <v>3</v>
      </c>
    </row>
    <row r="415" spans="1:18">
      <c r="A415" s="40" t="str">
        <f t="shared" si="24"/>
        <v>3_20113</v>
      </c>
      <c r="B415" s="40">
        <v>3</v>
      </c>
      <c r="C415" s="41" t="s">
        <v>66</v>
      </c>
      <c r="D415" s="40">
        <v>3</v>
      </c>
      <c r="E415" s="40">
        <v>2011</v>
      </c>
      <c r="F415" s="40" t="str">
        <f t="shared" si="25"/>
        <v>2011Q3</v>
      </c>
      <c r="G415" s="40">
        <v>1</v>
      </c>
      <c r="H415" s="40">
        <v>0</v>
      </c>
      <c r="I415" s="40">
        <v>0</v>
      </c>
      <c r="J415" s="42">
        <v>515982</v>
      </c>
      <c r="K415" s="42">
        <f>J415*OtherData!$C$3</f>
        <v>390599.54579863744</v>
      </c>
      <c r="L415" s="42" t="str">
        <f>VLOOKUP($C415,OtherData!$H:$I,2,0)</f>
        <v>Water</v>
      </c>
      <c r="M415" s="54">
        <f t="shared" si="26"/>
        <v>-3.585054549750908E-2</v>
      </c>
      <c r="N415" s="42" t="e">
        <f>VLOOKUP(E415,Inflation!$A$2:'Inflation'!$L$63,14,FALSE)*J415</f>
        <v>#REF!</v>
      </c>
      <c r="O415" s="126" t="e">
        <f t="shared" si="27"/>
        <v>#REF!</v>
      </c>
      <c r="P415" s="41">
        <v>1</v>
      </c>
      <c r="Q415" s="41">
        <v>1</v>
      </c>
      <c r="R415" s="41">
        <v>1</v>
      </c>
    </row>
    <row r="416" spans="1:18">
      <c r="A416" s="40" t="str">
        <f t="shared" si="24"/>
        <v>2_20102</v>
      </c>
      <c r="B416" s="40">
        <v>2</v>
      </c>
      <c r="C416" s="41" t="s">
        <v>86</v>
      </c>
      <c r="D416" s="40">
        <v>2</v>
      </c>
      <c r="E416" s="40">
        <v>2010</v>
      </c>
      <c r="F416" s="40" t="str">
        <f t="shared" si="25"/>
        <v>2010Q2</v>
      </c>
      <c r="G416" s="40">
        <v>1</v>
      </c>
      <c r="H416" s="40">
        <v>0</v>
      </c>
      <c r="I416" s="40">
        <v>0</v>
      </c>
      <c r="J416" s="42">
        <v>515261</v>
      </c>
      <c r="K416" s="42">
        <f>J416*OtherData!$C$3</f>
        <v>390053.74716124148</v>
      </c>
      <c r="L416" s="42" t="str">
        <f>VLOOKUP($C416,OtherData!$H:$I,2,0)</f>
        <v>Storm</v>
      </c>
      <c r="M416" s="54">
        <f t="shared" si="26"/>
        <v>-3.5855349701484455E-2</v>
      </c>
      <c r="N416" s="42" t="e">
        <f>VLOOKUP(E416,Inflation!$A$2:'Inflation'!$L$63,14,FALSE)*J416</f>
        <v>#REF!</v>
      </c>
      <c r="O416" s="126" t="e">
        <f t="shared" si="27"/>
        <v>#REF!</v>
      </c>
      <c r="P416" s="41">
        <v>2</v>
      </c>
      <c r="Q416" s="41">
        <v>2</v>
      </c>
      <c r="R416" s="41">
        <v>2</v>
      </c>
    </row>
    <row r="417" spans="1:18">
      <c r="A417" s="40" t="str">
        <f t="shared" si="24"/>
        <v>2_20184</v>
      </c>
      <c r="B417" s="40">
        <v>2</v>
      </c>
      <c r="C417" s="41" t="s">
        <v>64</v>
      </c>
      <c r="D417" s="40">
        <v>4</v>
      </c>
      <c r="E417" s="40">
        <v>2018</v>
      </c>
      <c r="F417" s="40" t="str">
        <f t="shared" si="25"/>
        <v>2018Q4</v>
      </c>
      <c r="G417" s="40">
        <v>1</v>
      </c>
      <c r="H417" s="40">
        <v>0</v>
      </c>
      <c r="I417" s="40">
        <v>0</v>
      </c>
      <c r="J417" s="42">
        <v>515126</v>
      </c>
      <c r="K417" s="42">
        <f>J417*OtherData!$C$3</f>
        <v>389951.55185465555</v>
      </c>
      <c r="L417" s="42" t="str">
        <f>VLOOKUP($C417,OtherData!$H:$I,2,0)</f>
        <v>Wind</v>
      </c>
      <c r="M417" s="54">
        <f t="shared" si="26"/>
        <v>-3.5856249240370272E-2</v>
      </c>
      <c r="N417" s="42" t="e">
        <f>VLOOKUP(E417,Inflation!$A$2:'Inflation'!$L$63,14,FALSE)*J417</f>
        <v>#REF!</v>
      </c>
      <c r="O417" s="126" t="e">
        <f t="shared" si="27"/>
        <v>#REF!</v>
      </c>
      <c r="P417" s="41">
        <v>3</v>
      </c>
      <c r="Q417" s="41">
        <v>3</v>
      </c>
      <c r="R417" s="41">
        <v>5</v>
      </c>
    </row>
    <row r="418" spans="1:18">
      <c r="A418" s="40" t="str">
        <f t="shared" si="24"/>
        <v>3_20143</v>
      </c>
      <c r="B418" s="40">
        <v>3</v>
      </c>
      <c r="C418" s="41" t="s">
        <v>66</v>
      </c>
      <c r="D418" s="40">
        <v>3</v>
      </c>
      <c r="E418" s="40">
        <v>2014</v>
      </c>
      <c r="F418" s="40" t="str">
        <f t="shared" si="25"/>
        <v>2014Q3</v>
      </c>
      <c r="G418" s="40">
        <v>1</v>
      </c>
      <c r="H418" s="40">
        <v>0</v>
      </c>
      <c r="I418" s="40">
        <v>0</v>
      </c>
      <c r="J418" s="42">
        <v>513909</v>
      </c>
      <c r="K418" s="42">
        <f>J418*OtherData!$C$3</f>
        <v>389030.2800908403</v>
      </c>
      <c r="L418" s="42" t="str">
        <f>VLOOKUP($C418,OtherData!$H:$I,2,0)</f>
        <v>Water</v>
      </c>
      <c r="M418" s="54">
        <f t="shared" si="26"/>
        <v>-3.5864358416844662E-2</v>
      </c>
      <c r="N418" s="42" t="e">
        <f>VLOOKUP(E418,Inflation!$A$2:'Inflation'!$L$63,14,FALSE)*J418</f>
        <v>#REF!</v>
      </c>
      <c r="O418" s="126" t="e">
        <f t="shared" si="27"/>
        <v>#REF!</v>
      </c>
      <c r="P418" s="41">
        <v>3</v>
      </c>
      <c r="Q418" s="41">
        <v>3</v>
      </c>
      <c r="R418" s="41">
        <v>3</v>
      </c>
    </row>
    <row r="419" spans="1:18">
      <c r="A419" s="40" t="str">
        <f t="shared" si="24"/>
        <v>5_20122</v>
      </c>
      <c r="B419" s="40">
        <v>5</v>
      </c>
      <c r="C419" s="41" t="s">
        <v>72</v>
      </c>
      <c r="D419" s="40">
        <v>2</v>
      </c>
      <c r="E419" s="40">
        <v>2012</v>
      </c>
      <c r="F419" s="40" t="str">
        <f t="shared" si="25"/>
        <v>2012Q2</v>
      </c>
      <c r="G419" s="40">
        <v>1</v>
      </c>
      <c r="H419" s="40">
        <v>0</v>
      </c>
      <c r="I419" s="40">
        <v>0</v>
      </c>
      <c r="J419" s="42">
        <v>508658</v>
      </c>
      <c r="K419" s="42">
        <f>J419*OtherData!$C$3</f>
        <v>385055.26116578351</v>
      </c>
      <c r="L419" s="42" t="str">
        <f>VLOOKUP($C419,OtherData!$H:$I,2,0)</f>
        <v>Storm</v>
      </c>
      <c r="M419" s="54">
        <f t="shared" si="26"/>
        <v>-3.5899347147877528E-2</v>
      </c>
      <c r="N419" s="42" t="e">
        <f>VLOOKUP(E419,Inflation!$A$2:'Inflation'!$L$63,14,FALSE)*J419</f>
        <v>#REF!</v>
      </c>
      <c r="O419" s="126" t="e">
        <f t="shared" si="27"/>
        <v>#REF!</v>
      </c>
      <c r="P419" s="41">
        <v>4</v>
      </c>
      <c r="Q419" s="41">
        <v>4</v>
      </c>
      <c r="R419" s="41">
        <v>4</v>
      </c>
    </row>
    <row r="420" spans="1:18">
      <c r="A420" s="40" t="str">
        <f t="shared" si="24"/>
        <v>2_20112</v>
      </c>
      <c r="B420" s="40">
        <v>2</v>
      </c>
      <c r="C420" s="41" t="s">
        <v>86</v>
      </c>
      <c r="D420" s="40">
        <v>2</v>
      </c>
      <c r="E420" s="40">
        <v>2011</v>
      </c>
      <c r="F420" s="40" t="str">
        <f t="shared" si="25"/>
        <v>2011Q2</v>
      </c>
      <c r="G420" s="40">
        <v>1</v>
      </c>
      <c r="H420" s="40">
        <v>0</v>
      </c>
      <c r="I420" s="40">
        <v>0</v>
      </c>
      <c r="J420" s="42">
        <v>504164</v>
      </c>
      <c r="K420" s="42">
        <f>J420*OtherData!$C$3</f>
        <v>381653.29295987892</v>
      </c>
      <c r="L420" s="42" t="str">
        <f>VLOOKUP($C420,OtherData!$H:$I,2,0)</f>
        <v>Storm</v>
      </c>
      <c r="M420" s="54">
        <f t="shared" si="26"/>
        <v>-3.5929291797898805E-2</v>
      </c>
      <c r="N420" s="42" t="e">
        <f>VLOOKUP(E420,Inflation!$A$2:'Inflation'!$L$63,14,FALSE)*J420</f>
        <v>#REF!</v>
      </c>
      <c r="O420" s="126" t="e">
        <f t="shared" si="27"/>
        <v>#REF!</v>
      </c>
      <c r="P420" s="41">
        <v>4</v>
      </c>
      <c r="Q420" s="41">
        <v>4</v>
      </c>
      <c r="R420" s="41">
        <v>4</v>
      </c>
    </row>
    <row r="421" spans="1:18">
      <c r="A421" s="40" t="str">
        <f t="shared" si="24"/>
        <v>3_20121</v>
      </c>
      <c r="B421" s="40">
        <v>3</v>
      </c>
      <c r="C421" s="41" t="s">
        <v>68</v>
      </c>
      <c r="D421" s="40">
        <v>1</v>
      </c>
      <c r="E421" s="40">
        <v>2012</v>
      </c>
      <c r="F421" s="40" t="str">
        <f t="shared" si="25"/>
        <v>2012Q1</v>
      </c>
      <c r="G421" s="40">
        <v>1</v>
      </c>
      <c r="H421" s="40">
        <v>0</v>
      </c>
      <c r="I421" s="40">
        <v>0</v>
      </c>
      <c r="J421" s="42">
        <v>501810</v>
      </c>
      <c r="K421" s="42">
        <f>J421*OtherData!$C$3</f>
        <v>379871.30961392884</v>
      </c>
      <c r="L421" s="42" t="str">
        <f>VLOOKUP($C421,OtherData!$H:$I,2,0)</f>
        <v>Wind</v>
      </c>
      <c r="M421" s="54">
        <f t="shared" si="26"/>
        <v>-3.5944977090767091E-2</v>
      </c>
      <c r="N421" s="42" t="e">
        <f>VLOOKUP(E421,Inflation!$A$2:'Inflation'!$L$63,14,FALSE)*J421</f>
        <v>#REF!</v>
      </c>
      <c r="O421" s="126" t="e">
        <f t="shared" si="27"/>
        <v>#REF!</v>
      </c>
      <c r="P421" s="41">
        <v>5</v>
      </c>
      <c r="Q421" s="41">
        <v>2</v>
      </c>
      <c r="R421" s="41">
        <v>2</v>
      </c>
    </row>
    <row r="422" spans="1:18">
      <c r="A422" s="40" t="str">
        <f t="shared" si="24"/>
        <v>4_19961</v>
      </c>
      <c r="B422" s="40">
        <v>4</v>
      </c>
      <c r="C422" s="41" t="s">
        <v>68</v>
      </c>
      <c r="D422" s="40">
        <v>1</v>
      </c>
      <c r="E422" s="40">
        <v>1996</v>
      </c>
      <c r="F422" s="40" t="str">
        <f t="shared" si="25"/>
        <v>1996Q1</v>
      </c>
      <c r="G422" s="40">
        <v>1</v>
      </c>
      <c r="H422" s="40">
        <v>0</v>
      </c>
      <c r="I422" s="40">
        <v>0</v>
      </c>
      <c r="J422" s="42">
        <v>492944</v>
      </c>
      <c r="K422" s="42">
        <f>J422*OtherData!$C$3</f>
        <v>373159.72747918247</v>
      </c>
      <c r="L422" s="42" t="str">
        <f>VLOOKUP($C422,OtherData!$H:$I,2,0)</f>
        <v>Wind</v>
      </c>
      <c r="M422" s="54">
        <f t="shared" si="26"/>
        <v>-3.6004053474186899E-2</v>
      </c>
      <c r="N422" s="42" t="e">
        <f>VLOOKUP(E422,Inflation!$A$2:'Inflation'!$L$63,14,FALSE)*J422</f>
        <v>#REF!</v>
      </c>
      <c r="O422" s="126" t="e">
        <f t="shared" si="27"/>
        <v>#REF!</v>
      </c>
      <c r="P422" s="41">
        <v>2</v>
      </c>
      <c r="Q422" s="41">
        <v>2</v>
      </c>
      <c r="R422" s="41">
        <v>2</v>
      </c>
    </row>
    <row r="423" spans="1:18">
      <c r="A423" s="40" t="str">
        <f t="shared" si="24"/>
        <v>4_19973</v>
      </c>
      <c r="B423" s="40">
        <v>4</v>
      </c>
      <c r="C423" s="41" t="s">
        <v>71</v>
      </c>
      <c r="D423" s="40">
        <v>3</v>
      </c>
      <c r="E423" s="40">
        <v>1997</v>
      </c>
      <c r="F423" s="40" t="str">
        <f t="shared" si="25"/>
        <v>1997Q3</v>
      </c>
      <c r="G423" s="40">
        <v>1</v>
      </c>
      <c r="H423" s="40">
        <v>0</v>
      </c>
      <c r="I423" s="40">
        <v>49</v>
      </c>
      <c r="J423" s="42">
        <v>487401</v>
      </c>
      <c r="K423" s="42">
        <f>J423*OtherData!$C$3</f>
        <v>368963.66389099171</v>
      </c>
      <c r="L423" s="42" t="str">
        <f>VLOOKUP($C423,OtherData!$H:$I,2,0)</f>
        <v>Storm</v>
      </c>
      <c r="M423" s="54">
        <f t="shared" si="26"/>
        <v>-3.6040987874513541E-2</v>
      </c>
      <c r="N423" s="42" t="e">
        <f>VLOOKUP(E423,Inflation!$A$2:'Inflation'!$L$63,14,FALSE)*J423</f>
        <v>#REF!</v>
      </c>
      <c r="O423" s="126" t="e">
        <f t="shared" si="27"/>
        <v>#REF!</v>
      </c>
      <c r="P423" s="41">
        <v>2</v>
      </c>
      <c r="Q423" s="41">
        <v>2</v>
      </c>
      <c r="R423" s="41">
        <v>2</v>
      </c>
    </row>
    <row r="424" spans="1:18">
      <c r="A424" s="40" t="str">
        <f t="shared" si="24"/>
        <v>3_20103</v>
      </c>
      <c r="B424" s="40">
        <v>3</v>
      </c>
      <c r="C424" s="41" t="s">
        <v>71</v>
      </c>
      <c r="D424" s="40">
        <v>3</v>
      </c>
      <c r="E424" s="40">
        <v>2010</v>
      </c>
      <c r="F424" s="40" t="str">
        <f t="shared" si="25"/>
        <v>2010Q3</v>
      </c>
      <c r="G424" s="40">
        <v>1</v>
      </c>
      <c r="H424" s="40">
        <v>0</v>
      </c>
      <c r="I424" s="40">
        <v>0</v>
      </c>
      <c r="J424" s="42">
        <v>479009</v>
      </c>
      <c r="K424" s="42">
        <f>J424*OtherData!$C$3</f>
        <v>362610.90083270252</v>
      </c>
      <c r="L424" s="42" t="str">
        <f>VLOOKUP($C424,OtherData!$H:$I,2,0)</f>
        <v>Storm</v>
      </c>
      <c r="M424" s="54">
        <f t="shared" si="26"/>
        <v>-3.6096905876956471E-2</v>
      </c>
      <c r="N424" s="42" t="e">
        <f>VLOOKUP(E424,Inflation!$A$2:'Inflation'!$L$63,14,FALSE)*J424</f>
        <v>#REF!</v>
      </c>
      <c r="O424" s="126" t="e">
        <f t="shared" si="27"/>
        <v>#REF!</v>
      </c>
      <c r="P424" s="41">
        <v>3</v>
      </c>
      <c r="Q424" s="41">
        <v>3</v>
      </c>
      <c r="R424" s="41">
        <v>3</v>
      </c>
    </row>
    <row r="425" spans="1:18">
      <c r="A425" s="40" t="str">
        <f t="shared" si="24"/>
        <v>3_20153</v>
      </c>
      <c r="B425" s="40">
        <v>3</v>
      </c>
      <c r="C425" s="41" t="s">
        <v>66</v>
      </c>
      <c r="D425" s="40">
        <v>3</v>
      </c>
      <c r="E425" s="40">
        <v>2015</v>
      </c>
      <c r="F425" s="40" t="str">
        <f t="shared" si="25"/>
        <v>2015Q3</v>
      </c>
      <c r="G425" s="40">
        <v>1</v>
      </c>
      <c r="H425" s="40">
        <v>0</v>
      </c>
      <c r="I425" s="40">
        <v>0</v>
      </c>
      <c r="J425" s="42">
        <v>477589</v>
      </c>
      <c r="K425" s="42">
        <f>J425*OtherData!$C$3</f>
        <v>361535.95760787284</v>
      </c>
      <c r="L425" s="42" t="str">
        <f>VLOOKUP($C425,OtherData!$H:$I,2,0)</f>
        <v>Water</v>
      </c>
      <c r="M425" s="54">
        <f t="shared" si="26"/>
        <v>-3.6106367693385093E-2</v>
      </c>
      <c r="N425" s="42" t="e">
        <f>VLOOKUP(E425,Inflation!$A$2:'Inflation'!$L$63,14,FALSE)*J425</f>
        <v>#REF!</v>
      </c>
      <c r="O425" s="126" t="e">
        <f t="shared" si="27"/>
        <v>#REF!</v>
      </c>
      <c r="P425" s="41">
        <v>4</v>
      </c>
      <c r="Q425" s="41">
        <v>4</v>
      </c>
      <c r="R425" s="41">
        <v>4</v>
      </c>
    </row>
    <row r="426" spans="1:18">
      <c r="A426" s="40" t="str">
        <f t="shared" si="24"/>
        <v>3_20032</v>
      </c>
      <c r="B426" s="40">
        <v>3</v>
      </c>
      <c r="C426" s="41" t="s">
        <v>71</v>
      </c>
      <c r="D426" s="40">
        <v>2</v>
      </c>
      <c r="E426" s="40">
        <v>2003</v>
      </c>
      <c r="F426" s="40" t="str">
        <f t="shared" si="25"/>
        <v>2003Q2</v>
      </c>
      <c r="G426" s="40">
        <v>1</v>
      </c>
      <c r="H426" s="40">
        <v>0</v>
      </c>
      <c r="I426" s="40">
        <v>0</v>
      </c>
      <c r="J426" s="42">
        <v>474989</v>
      </c>
      <c r="K426" s="42">
        <f>J426*OtherData!$C$3</f>
        <v>359567.75170325511</v>
      </c>
      <c r="L426" s="42" t="str">
        <f>VLOOKUP($C426,OtherData!$H:$I,2,0)</f>
        <v>Storm</v>
      </c>
      <c r="M426" s="54">
        <f t="shared" si="26"/>
        <v>-3.612369214600087E-2</v>
      </c>
      <c r="N426" s="42" t="e">
        <f>VLOOKUP(E426,Inflation!$A$2:'Inflation'!$L$63,14,FALSE)*J426</f>
        <v>#REF!</v>
      </c>
      <c r="O426" s="126" t="e">
        <f t="shared" si="27"/>
        <v>#REF!</v>
      </c>
      <c r="P426" s="41">
        <v>3</v>
      </c>
      <c r="Q426" s="41">
        <v>3</v>
      </c>
      <c r="R426" s="41">
        <v>3</v>
      </c>
    </row>
    <row r="427" spans="1:18">
      <c r="A427" s="40" t="str">
        <f t="shared" si="24"/>
        <v>1_19711</v>
      </c>
      <c r="B427" s="40">
        <v>1</v>
      </c>
      <c r="C427" s="41" t="s">
        <v>67</v>
      </c>
      <c r="D427" s="40">
        <v>1</v>
      </c>
      <c r="E427" s="40">
        <v>1971</v>
      </c>
      <c r="F427" s="40" t="str">
        <f t="shared" si="25"/>
        <v>1971Q1</v>
      </c>
      <c r="G427" s="40">
        <v>1</v>
      </c>
      <c r="H427" s="40">
        <v>4</v>
      </c>
      <c r="I427" s="40">
        <v>8</v>
      </c>
      <c r="J427" s="42">
        <v>459526</v>
      </c>
      <c r="K427" s="42">
        <f>J427*OtherData!$C$3</f>
        <v>347862.2255866768</v>
      </c>
      <c r="L427" s="42" t="str">
        <f>VLOOKUP($C427,OtherData!$H:$I,2,0)</f>
        <v>Winter</v>
      </c>
      <c r="M427" s="54">
        <f t="shared" si="26"/>
        <v>-3.6226725996307718E-2</v>
      </c>
      <c r="N427" s="42" t="e">
        <f>VLOOKUP(E427,Inflation!$A$2:'Inflation'!$L$63,14,FALSE)*J427</f>
        <v>#REF!</v>
      </c>
      <c r="O427" s="126" t="e">
        <f t="shared" si="27"/>
        <v>#REF!</v>
      </c>
      <c r="P427" s="41">
        <v>3</v>
      </c>
      <c r="Q427" s="41">
        <v>3</v>
      </c>
      <c r="R427" s="41">
        <v>3</v>
      </c>
    </row>
    <row r="428" spans="1:18">
      <c r="A428" s="40" t="str">
        <f t="shared" si="24"/>
        <v>3_20112</v>
      </c>
      <c r="B428" s="40">
        <v>3</v>
      </c>
      <c r="C428" s="41" t="s">
        <v>71</v>
      </c>
      <c r="D428" s="40">
        <v>2</v>
      </c>
      <c r="E428" s="40">
        <v>2011</v>
      </c>
      <c r="F428" s="40" t="str">
        <f t="shared" si="25"/>
        <v>2011Q2</v>
      </c>
      <c r="G428" s="40">
        <v>1</v>
      </c>
      <c r="H428" s="40">
        <v>0</v>
      </c>
      <c r="I428" s="40">
        <v>0</v>
      </c>
      <c r="J428" s="42">
        <v>453066</v>
      </c>
      <c r="K428" s="42">
        <f>J428*OtherData!$C$3</f>
        <v>342971.99091597274</v>
      </c>
      <c r="L428" s="42" t="str">
        <f>VLOOKUP($C428,OtherData!$H:$I,2,0)</f>
        <v>Storm</v>
      </c>
      <c r="M428" s="54">
        <f t="shared" si="26"/>
        <v>-3.6269770597806929E-2</v>
      </c>
      <c r="N428" s="42" t="e">
        <f>VLOOKUP(E428,Inflation!$A$2:'Inflation'!$L$63,14,FALSE)*J428</f>
        <v>#REF!</v>
      </c>
      <c r="O428" s="126" t="e">
        <f t="shared" si="27"/>
        <v>#REF!</v>
      </c>
      <c r="P428" s="41">
        <v>3</v>
      </c>
      <c r="Q428" s="41">
        <v>3</v>
      </c>
      <c r="R428" s="41">
        <v>3</v>
      </c>
    </row>
    <row r="429" spans="1:18">
      <c r="A429" s="40" t="str">
        <f t="shared" si="24"/>
        <v>4_19902</v>
      </c>
      <c r="B429" s="40">
        <v>4</v>
      </c>
      <c r="C429" s="41" t="s">
        <v>72</v>
      </c>
      <c r="D429" s="40">
        <v>2</v>
      </c>
      <c r="E429" s="40">
        <v>1990</v>
      </c>
      <c r="F429" s="40" t="str">
        <f t="shared" si="25"/>
        <v>1990Q2</v>
      </c>
      <c r="G429" s="40">
        <v>1</v>
      </c>
      <c r="H429" s="40">
        <v>0</v>
      </c>
      <c r="I429" s="40">
        <v>0</v>
      </c>
      <c r="J429" s="42">
        <v>451544</v>
      </c>
      <c r="K429" s="42">
        <f>J429*OtherData!$C$3</f>
        <v>341819.8334595004</v>
      </c>
      <c r="L429" s="42" t="str">
        <f>VLOOKUP($C429,OtherData!$H:$I,2,0)</f>
        <v>Storm</v>
      </c>
      <c r="M429" s="54">
        <f t="shared" si="26"/>
        <v>-3.6279912065838166E-2</v>
      </c>
      <c r="N429" s="42" t="e">
        <f>VLOOKUP(E429,Inflation!$A$2:'Inflation'!$L$63,14,FALSE)*J429</f>
        <v>#REF!</v>
      </c>
      <c r="O429" s="126" t="e">
        <f t="shared" si="27"/>
        <v>#REF!</v>
      </c>
      <c r="P429" s="41">
        <v>3</v>
      </c>
      <c r="Q429" s="41">
        <v>3</v>
      </c>
      <c r="R429" s="41">
        <v>3</v>
      </c>
    </row>
    <row r="430" spans="1:18">
      <c r="A430" s="40" t="str">
        <f t="shared" si="24"/>
        <v>2_19982</v>
      </c>
      <c r="B430" s="40">
        <v>2</v>
      </c>
      <c r="C430" s="41" t="s">
        <v>72</v>
      </c>
      <c r="D430" s="40">
        <v>2</v>
      </c>
      <c r="E430" s="40">
        <v>1998</v>
      </c>
      <c r="F430" s="40" t="str">
        <f t="shared" si="25"/>
        <v>1998Q2</v>
      </c>
      <c r="G430" s="40">
        <v>1</v>
      </c>
      <c r="H430" s="40">
        <v>0</v>
      </c>
      <c r="I430" s="40">
        <v>0</v>
      </c>
      <c r="J430" s="42">
        <v>449784</v>
      </c>
      <c r="K430" s="42">
        <f>J430*OtherData!$C$3</f>
        <v>340487.5094625284</v>
      </c>
      <c r="L430" s="42" t="str">
        <f>VLOOKUP($C430,OtherData!$H:$I,2,0)</f>
        <v>Storm</v>
      </c>
      <c r="M430" s="54">
        <f t="shared" si="26"/>
        <v>-3.6291639387608848E-2</v>
      </c>
      <c r="N430" s="42" t="e">
        <f>VLOOKUP(E430,Inflation!$A$2:'Inflation'!$L$63,14,FALSE)*J430</f>
        <v>#REF!</v>
      </c>
      <c r="O430" s="126" t="e">
        <f t="shared" si="27"/>
        <v>#REF!</v>
      </c>
      <c r="P430" s="41">
        <v>3</v>
      </c>
      <c r="Q430" s="41">
        <v>3</v>
      </c>
      <c r="R430" s="41">
        <v>5</v>
      </c>
    </row>
    <row r="431" spans="1:18">
      <c r="A431" s="40" t="str">
        <f t="shared" si="24"/>
        <v>3_20102</v>
      </c>
      <c r="B431" s="40">
        <v>3</v>
      </c>
      <c r="C431" s="41" t="s">
        <v>71</v>
      </c>
      <c r="D431" s="40">
        <v>2</v>
      </c>
      <c r="E431" s="40">
        <v>2010</v>
      </c>
      <c r="F431" s="40" t="str">
        <f t="shared" si="25"/>
        <v>2010Q2</v>
      </c>
      <c r="G431" s="40">
        <v>1</v>
      </c>
      <c r="H431" s="40">
        <v>0</v>
      </c>
      <c r="I431" s="40">
        <v>0</v>
      </c>
      <c r="J431" s="42">
        <v>448161</v>
      </c>
      <c r="K431" s="42">
        <f>J431*OtherData!$C$3</f>
        <v>339258.89477668435</v>
      </c>
      <c r="L431" s="42" t="str">
        <f>VLOOKUP($C431,OtherData!$H:$I,2,0)</f>
        <v>Storm</v>
      </c>
      <c r="M431" s="54">
        <f t="shared" si="26"/>
        <v>-3.6302453843991694E-2</v>
      </c>
      <c r="N431" s="42" t="e">
        <f>VLOOKUP(E431,Inflation!$A$2:'Inflation'!$L$63,14,FALSE)*J431</f>
        <v>#REF!</v>
      </c>
      <c r="O431" s="126" t="e">
        <f t="shared" si="27"/>
        <v>#REF!</v>
      </c>
      <c r="P431" s="41">
        <v>2</v>
      </c>
      <c r="Q431" s="41">
        <v>2</v>
      </c>
      <c r="R431" s="41">
        <v>2</v>
      </c>
    </row>
    <row r="432" spans="1:18">
      <c r="A432" s="40" t="str">
        <f t="shared" si="24"/>
        <v>6_19912</v>
      </c>
      <c r="B432" s="40">
        <v>6</v>
      </c>
      <c r="C432" s="41" t="s">
        <v>72</v>
      </c>
      <c r="D432" s="40">
        <v>2</v>
      </c>
      <c r="E432" s="40">
        <v>1991</v>
      </c>
      <c r="F432" s="40" t="str">
        <f t="shared" si="25"/>
        <v>1991Q2</v>
      </c>
      <c r="G432" s="40">
        <v>1</v>
      </c>
      <c r="H432" s="40">
        <v>0</v>
      </c>
      <c r="I432" s="40">
        <v>0</v>
      </c>
      <c r="J432" s="42">
        <v>444482</v>
      </c>
      <c r="K432" s="42">
        <f>J432*OtherData!$C$3</f>
        <v>336473.88342165027</v>
      </c>
      <c r="L432" s="42" t="str">
        <f>VLOOKUP($C432,OtherData!$H:$I,2,0)</f>
        <v>Storm</v>
      </c>
      <c r="M432" s="54">
        <f t="shared" si="26"/>
        <v>-3.6326967944443025E-2</v>
      </c>
      <c r="N432" s="42" t="e">
        <f>VLOOKUP(E432,Inflation!$A$2:'Inflation'!$L$63,14,FALSE)*J432</f>
        <v>#REF!</v>
      </c>
      <c r="O432" s="126" t="e">
        <f t="shared" si="27"/>
        <v>#REF!</v>
      </c>
      <c r="P432" s="41">
        <v>1</v>
      </c>
      <c r="Q432" s="41">
        <v>1</v>
      </c>
      <c r="R432" s="41">
        <v>1</v>
      </c>
    </row>
    <row r="433" spans="1:18">
      <c r="A433" s="40" t="str">
        <f t="shared" si="24"/>
        <v>2_20023</v>
      </c>
      <c r="B433" s="40">
        <v>2</v>
      </c>
      <c r="C433" s="41" t="s">
        <v>72</v>
      </c>
      <c r="D433" s="40">
        <v>3</v>
      </c>
      <c r="E433" s="40">
        <v>2002</v>
      </c>
      <c r="F433" s="40" t="str">
        <f t="shared" si="25"/>
        <v>2002Q3</v>
      </c>
      <c r="G433" s="40">
        <v>1</v>
      </c>
      <c r="H433" s="40">
        <v>0</v>
      </c>
      <c r="I433" s="40">
        <v>0</v>
      </c>
      <c r="J433" s="42">
        <v>437610</v>
      </c>
      <c r="K433" s="42">
        <f>J433*OtherData!$C$3</f>
        <v>331271.76381529146</v>
      </c>
      <c r="L433" s="42" t="str">
        <f>VLOOKUP($C433,OtherData!$H:$I,2,0)</f>
        <v>Storm</v>
      </c>
      <c r="M433" s="54">
        <f t="shared" si="26"/>
        <v>-3.6372757805356731E-2</v>
      </c>
      <c r="N433" s="42" t="e">
        <f>VLOOKUP(E433,Inflation!$A$2:'Inflation'!$L$63,14,FALSE)*J433</f>
        <v>#REF!</v>
      </c>
      <c r="O433" s="126" t="e">
        <f t="shared" si="27"/>
        <v>#REF!</v>
      </c>
      <c r="P433" s="41">
        <v>4</v>
      </c>
      <c r="Q433" s="41">
        <v>4</v>
      </c>
      <c r="R433" s="41">
        <v>4</v>
      </c>
    </row>
    <row r="434" spans="1:18">
      <c r="A434" s="40" t="str">
        <f t="shared" si="24"/>
        <v>2_19824</v>
      </c>
      <c r="B434" s="40">
        <v>2</v>
      </c>
      <c r="C434" s="41" t="s">
        <v>74</v>
      </c>
      <c r="D434" s="40">
        <v>4</v>
      </c>
      <c r="E434" s="40">
        <v>1982</v>
      </c>
      <c r="F434" s="40" t="str">
        <f t="shared" si="25"/>
        <v>1982Q4</v>
      </c>
      <c r="G434" s="40">
        <v>1</v>
      </c>
      <c r="H434" s="40">
        <v>0</v>
      </c>
      <c r="I434" s="40">
        <v>0</v>
      </c>
      <c r="J434" s="42">
        <v>435018</v>
      </c>
      <c r="K434" s="42">
        <f>J434*OtherData!$C$3</f>
        <v>329309.61392884178</v>
      </c>
      <c r="L434" s="42" t="str">
        <f>VLOOKUP($C434,OtherData!$H:$I,2,0)</f>
        <v>Storm</v>
      </c>
      <c r="M434" s="54">
        <f t="shared" si="26"/>
        <v>-3.6390028951964463E-2</v>
      </c>
      <c r="N434" s="42" t="e">
        <f>VLOOKUP(E434,Inflation!$A$2:'Inflation'!$L$63,14,FALSE)*J434</f>
        <v>#REF!</v>
      </c>
      <c r="O434" s="126" t="e">
        <f t="shared" si="27"/>
        <v>#REF!</v>
      </c>
      <c r="P434" s="41">
        <v>2</v>
      </c>
      <c r="Q434" s="41">
        <v>2</v>
      </c>
      <c r="R434" s="41">
        <v>2</v>
      </c>
    </row>
    <row r="435" spans="1:18">
      <c r="A435" s="40" t="str">
        <f t="shared" si="24"/>
        <v>3_20091</v>
      </c>
      <c r="B435" s="40">
        <v>3</v>
      </c>
      <c r="C435" s="41" t="s">
        <v>73</v>
      </c>
      <c r="D435" s="40">
        <v>1</v>
      </c>
      <c r="E435" s="40">
        <v>2009</v>
      </c>
      <c r="F435" s="40" t="str">
        <f t="shared" si="25"/>
        <v>2009Q1</v>
      </c>
      <c r="G435" s="40">
        <v>1</v>
      </c>
      <c r="H435" s="40">
        <v>0</v>
      </c>
      <c r="I435" s="40">
        <v>0</v>
      </c>
      <c r="J435" s="42">
        <v>434661</v>
      </c>
      <c r="K435" s="42">
        <f>J435*OtherData!$C$3</f>
        <v>329039.36411809234</v>
      </c>
      <c r="L435" s="42" t="str">
        <f>VLOOKUP($C435,OtherData!$H:$I,2,0)</f>
        <v>Wind</v>
      </c>
      <c r="M435" s="54">
        <f t="shared" si="26"/>
        <v>-3.6392407732573628E-2</v>
      </c>
      <c r="N435" s="42" t="e">
        <f>VLOOKUP(E435,Inflation!$A$2:'Inflation'!$L$63,14,FALSE)*J435</f>
        <v>#REF!</v>
      </c>
      <c r="O435" s="126" t="e">
        <f t="shared" si="27"/>
        <v>#REF!</v>
      </c>
      <c r="P435" s="41">
        <v>4</v>
      </c>
      <c r="Q435" s="41">
        <v>4</v>
      </c>
      <c r="R435" s="41">
        <v>4</v>
      </c>
    </row>
    <row r="436" spans="1:18">
      <c r="A436" s="40" t="str">
        <f t="shared" si="24"/>
        <v>2_20063</v>
      </c>
      <c r="B436" s="40">
        <v>2</v>
      </c>
      <c r="C436" s="41" t="s">
        <v>72</v>
      </c>
      <c r="D436" s="40">
        <v>3</v>
      </c>
      <c r="E436" s="40">
        <v>2006</v>
      </c>
      <c r="F436" s="40" t="str">
        <f t="shared" si="25"/>
        <v>2006Q3</v>
      </c>
      <c r="G436" s="40">
        <v>1</v>
      </c>
      <c r="H436" s="40">
        <v>0</v>
      </c>
      <c r="I436" s="40">
        <v>0</v>
      </c>
      <c r="J436" s="42">
        <v>431967</v>
      </c>
      <c r="K436" s="42">
        <f>J436*OtherData!$C$3</f>
        <v>327000</v>
      </c>
      <c r="L436" s="42" t="str">
        <f>VLOOKUP($C436,OtherData!$H:$I,2,0)</f>
        <v>Storm</v>
      </c>
      <c r="M436" s="54">
        <f t="shared" si="26"/>
        <v>-3.6410358530783983E-2</v>
      </c>
      <c r="N436" s="42" t="e">
        <f>VLOOKUP(E436,Inflation!$A$2:'Inflation'!$L$63,14,FALSE)*J436</f>
        <v>#REF!</v>
      </c>
      <c r="O436" s="126" t="e">
        <f t="shared" si="27"/>
        <v>#REF!</v>
      </c>
      <c r="P436" s="41">
        <v>2</v>
      </c>
      <c r="Q436" s="41">
        <v>2</v>
      </c>
      <c r="R436" s="41">
        <v>2</v>
      </c>
    </row>
    <row r="437" spans="1:18">
      <c r="A437" s="40" t="str">
        <f t="shared" si="24"/>
        <v>1_19751</v>
      </c>
      <c r="B437" s="40">
        <v>1</v>
      </c>
      <c r="C437" s="41" t="s">
        <v>68</v>
      </c>
      <c r="D437" s="40">
        <v>1</v>
      </c>
      <c r="E437" s="40">
        <v>1975</v>
      </c>
      <c r="F437" s="40" t="str">
        <f t="shared" si="25"/>
        <v>1975Q1</v>
      </c>
      <c r="G437" s="40">
        <v>1</v>
      </c>
      <c r="H437" s="40">
        <v>0</v>
      </c>
      <c r="I437" s="40">
        <v>52</v>
      </c>
      <c r="J437" s="42">
        <v>431570</v>
      </c>
      <c r="K437" s="42">
        <f>J437*OtherData!$C$3</f>
        <v>326699.47009841033</v>
      </c>
      <c r="L437" s="42" t="str">
        <f>VLOOKUP($C437,OtherData!$H:$I,2,0)</f>
        <v>Wind</v>
      </c>
      <c r="M437" s="54">
        <f t="shared" si="26"/>
        <v>-3.6413003841433388E-2</v>
      </c>
      <c r="N437" s="42" t="e">
        <f>VLOOKUP(E437,Inflation!$A$2:'Inflation'!$L$63,14,FALSE)*J437</f>
        <v>#REF!</v>
      </c>
      <c r="O437" s="126" t="e">
        <f t="shared" si="27"/>
        <v>#REF!</v>
      </c>
      <c r="P437" s="41">
        <v>1</v>
      </c>
      <c r="Q437" s="41">
        <v>1</v>
      </c>
      <c r="R437" s="41">
        <v>1</v>
      </c>
    </row>
    <row r="438" spans="1:18">
      <c r="A438" s="40" t="str">
        <f t="shared" si="24"/>
        <v>3_20083</v>
      </c>
      <c r="B438" s="40">
        <v>3</v>
      </c>
      <c r="C438" s="41" t="s">
        <v>66</v>
      </c>
      <c r="D438" s="40">
        <v>3</v>
      </c>
      <c r="E438" s="40">
        <v>2008</v>
      </c>
      <c r="F438" s="40" t="str">
        <f t="shared" si="25"/>
        <v>2008Q3</v>
      </c>
      <c r="G438" s="40">
        <v>1</v>
      </c>
      <c r="H438" s="40">
        <v>0</v>
      </c>
      <c r="I438" s="40">
        <v>0</v>
      </c>
      <c r="J438" s="42">
        <v>431285</v>
      </c>
      <c r="K438" s="42">
        <f>J438*OtherData!$C$3</f>
        <v>326483.72445117339</v>
      </c>
      <c r="L438" s="42" t="str">
        <f>VLOOKUP($C438,OtherData!$H:$I,2,0)</f>
        <v>Water</v>
      </c>
      <c r="M438" s="54">
        <f t="shared" si="26"/>
        <v>-3.6414902867970118E-2</v>
      </c>
      <c r="N438" s="42" t="e">
        <f>VLOOKUP(E438,Inflation!$A$2:'Inflation'!$L$63,14,FALSE)*J438</f>
        <v>#REF!</v>
      </c>
      <c r="O438" s="126" t="e">
        <f t="shared" si="27"/>
        <v>#REF!</v>
      </c>
      <c r="P438" s="41">
        <v>3</v>
      </c>
      <c r="Q438" s="41">
        <v>3</v>
      </c>
      <c r="R438" s="41">
        <v>3</v>
      </c>
    </row>
    <row r="439" spans="1:18">
      <c r="A439" s="40" t="str">
        <f t="shared" si="24"/>
        <v>2_20174</v>
      </c>
      <c r="B439" s="40">
        <v>2</v>
      </c>
      <c r="C439" s="41" t="s">
        <v>68</v>
      </c>
      <c r="D439" s="40">
        <v>4</v>
      </c>
      <c r="E439" s="40">
        <v>2017</v>
      </c>
      <c r="F439" s="40" t="str">
        <f t="shared" si="25"/>
        <v>2017Q4</v>
      </c>
      <c r="G439" s="40">
        <v>1</v>
      </c>
      <c r="H439" s="40">
        <v>0</v>
      </c>
      <c r="I439" s="40">
        <v>0</v>
      </c>
      <c r="J439" s="42">
        <v>430896</v>
      </c>
      <c r="K439" s="42">
        <f>J439*OtherData!$C$3</f>
        <v>326189.2505677517</v>
      </c>
      <c r="L439" s="42" t="str">
        <f>VLOOKUP($C439,OtherData!$H:$I,2,0)</f>
        <v>Wind</v>
      </c>
      <c r="M439" s="54">
        <f t="shared" si="26"/>
        <v>-3.6417494872611478E-2</v>
      </c>
      <c r="N439" s="42" t="e">
        <f>VLOOKUP(E439,Inflation!$A$2:'Inflation'!$L$63,14,FALSE)*J439</f>
        <v>#REF!</v>
      </c>
      <c r="O439" s="126" t="e">
        <f t="shared" si="27"/>
        <v>#REF!</v>
      </c>
      <c r="P439" s="41">
        <v>2</v>
      </c>
      <c r="Q439" s="41">
        <v>2</v>
      </c>
      <c r="R439" s="41">
        <v>2</v>
      </c>
    </row>
    <row r="440" spans="1:18">
      <c r="A440" s="40" t="str">
        <f t="shared" si="24"/>
        <v>1_20132</v>
      </c>
      <c r="B440" s="40">
        <v>1</v>
      </c>
      <c r="C440" s="41" t="s">
        <v>66</v>
      </c>
      <c r="D440" s="40">
        <v>2</v>
      </c>
      <c r="E440" s="40">
        <v>2013</v>
      </c>
      <c r="F440" s="40" t="str">
        <f t="shared" si="25"/>
        <v>2013Q2</v>
      </c>
      <c r="G440" s="40">
        <v>1</v>
      </c>
      <c r="H440" s="40">
        <v>0</v>
      </c>
      <c r="I440" s="40">
        <v>0</v>
      </c>
      <c r="J440" s="42">
        <v>429192</v>
      </c>
      <c r="K440" s="42">
        <f>J440*OtherData!$C$3</f>
        <v>324899.3186979561</v>
      </c>
      <c r="L440" s="42" t="str">
        <f>VLOOKUP($C440,OtherData!$H:$I,2,0)</f>
        <v>Water</v>
      </c>
      <c r="M440" s="54">
        <f t="shared" si="26"/>
        <v>-3.6428849052325823E-2</v>
      </c>
      <c r="N440" s="42" t="e">
        <f>VLOOKUP(E440,Inflation!$A$2:'Inflation'!$L$63,14,FALSE)*J440</f>
        <v>#REF!</v>
      </c>
      <c r="O440" s="126" t="e">
        <f t="shared" si="27"/>
        <v>#REF!</v>
      </c>
      <c r="P440" s="41">
        <v>3</v>
      </c>
      <c r="Q440" s="41">
        <v>3</v>
      </c>
      <c r="R440" s="41">
        <v>3</v>
      </c>
    </row>
    <row r="441" spans="1:18">
      <c r="A441" s="40" t="str">
        <f t="shared" si="24"/>
        <v>2_20003</v>
      </c>
      <c r="B441" s="40">
        <v>2</v>
      </c>
      <c r="C441" s="41" t="s">
        <v>66</v>
      </c>
      <c r="D441" s="40">
        <v>3</v>
      </c>
      <c r="E441" s="40">
        <v>2000</v>
      </c>
      <c r="F441" s="40" t="str">
        <f t="shared" si="25"/>
        <v>2000Q3</v>
      </c>
      <c r="G441" s="40">
        <v>1</v>
      </c>
      <c r="H441" s="40">
        <v>0</v>
      </c>
      <c r="I441" s="40">
        <v>0</v>
      </c>
      <c r="J441" s="42">
        <v>428677</v>
      </c>
      <c r="K441" s="42">
        <f>J441*OtherData!$C$3</f>
        <v>324509.46252838761</v>
      </c>
      <c r="L441" s="42" t="str">
        <f>VLOOKUP($C441,OtherData!$H:$I,2,0)</f>
        <v>Water</v>
      </c>
      <c r="M441" s="54">
        <f t="shared" si="26"/>
        <v>-3.6432280626593948E-2</v>
      </c>
      <c r="N441" s="42" t="e">
        <f>VLOOKUP(E441,Inflation!$A$2:'Inflation'!$L$63,14,FALSE)*J441</f>
        <v>#REF!</v>
      </c>
      <c r="O441" s="126" t="e">
        <f t="shared" si="27"/>
        <v>#REF!</v>
      </c>
      <c r="P441" s="41">
        <v>2</v>
      </c>
      <c r="Q441" s="41">
        <v>2</v>
      </c>
      <c r="R441" s="41">
        <v>2</v>
      </c>
    </row>
    <row r="442" spans="1:18">
      <c r="A442" s="40" t="str">
        <f t="shared" si="24"/>
        <v>1_19952</v>
      </c>
      <c r="B442" s="40">
        <v>1</v>
      </c>
      <c r="C442" s="41" t="s">
        <v>71</v>
      </c>
      <c r="D442" s="40">
        <v>2</v>
      </c>
      <c r="E442" s="40">
        <v>1995</v>
      </c>
      <c r="F442" s="40" t="str">
        <f t="shared" si="25"/>
        <v>1995Q2</v>
      </c>
      <c r="G442" s="40">
        <v>1</v>
      </c>
      <c r="H442" s="40">
        <v>0</v>
      </c>
      <c r="I442" s="40">
        <v>0</v>
      </c>
      <c r="J442" s="42">
        <v>427647</v>
      </c>
      <c r="K442" s="42">
        <f>J442*OtherData!$C$3</f>
        <v>323729.75018925057</v>
      </c>
      <c r="L442" s="42" t="str">
        <f>VLOOKUP($C442,OtherData!$H:$I,2,0)</f>
        <v>Storm</v>
      </c>
      <c r="M442" s="54">
        <f t="shared" si="26"/>
        <v>-3.6439143775130196E-2</v>
      </c>
      <c r="N442" s="42" t="e">
        <f>VLOOKUP(E442,Inflation!$A$2:'Inflation'!$L$63,14,FALSE)*J442</f>
        <v>#REF!</v>
      </c>
      <c r="O442" s="126" t="e">
        <f t="shared" si="27"/>
        <v>#REF!</v>
      </c>
      <c r="P442" s="41">
        <v>2</v>
      </c>
      <c r="Q442" s="41">
        <v>2</v>
      </c>
      <c r="R442" s="41">
        <v>2</v>
      </c>
    </row>
    <row r="443" spans="1:18">
      <c r="A443" s="40" t="str">
        <f t="shared" si="24"/>
        <v>2_19983</v>
      </c>
      <c r="B443" s="40">
        <v>2</v>
      </c>
      <c r="C443" s="41" t="s">
        <v>71</v>
      </c>
      <c r="D443" s="40">
        <v>3</v>
      </c>
      <c r="E443" s="40">
        <v>1998</v>
      </c>
      <c r="F443" s="40" t="str">
        <f t="shared" si="25"/>
        <v>1998Q3</v>
      </c>
      <c r="G443" s="40">
        <v>1</v>
      </c>
      <c r="H443" s="40">
        <v>0</v>
      </c>
      <c r="I443" s="40">
        <v>0</v>
      </c>
      <c r="J443" s="42">
        <v>424833</v>
      </c>
      <c r="K443" s="42">
        <f>J443*OtherData!$C$3</f>
        <v>321599.54579863744</v>
      </c>
      <c r="L443" s="42" t="str">
        <f>VLOOKUP($C443,OtherData!$H:$I,2,0)</f>
        <v>Storm</v>
      </c>
      <c r="M443" s="54">
        <f t="shared" si="26"/>
        <v>-3.6457894163461277E-2</v>
      </c>
      <c r="N443" s="42" t="e">
        <f>VLOOKUP(E443,Inflation!$A$2:'Inflation'!$L$63,14,FALSE)*J443</f>
        <v>#REF!</v>
      </c>
      <c r="O443" s="126" t="e">
        <f t="shared" si="27"/>
        <v>#REF!</v>
      </c>
      <c r="P443" s="41">
        <v>2</v>
      </c>
      <c r="Q443" s="41">
        <v>2</v>
      </c>
      <c r="R443" s="41">
        <v>2</v>
      </c>
    </row>
    <row r="444" spans="1:18">
      <c r="A444" s="40" t="str">
        <f t="shared" si="24"/>
        <v>3_20163</v>
      </c>
      <c r="B444" s="40">
        <v>3</v>
      </c>
      <c r="C444" s="41" t="s">
        <v>66</v>
      </c>
      <c r="D444" s="40">
        <v>3</v>
      </c>
      <c r="E444" s="40">
        <v>2016</v>
      </c>
      <c r="F444" s="40" t="str">
        <f t="shared" si="25"/>
        <v>2016Q3</v>
      </c>
      <c r="G444" s="40">
        <v>1</v>
      </c>
      <c r="H444" s="40">
        <v>0</v>
      </c>
      <c r="I444" s="40">
        <v>0</v>
      </c>
      <c r="J444" s="42">
        <v>424754</v>
      </c>
      <c r="K444" s="42">
        <f>J444*OtherData!$C$3</f>
        <v>321539.74261922785</v>
      </c>
      <c r="L444" s="42" t="str">
        <f>VLOOKUP($C444,OtherData!$H:$I,2,0)</f>
        <v>Water</v>
      </c>
      <c r="M444" s="54">
        <f t="shared" si="26"/>
        <v>-3.6458420560290757E-2</v>
      </c>
      <c r="N444" s="42" t="e">
        <f>VLOOKUP(E444,Inflation!$A$2:'Inflation'!$L$63,14,FALSE)*J444</f>
        <v>#REF!</v>
      </c>
      <c r="O444" s="126" t="e">
        <f t="shared" si="27"/>
        <v>#REF!</v>
      </c>
      <c r="P444" s="41">
        <v>1</v>
      </c>
      <c r="Q444" s="41">
        <v>1</v>
      </c>
      <c r="R444" s="41">
        <v>1</v>
      </c>
    </row>
    <row r="445" spans="1:18">
      <c r="A445" s="40" t="str">
        <f t="shared" si="24"/>
        <v>2_20143</v>
      </c>
      <c r="B445" s="40">
        <v>2</v>
      </c>
      <c r="C445" s="41" t="s">
        <v>71</v>
      </c>
      <c r="D445" s="40">
        <v>3</v>
      </c>
      <c r="E445" s="40">
        <v>2014</v>
      </c>
      <c r="F445" s="40" t="str">
        <f t="shared" si="25"/>
        <v>2014Q3</v>
      </c>
      <c r="G445" s="40">
        <v>1</v>
      </c>
      <c r="H445" s="40">
        <v>0</v>
      </c>
      <c r="I445" s="40">
        <v>77</v>
      </c>
      <c r="J445" s="42">
        <v>424199</v>
      </c>
      <c r="K445" s="42">
        <f>J445*OtherData!$C$3</f>
        <v>321119.60635881912</v>
      </c>
      <c r="L445" s="42" t="str">
        <f>VLOOKUP($C445,OtherData!$H:$I,2,0)</f>
        <v>Storm</v>
      </c>
      <c r="M445" s="54">
        <f t="shared" si="26"/>
        <v>-3.6462118664599127E-2</v>
      </c>
      <c r="N445" s="42" t="e">
        <f>VLOOKUP(E445,Inflation!$A$2:'Inflation'!$L$63,14,FALSE)*J445</f>
        <v>#REF!</v>
      </c>
      <c r="O445" s="126" t="e">
        <f t="shared" si="27"/>
        <v>#REF!</v>
      </c>
      <c r="P445" s="41">
        <v>4</v>
      </c>
      <c r="Q445" s="41">
        <v>4</v>
      </c>
      <c r="R445" s="41">
        <v>4</v>
      </c>
    </row>
    <row r="446" spans="1:18">
      <c r="A446" s="40" t="str">
        <f t="shared" si="24"/>
        <v>2_20194</v>
      </c>
      <c r="B446" s="40">
        <v>2</v>
      </c>
      <c r="C446" s="41" t="s">
        <v>68</v>
      </c>
      <c r="D446" s="40">
        <v>4</v>
      </c>
      <c r="E446" s="40">
        <v>2019</v>
      </c>
      <c r="F446" s="40" t="str">
        <f t="shared" si="25"/>
        <v>2019Q4</v>
      </c>
      <c r="G446" s="40">
        <v>1</v>
      </c>
      <c r="H446" s="40">
        <v>0</v>
      </c>
      <c r="I446" s="40">
        <v>0</v>
      </c>
      <c r="J446" s="42">
        <v>420949</v>
      </c>
      <c r="K446" s="42">
        <f>J446*OtherData!$C$3</f>
        <v>318659.34897804697</v>
      </c>
      <c r="L446" s="42" t="str">
        <f>VLOOKUP($C446,OtherData!$H:$I,2,0)</f>
        <v>Wind</v>
      </c>
      <c r="M446" s="54">
        <f t="shared" si="26"/>
        <v>-3.6483774230368853E-2</v>
      </c>
      <c r="N446" s="42" t="e">
        <f>VLOOKUP(E446,Inflation!$A$2:'Inflation'!$L$63,14,FALSE)*J446</f>
        <v>#REF!</v>
      </c>
      <c r="O446" s="126" t="e">
        <f t="shared" si="27"/>
        <v>#REF!</v>
      </c>
      <c r="P446" s="41">
        <v>3</v>
      </c>
      <c r="Q446" s="41">
        <v>3</v>
      </c>
      <c r="R446" s="41">
        <v>3</v>
      </c>
    </row>
    <row r="447" spans="1:18">
      <c r="A447" s="40" t="str">
        <f t="shared" si="24"/>
        <v>2_19981</v>
      </c>
      <c r="B447" s="40">
        <v>2</v>
      </c>
      <c r="C447" s="41" t="s">
        <v>68</v>
      </c>
      <c r="D447" s="40">
        <v>1</v>
      </c>
      <c r="E447" s="40">
        <v>1998</v>
      </c>
      <c r="F447" s="40" t="str">
        <f t="shared" si="25"/>
        <v>1998Q1</v>
      </c>
      <c r="G447" s="40">
        <v>1</v>
      </c>
      <c r="H447" s="40">
        <v>0</v>
      </c>
      <c r="I447" s="40">
        <v>0</v>
      </c>
      <c r="J447" s="42">
        <v>411319</v>
      </c>
      <c r="K447" s="42">
        <f>J447*OtherData!$C$3</f>
        <v>311369.41710825136</v>
      </c>
      <c r="L447" s="42" t="str">
        <f>VLOOKUP($C447,OtherData!$H:$I,2,0)</f>
        <v>Wind</v>
      </c>
      <c r="M447" s="54">
        <f t="shared" si="26"/>
        <v>-3.6547941337557295E-2</v>
      </c>
      <c r="N447" s="42" t="e">
        <f>VLOOKUP(E447,Inflation!$A$2:'Inflation'!$L$63,14,FALSE)*J447</f>
        <v>#REF!</v>
      </c>
      <c r="O447" s="126" t="e">
        <f t="shared" si="27"/>
        <v>#REF!</v>
      </c>
      <c r="P447" s="41">
        <v>4</v>
      </c>
      <c r="Q447" s="41">
        <v>4</v>
      </c>
      <c r="R447" s="41">
        <v>4</v>
      </c>
    </row>
    <row r="448" spans="1:18">
      <c r="A448" s="40" t="str">
        <f t="shared" si="24"/>
        <v>2_19992</v>
      </c>
      <c r="B448" s="40">
        <v>2</v>
      </c>
      <c r="C448" s="41" t="s">
        <v>66</v>
      </c>
      <c r="D448" s="40">
        <v>2</v>
      </c>
      <c r="E448" s="40">
        <v>1999</v>
      </c>
      <c r="F448" s="40" t="str">
        <f t="shared" si="25"/>
        <v>1999Q2</v>
      </c>
      <c r="G448" s="40">
        <v>1</v>
      </c>
      <c r="H448" s="40">
        <v>0</v>
      </c>
      <c r="I448" s="40">
        <v>0</v>
      </c>
      <c r="J448" s="42">
        <v>410606</v>
      </c>
      <c r="K448" s="42">
        <f>J448*OtherData!$C$3</f>
        <v>310829.67448902345</v>
      </c>
      <c r="L448" s="42" t="str">
        <f>VLOOKUP($C448,OtherData!$H:$I,2,0)</f>
        <v>Water</v>
      </c>
      <c r="M448" s="54">
        <f t="shared" si="26"/>
        <v>-3.6552692235524625E-2</v>
      </c>
      <c r="N448" s="42" t="e">
        <f>VLOOKUP(E448,Inflation!$A$2:'Inflation'!$L$63,14,FALSE)*J448</f>
        <v>#REF!</v>
      </c>
      <c r="O448" s="126" t="e">
        <f t="shared" si="27"/>
        <v>#REF!</v>
      </c>
      <c r="P448" s="41">
        <v>2</v>
      </c>
      <c r="Q448" s="41">
        <v>2</v>
      </c>
      <c r="R448" s="41">
        <v>2</v>
      </c>
    </row>
    <row r="449" spans="1:18">
      <c r="A449" s="40" t="str">
        <f t="shared" si="24"/>
        <v>1_19941</v>
      </c>
      <c r="B449" s="40">
        <v>1</v>
      </c>
      <c r="C449" s="41" t="s">
        <v>67</v>
      </c>
      <c r="D449" s="40">
        <v>1</v>
      </c>
      <c r="E449" s="40">
        <v>1994</v>
      </c>
      <c r="F449" s="40" t="str">
        <f t="shared" si="25"/>
        <v>1994Q1</v>
      </c>
      <c r="G449" s="40">
        <v>1</v>
      </c>
      <c r="H449" s="40">
        <v>0</v>
      </c>
      <c r="I449" s="40">
        <v>0</v>
      </c>
      <c r="J449" s="42">
        <v>410189</v>
      </c>
      <c r="K449" s="42">
        <f>J449*OtherData!$C$3</f>
        <v>310514.00454201363</v>
      </c>
      <c r="L449" s="42" t="str">
        <f>VLOOKUP($C449,OtherData!$H:$I,2,0)</f>
        <v>Winter</v>
      </c>
      <c r="M449" s="54">
        <f t="shared" si="26"/>
        <v>-3.6555470811194153E-2</v>
      </c>
      <c r="N449" s="42" t="e">
        <f>VLOOKUP(E449,Inflation!$A$2:'Inflation'!$L$63,14,FALSE)*J449</f>
        <v>#REF!</v>
      </c>
      <c r="O449" s="126" t="e">
        <f t="shared" si="27"/>
        <v>#REF!</v>
      </c>
      <c r="P449" s="41">
        <v>3</v>
      </c>
      <c r="Q449" s="41">
        <v>3</v>
      </c>
      <c r="R449" s="41">
        <v>3</v>
      </c>
    </row>
    <row r="450" spans="1:18">
      <c r="A450" s="40" t="str">
        <f t="shared" ref="A450:A513" si="28">B450&amp;"_"&amp;E450&amp;D450</f>
        <v>3_20163</v>
      </c>
      <c r="B450" s="40">
        <v>3</v>
      </c>
      <c r="C450" s="41" t="s">
        <v>66</v>
      </c>
      <c r="D450" s="40">
        <v>3</v>
      </c>
      <c r="E450" s="40">
        <v>2016</v>
      </c>
      <c r="F450" s="40" t="str">
        <f t="shared" ref="F450:F513" si="29">E450&amp;"Q"&amp;D450</f>
        <v>2016Q3</v>
      </c>
      <c r="G450" s="40">
        <v>1</v>
      </c>
      <c r="H450" s="40">
        <v>0</v>
      </c>
      <c r="I450" s="40">
        <v>0</v>
      </c>
      <c r="J450" s="42">
        <v>404067</v>
      </c>
      <c r="K450" s="42">
        <f>J450*OtherData!$C$3</f>
        <v>305879.63663890993</v>
      </c>
      <c r="L450" s="42" t="str">
        <f>VLOOKUP($C450,OtherData!$H:$I,2,0)</f>
        <v>Water</v>
      </c>
      <c r="M450" s="54">
        <f t="shared" ref="M450:M513" si="30">STANDARDIZE(J450,AVERAGE($J$2:$J$3367),_xlfn.STDEV.S($J$2:$J$3367))</f>
        <v>-3.6596263233853309E-2</v>
      </c>
      <c r="N450" s="42" t="e">
        <f>VLOOKUP(E450,Inflation!$A$2:'Inflation'!$L$63,14,FALSE)*J450</f>
        <v>#REF!</v>
      </c>
      <c r="O450" s="126" t="e">
        <f t="shared" ref="O450:O513" si="31">STANDARDIZE(N450,AVERAGE($N$2:$N$3367),_xlfn.STDEV.S($N$2:$N$3367))</f>
        <v>#REF!</v>
      </c>
      <c r="P450" s="41">
        <v>5</v>
      </c>
      <c r="Q450" s="41">
        <v>2</v>
      </c>
      <c r="R450" s="41">
        <v>2</v>
      </c>
    </row>
    <row r="451" spans="1:18">
      <c r="A451" s="40" t="str">
        <f t="shared" si="28"/>
        <v>2_19992</v>
      </c>
      <c r="B451" s="40">
        <v>2</v>
      </c>
      <c r="C451" s="41" t="s">
        <v>68</v>
      </c>
      <c r="D451" s="40">
        <v>2</v>
      </c>
      <c r="E451" s="40">
        <v>1999</v>
      </c>
      <c r="F451" s="40" t="str">
        <f t="shared" si="29"/>
        <v>1999Q2</v>
      </c>
      <c r="G451" s="40">
        <v>1</v>
      </c>
      <c r="H451" s="40">
        <v>0</v>
      </c>
      <c r="I451" s="40">
        <v>0</v>
      </c>
      <c r="J451" s="42">
        <v>403671</v>
      </c>
      <c r="K451" s="42">
        <f>J451*OtherData!$C$3</f>
        <v>305579.86373959121</v>
      </c>
      <c r="L451" s="42" t="str">
        <f>VLOOKUP($C451,OtherData!$H:$I,2,0)</f>
        <v>Wind</v>
      </c>
      <c r="M451" s="54">
        <f t="shared" si="30"/>
        <v>-3.6598901881251714E-2</v>
      </c>
      <c r="N451" s="42" t="e">
        <f>VLOOKUP(E451,Inflation!$A$2:'Inflation'!$L$63,14,FALSE)*J451</f>
        <v>#REF!</v>
      </c>
      <c r="O451" s="126" t="e">
        <f t="shared" si="31"/>
        <v>#REF!</v>
      </c>
      <c r="P451" s="41">
        <v>1</v>
      </c>
      <c r="Q451" s="41">
        <v>1</v>
      </c>
      <c r="R451" s="41">
        <v>1</v>
      </c>
    </row>
    <row r="452" spans="1:18">
      <c r="A452" s="40" t="str">
        <f t="shared" si="28"/>
        <v>1_20023</v>
      </c>
      <c r="B452" s="40">
        <v>1</v>
      </c>
      <c r="C452" s="41" t="s">
        <v>71</v>
      </c>
      <c r="D452" s="40">
        <v>3</v>
      </c>
      <c r="E452" s="40">
        <v>2002</v>
      </c>
      <c r="F452" s="40" t="str">
        <f t="shared" si="29"/>
        <v>2002Q3</v>
      </c>
      <c r="G452" s="40">
        <v>1</v>
      </c>
      <c r="H452" s="40">
        <v>0</v>
      </c>
      <c r="I452" s="40">
        <v>0</v>
      </c>
      <c r="J452" s="42">
        <v>402640</v>
      </c>
      <c r="K452" s="42">
        <f>J452*OtherData!$C$3</f>
        <v>304799.39439818321</v>
      </c>
      <c r="L452" s="42" t="str">
        <f>VLOOKUP($C452,OtherData!$H:$I,2,0)</f>
        <v>Storm</v>
      </c>
      <c r="M452" s="54">
        <f t="shared" si="30"/>
        <v>-3.6605771693038969E-2</v>
      </c>
      <c r="N452" s="42" t="e">
        <f>VLOOKUP(E452,Inflation!$A$2:'Inflation'!$L$63,14,FALSE)*J452</f>
        <v>#REF!</v>
      </c>
      <c r="O452" s="126" t="e">
        <f t="shared" si="31"/>
        <v>#REF!</v>
      </c>
      <c r="P452" s="41">
        <v>3</v>
      </c>
      <c r="Q452" s="41">
        <v>3</v>
      </c>
      <c r="R452" s="41">
        <v>3</v>
      </c>
    </row>
    <row r="453" spans="1:18">
      <c r="A453" s="40" t="str">
        <f t="shared" si="28"/>
        <v>1_19774</v>
      </c>
      <c r="B453" s="40">
        <v>1</v>
      </c>
      <c r="C453" s="41" t="s">
        <v>84</v>
      </c>
      <c r="D453" s="40">
        <v>4</v>
      </c>
      <c r="E453" s="40">
        <v>1977</v>
      </c>
      <c r="F453" s="40" t="str">
        <f t="shared" si="29"/>
        <v>1977Q4</v>
      </c>
      <c r="G453" s="40">
        <v>2</v>
      </c>
      <c r="H453" s="40">
        <v>0</v>
      </c>
      <c r="I453" s="40">
        <v>0</v>
      </c>
      <c r="J453" s="42">
        <v>399192</v>
      </c>
      <c r="K453" s="42">
        <f>J453*OtherData!$C$3</f>
        <v>302189.2505677517</v>
      </c>
      <c r="L453" s="42" t="str">
        <f>VLOOKUP($C453,OtherData!$H:$I,2,0)</f>
        <v>Water</v>
      </c>
      <c r="M453" s="54">
        <f t="shared" si="30"/>
        <v>-3.66287465825079E-2</v>
      </c>
      <c r="N453" s="42" t="e">
        <f>VLOOKUP(E453,Inflation!$A$2:'Inflation'!$L$63,14,FALSE)*J453</f>
        <v>#REF!</v>
      </c>
      <c r="O453" s="126" t="e">
        <f t="shared" si="31"/>
        <v>#REF!</v>
      </c>
      <c r="P453" s="41">
        <v>3</v>
      </c>
      <c r="Q453" s="41">
        <v>3</v>
      </c>
      <c r="R453" s="41">
        <v>3</v>
      </c>
    </row>
    <row r="454" spans="1:18">
      <c r="A454" s="40" t="str">
        <f t="shared" si="28"/>
        <v>3_19842</v>
      </c>
      <c r="B454" s="40">
        <v>3</v>
      </c>
      <c r="C454" s="41" t="s">
        <v>81</v>
      </c>
      <c r="D454" s="40">
        <v>2</v>
      </c>
      <c r="E454" s="40">
        <v>1984</v>
      </c>
      <c r="F454" s="40" t="str">
        <f t="shared" si="29"/>
        <v>1984Q2</v>
      </c>
      <c r="G454" s="40">
        <v>1</v>
      </c>
      <c r="H454" s="40">
        <v>0</v>
      </c>
      <c r="I454" s="40">
        <v>36</v>
      </c>
      <c r="J454" s="42">
        <v>396894</v>
      </c>
      <c r="K454" s="42">
        <f>J454*OtherData!$C$3</f>
        <v>300449.65934897808</v>
      </c>
      <c r="L454" s="42" t="str">
        <f>VLOOKUP($C454,OtherData!$H:$I,2,0)</f>
        <v>Water</v>
      </c>
      <c r="M454" s="54">
        <f t="shared" si="30"/>
        <v>-3.6644058733319843E-2</v>
      </c>
      <c r="N454" s="42" t="e">
        <f>VLOOKUP(E454,Inflation!$A$2:'Inflation'!$L$63,14,FALSE)*J454</f>
        <v>#REF!</v>
      </c>
      <c r="O454" s="126" t="e">
        <f t="shared" si="31"/>
        <v>#REF!</v>
      </c>
      <c r="P454" s="41">
        <v>3</v>
      </c>
      <c r="Q454" s="41">
        <v>3</v>
      </c>
      <c r="R454" s="41">
        <v>5</v>
      </c>
    </row>
    <row r="455" spans="1:18">
      <c r="A455" s="40" t="str">
        <f t="shared" si="28"/>
        <v>4_20122</v>
      </c>
      <c r="B455" s="40">
        <v>4</v>
      </c>
      <c r="C455" s="41" t="s">
        <v>71</v>
      </c>
      <c r="D455" s="40">
        <v>2</v>
      </c>
      <c r="E455" s="40">
        <v>2012</v>
      </c>
      <c r="F455" s="40" t="str">
        <f t="shared" si="29"/>
        <v>2012Q2</v>
      </c>
      <c r="G455" s="40">
        <v>1</v>
      </c>
      <c r="H455" s="40">
        <v>0</v>
      </c>
      <c r="I455" s="40">
        <v>0</v>
      </c>
      <c r="J455" s="42">
        <v>390831</v>
      </c>
      <c r="K455" s="42">
        <f>J455*OtherData!$C$3</f>
        <v>295859.95457986376</v>
      </c>
      <c r="L455" s="42" t="str">
        <f>VLOOKUP($C455,OtherData!$H:$I,2,0)</f>
        <v>Storm</v>
      </c>
      <c r="M455" s="54">
        <f t="shared" si="30"/>
        <v>-3.6684458024169642E-2</v>
      </c>
      <c r="N455" s="42" t="e">
        <f>VLOOKUP(E455,Inflation!$A$2:'Inflation'!$L$63,14,FALSE)*J455</f>
        <v>#REF!</v>
      </c>
      <c r="O455" s="126" t="e">
        <f t="shared" si="31"/>
        <v>#REF!</v>
      </c>
      <c r="P455" s="41">
        <v>2</v>
      </c>
      <c r="Q455" s="41">
        <v>2</v>
      </c>
      <c r="R455" s="41">
        <v>2</v>
      </c>
    </row>
    <row r="456" spans="1:18">
      <c r="A456" s="40" t="str">
        <f t="shared" si="28"/>
        <v>5_20102</v>
      </c>
      <c r="B456" s="40">
        <v>5</v>
      </c>
      <c r="C456" s="41" t="s">
        <v>71</v>
      </c>
      <c r="D456" s="40">
        <v>2</v>
      </c>
      <c r="E456" s="40">
        <v>2010</v>
      </c>
      <c r="F456" s="40" t="str">
        <f t="shared" si="29"/>
        <v>2010Q2</v>
      </c>
      <c r="G456" s="40">
        <v>1</v>
      </c>
      <c r="H456" s="40">
        <v>0</v>
      </c>
      <c r="I456" s="40">
        <v>0</v>
      </c>
      <c r="J456" s="42">
        <v>390035</v>
      </c>
      <c r="K456" s="42">
        <f>J456*OtherData!$C$3</f>
        <v>295257.38077214232</v>
      </c>
      <c r="L456" s="42" t="str">
        <f>VLOOKUP($C456,OtherData!$H:$I,2,0)</f>
        <v>Storm</v>
      </c>
      <c r="M456" s="54">
        <f t="shared" si="30"/>
        <v>-3.6689761971970478E-2</v>
      </c>
      <c r="N456" s="42" t="e">
        <f>VLOOKUP(E456,Inflation!$A$2:'Inflation'!$L$63,14,FALSE)*J456</f>
        <v>#REF!</v>
      </c>
      <c r="O456" s="126" t="e">
        <f t="shared" si="31"/>
        <v>#REF!</v>
      </c>
      <c r="P456" s="41">
        <v>3</v>
      </c>
      <c r="Q456" s="41">
        <v>3</v>
      </c>
      <c r="R456" s="41">
        <v>3</v>
      </c>
    </row>
    <row r="457" spans="1:18">
      <c r="A457" s="40" t="str">
        <f t="shared" si="28"/>
        <v>2_20013</v>
      </c>
      <c r="B457" s="40">
        <v>2</v>
      </c>
      <c r="C457" s="41" t="s">
        <v>72</v>
      </c>
      <c r="D457" s="40">
        <v>3</v>
      </c>
      <c r="E457" s="40">
        <v>2001</v>
      </c>
      <c r="F457" s="40" t="str">
        <f t="shared" si="29"/>
        <v>2001Q3</v>
      </c>
      <c r="G457" s="40">
        <v>1</v>
      </c>
      <c r="H457" s="40">
        <v>0</v>
      </c>
      <c r="I457" s="40">
        <v>0</v>
      </c>
      <c r="J457" s="42">
        <v>388374</v>
      </c>
      <c r="K457" s="42">
        <f>J457*OtherData!$C$3</f>
        <v>294000</v>
      </c>
      <c r="L457" s="42" t="str">
        <f>VLOOKUP($C457,OtherData!$H:$I,2,0)</f>
        <v>Storm</v>
      </c>
      <c r="M457" s="54">
        <f t="shared" si="30"/>
        <v>-3.6700829631891557E-2</v>
      </c>
      <c r="N457" s="42" t="e">
        <f>VLOOKUP(E457,Inflation!$A$2:'Inflation'!$L$63,14,FALSE)*J457</f>
        <v>#REF!</v>
      </c>
      <c r="O457" s="126" t="e">
        <f t="shared" si="31"/>
        <v>#REF!</v>
      </c>
      <c r="P457" s="41">
        <v>2</v>
      </c>
      <c r="Q457" s="41">
        <v>2</v>
      </c>
      <c r="R457" s="41">
        <v>2</v>
      </c>
    </row>
    <row r="458" spans="1:18">
      <c r="A458" s="40" t="str">
        <f t="shared" si="28"/>
        <v>1_20052</v>
      </c>
      <c r="B458" s="40">
        <v>1</v>
      </c>
      <c r="C458" s="41" t="s">
        <v>71</v>
      </c>
      <c r="D458" s="40">
        <v>2</v>
      </c>
      <c r="E458" s="40">
        <v>2005</v>
      </c>
      <c r="F458" s="40" t="str">
        <f t="shared" si="29"/>
        <v>2005Q2</v>
      </c>
      <c r="G458" s="40">
        <v>1</v>
      </c>
      <c r="H458" s="40">
        <v>0</v>
      </c>
      <c r="I458" s="40">
        <v>0</v>
      </c>
      <c r="J458" s="42">
        <v>381716</v>
      </c>
      <c r="K458" s="42">
        <f>J458*OtherData!$C$3</f>
        <v>288959.87887963664</v>
      </c>
      <c r="L458" s="42" t="str">
        <f>VLOOKUP($C458,OtherData!$H:$I,2,0)</f>
        <v>Storm</v>
      </c>
      <c r="M458" s="54">
        <f t="shared" si="30"/>
        <v>-3.6745193557089967E-2</v>
      </c>
      <c r="N458" s="42" t="e">
        <f>VLOOKUP(E458,Inflation!$A$2:'Inflation'!$L$63,14,FALSE)*J458</f>
        <v>#REF!</v>
      </c>
      <c r="O458" s="126" t="e">
        <f t="shared" si="31"/>
        <v>#REF!</v>
      </c>
      <c r="P458" s="41">
        <v>2</v>
      </c>
      <c r="Q458" s="41">
        <v>2</v>
      </c>
      <c r="R458" s="41">
        <v>2</v>
      </c>
    </row>
    <row r="459" spans="1:18">
      <c r="A459" s="40" t="str">
        <f t="shared" si="28"/>
        <v>3_20103</v>
      </c>
      <c r="B459" s="40">
        <v>3</v>
      </c>
      <c r="C459" s="41" t="s">
        <v>66</v>
      </c>
      <c r="D459" s="40">
        <v>3</v>
      </c>
      <c r="E459" s="40">
        <v>2010</v>
      </c>
      <c r="F459" s="40" t="str">
        <f t="shared" si="29"/>
        <v>2010Q3</v>
      </c>
      <c r="G459" s="40">
        <v>1</v>
      </c>
      <c r="H459" s="40">
        <v>0</v>
      </c>
      <c r="I459" s="40">
        <v>0</v>
      </c>
      <c r="J459" s="42">
        <v>378003</v>
      </c>
      <c r="K459" s="42">
        <f>J459*OtherData!$C$3</f>
        <v>286149.12944738835</v>
      </c>
      <c r="L459" s="42" t="str">
        <f>VLOOKUP($C459,OtherData!$H:$I,2,0)</f>
        <v>Water</v>
      </c>
      <c r="M459" s="54">
        <f t="shared" si="30"/>
        <v>-3.6769934208075498E-2</v>
      </c>
      <c r="N459" s="42" t="e">
        <f>VLOOKUP(E459,Inflation!$A$2:'Inflation'!$L$63,14,FALSE)*J459</f>
        <v>#REF!</v>
      </c>
      <c r="O459" s="126" t="e">
        <f t="shared" si="31"/>
        <v>#REF!</v>
      </c>
      <c r="P459" s="41">
        <v>3</v>
      </c>
      <c r="Q459" s="41">
        <v>3</v>
      </c>
      <c r="R459" s="41">
        <v>3</v>
      </c>
    </row>
    <row r="460" spans="1:18">
      <c r="A460" s="40" t="str">
        <f t="shared" si="28"/>
        <v>3_20133</v>
      </c>
      <c r="B460" s="40">
        <v>3</v>
      </c>
      <c r="C460" s="41" t="s">
        <v>66</v>
      </c>
      <c r="D460" s="40">
        <v>3</v>
      </c>
      <c r="E460" s="40">
        <v>2013</v>
      </c>
      <c r="F460" s="40" t="str">
        <f t="shared" si="29"/>
        <v>2013Q3</v>
      </c>
      <c r="G460" s="40">
        <v>1</v>
      </c>
      <c r="H460" s="40">
        <v>0</v>
      </c>
      <c r="I460" s="40">
        <v>0</v>
      </c>
      <c r="J460" s="42">
        <v>377746</v>
      </c>
      <c r="K460" s="42">
        <f>J460*OtherData!$C$3</f>
        <v>285954.57986373961</v>
      </c>
      <c r="L460" s="42" t="str">
        <f>VLOOKUP($C460,OtherData!$H:$I,2,0)</f>
        <v>Water</v>
      </c>
      <c r="M460" s="54">
        <f t="shared" si="30"/>
        <v>-3.6771646663584061E-2</v>
      </c>
      <c r="N460" s="42" t="e">
        <f>VLOOKUP(E460,Inflation!$A$2:'Inflation'!$L$63,14,FALSE)*J460</f>
        <v>#REF!</v>
      </c>
      <c r="O460" s="126" t="e">
        <f t="shared" si="31"/>
        <v>#REF!</v>
      </c>
      <c r="P460" s="41">
        <v>5</v>
      </c>
      <c r="Q460" s="41">
        <v>2</v>
      </c>
      <c r="R460" s="41">
        <v>2</v>
      </c>
    </row>
    <row r="461" spans="1:18">
      <c r="A461" s="40" t="str">
        <f t="shared" si="28"/>
        <v>3_20102</v>
      </c>
      <c r="B461" s="40">
        <v>3</v>
      </c>
      <c r="C461" s="41" t="s">
        <v>71</v>
      </c>
      <c r="D461" s="40">
        <v>2</v>
      </c>
      <c r="E461" s="40">
        <v>2010</v>
      </c>
      <c r="F461" s="40" t="str">
        <f t="shared" si="29"/>
        <v>2010Q2</v>
      </c>
      <c r="G461" s="40">
        <v>1</v>
      </c>
      <c r="H461" s="40">
        <v>0</v>
      </c>
      <c r="I461" s="40">
        <v>0</v>
      </c>
      <c r="J461" s="42">
        <v>377176</v>
      </c>
      <c r="K461" s="42">
        <f>J461*OtherData!$C$3</f>
        <v>285523.08856926573</v>
      </c>
      <c r="L461" s="42" t="str">
        <f>VLOOKUP($C461,OtherData!$H:$I,2,0)</f>
        <v>Storm</v>
      </c>
      <c r="M461" s="54">
        <f t="shared" si="30"/>
        <v>-3.6775444716657515E-2</v>
      </c>
      <c r="N461" s="42" t="e">
        <f>VLOOKUP(E461,Inflation!$A$2:'Inflation'!$L$63,14,FALSE)*J461</f>
        <v>#REF!</v>
      </c>
      <c r="O461" s="126" t="e">
        <f t="shared" si="31"/>
        <v>#REF!</v>
      </c>
      <c r="P461" s="41">
        <v>4</v>
      </c>
      <c r="Q461" s="41">
        <v>4</v>
      </c>
      <c r="R461" s="41">
        <v>4</v>
      </c>
    </row>
    <row r="462" spans="1:18">
      <c r="A462" s="40" t="str">
        <f t="shared" si="28"/>
        <v>1_19973</v>
      </c>
      <c r="B462" s="40">
        <v>1</v>
      </c>
      <c r="C462" s="41" t="s">
        <v>71</v>
      </c>
      <c r="D462" s="40">
        <v>3</v>
      </c>
      <c r="E462" s="40">
        <v>1997</v>
      </c>
      <c r="F462" s="40" t="str">
        <f t="shared" si="29"/>
        <v>1997Q3</v>
      </c>
      <c r="G462" s="40">
        <v>1</v>
      </c>
      <c r="H462" s="40">
        <v>0</v>
      </c>
      <c r="I462" s="40">
        <v>0</v>
      </c>
      <c r="J462" s="42">
        <v>376247</v>
      </c>
      <c r="K462" s="42">
        <f>J462*OtherData!$C$3</f>
        <v>284819.8334595004</v>
      </c>
      <c r="L462" s="42" t="str">
        <f>VLOOKUP($C462,OtherData!$H:$I,2,0)</f>
        <v>Storm</v>
      </c>
      <c r="M462" s="54">
        <f t="shared" si="30"/>
        <v>-3.6781634876842155E-2</v>
      </c>
      <c r="N462" s="42" t="e">
        <f>VLOOKUP(E462,Inflation!$A$2:'Inflation'!$L$63,14,FALSE)*J462</f>
        <v>#REF!</v>
      </c>
      <c r="O462" s="126" t="e">
        <f t="shared" si="31"/>
        <v>#REF!</v>
      </c>
      <c r="P462" s="41">
        <v>3</v>
      </c>
      <c r="Q462" s="41">
        <v>3</v>
      </c>
      <c r="R462" s="41">
        <v>3</v>
      </c>
    </row>
    <row r="463" spans="1:18">
      <c r="A463" s="40" t="str">
        <f t="shared" si="28"/>
        <v>3_19841</v>
      </c>
      <c r="B463" s="40">
        <v>3</v>
      </c>
      <c r="C463" s="41" t="s">
        <v>86</v>
      </c>
      <c r="D463" s="40">
        <v>1</v>
      </c>
      <c r="E463" s="40">
        <v>1984</v>
      </c>
      <c r="F463" s="40" t="str">
        <f t="shared" si="29"/>
        <v>1984Q1</v>
      </c>
      <c r="G463" s="40">
        <v>1</v>
      </c>
      <c r="H463" s="40">
        <v>0</v>
      </c>
      <c r="I463" s="40">
        <v>0</v>
      </c>
      <c r="J463" s="42">
        <v>373116</v>
      </c>
      <c r="K463" s="42">
        <f>J463*OtherData!$C$3</f>
        <v>282449.65934897808</v>
      </c>
      <c r="L463" s="42" t="str">
        <f>VLOOKUP($C463,OtherData!$H:$I,2,0)</f>
        <v>Storm</v>
      </c>
      <c r="M463" s="54">
        <f t="shared" si="30"/>
        <v>-3.6802497515742161E-2</v>
      </c>
      <c r="N463" s="42" t="e">
        <f>VLOOKUP(E463,Inflation!$A$2:'Inflation'!$L$63,14,FALSE)*J463</f>
        <v>#REF!</v>
      </c>
      <c r="O463" s="126" t="e">
        <f t="shared" si="31"/>
        <v>#REF!</v>
      </c>
      <c r="P463" s="41">
        <v>1</v>
      </c>
      <c r="Q463" s="41">
        <v>1</v>
      </c>
      <c r="R463" s="41">
        <v>1</v>
      </c>
    </row>
    <row r="464" spans="1:18">
      <c r="A464" s="40" t="str">
        <f t="shared" si="28"/>
        <v>2_20112</v>
      </c>
      <c r="B464" s="40">
        <v>2</v>
      </c>
      <c r="C464" s="41" t="s">
        <v>86</v>
      </c>
      <c r="D464" s="40">
        <v>2</v>
      </c>
      <c r="E464" s="40">
        <v>2011</v>
      </c>
      <c r="F464" s="40" t="str">
        <f t="shared" si="29"/>
        <v>2011Q2</v>
      </c>
      <c r="G464" s="40">
        <v>1</v>
      </c>
      <c r="H464" s="40">
        <v>0</v>
      </c>
      <c r="I464" s="40">
        <v>0</v>
      </c>
      <c r="J464" s="42">
        <v>372125</v>
      </c>
      <c r="K464" s="42">
        <f>J464*OtherData!$C$3</f>
        <v>281699.47009841033</v>
      </c>
      <c r="L464" s="42" t="str">
        <f>VLOOKUP($C464,OtherData!$H:$I,2,0)</f>
        <v>Storm</v>
      </c>
      <c r="M464" s="54">
        <f t="shared" si="30"/>
        <v>-3.6809100797489176E-2</v>
      </c>
      <c r="N464" s="42" t="e">
        <f>VLOOKUP(E464,Inflation!$A$2:'Inflation'!$L$63,14,FALSE)*J464</f>
        <v>#REF!</v>
      </c>
      <c r="O464" s="126" t="e">
        <f t="shared" si="31"/>
        <v>#REF!</v>
      </c>
      <c r="P464" s="41">
        <v>3</v>
      </c>
      <c r="Q464" s="41">
        <v>3</v>
      </c>
      <c r="R464" s="41">
        <v>3</v>
      </c>
    </row>
    <row r="465" spans="1:18">
      <c r="A465" s="40" t="str">
        <f t="shared" si="28"/>
        <v>2_20154</v>
      </c>
      <c r="B465" s="40">
        <v>2</v>
      </c>
      <c r="C465" s="41" t="s">
        <v>66</v>
      </c>
      <c r="D465" s="40">
        <v>4</v>
      </c>
      <c r="E465" s="40">
        <v>2015</v>
      </c>
      <c r="F465" s="40" t="str">
        <f t="shared" si="29"/>
        <v>2015Q4</v>
      </c>
      <c r="G465" s="40">
        <v>1</v>
      </c>
      <c r="H465" s="40">
        <v>0</v>
      </c>
      <c r="I465" s="40">
        <v>0</v>
      </c>
      <c r="J465" s="42">
        <v>369827</v>
      </c>
      <c r="K465" s="42">
        <f>J465*OtherData!$C$3</f>
        <v>279959.87887963664</v>
      </c>
      <c r="L465" s="42" t="str">
        <f>VLOOKUP($C465,OtherData!$H:$I,2,0)</f>
        <v>Water</v>
      </c>
      <c r="M465" s="54">
        <f t="shared" si="30"/>
        <v>-3.6824412948301119E-2</v>
      </c>
      <c r="N465" s="42" t="e">
        <f>VLOOKUP(E465,Inflation!$A$2:'Inflation'!$L$63,14,FALSE)*J465</f>
        <v>#REF!</v>
      </c>
      <c r="O465" s="126" t="e">
        <f t="shared" si="31"/>
        <v>#REF!</v>
      </c>
      <c r="P465" s="41">
        <v>4</v>
      </c>
      <c r="Q465" s="41">
        <v>4</v>
      </c>
      <c r="R465" s="41">
        <v>5</v>
      </c>
    </row>
    <row r="466" spans="1:18">
      <c r="A466" s="40" t="str">
        <f t="shared" si="28"/>
        <v>2_19942</v>
      </c>
      <c r="B466" s="40">
        <v>2</v>
      </c>
      <c r="C466" s="41" t="s">
        <v>66</v>
      </c>
      <c r="D466" s="40">
        <v>2</v>
      </c>
      <c r="E466" s="40">
        <v>1994</v>
      </c>
      <c r="F466" s="40" t="str">
        <f t="shared" si="29"/>
        <v>1994Q2</v>
      </c>
      <c r="G466" s="40">
        <v>1</v>
      </c>
      <c r="H466" s="40">
        <v>0</v>
      </c>
      <c r="I466" s="40">
        <v>0</v>
      </c>
      <c r="J466" s="42">
        <v>368757</v>
      </c>
      <c r="K466" s="42">
        <f>J466*OtherData!$C$3</f>
        <v>279149.88644965936</v>
      </c>
      <c r="L466" s="42" t="str">
        <f>VLOOKUP($C466,OtherData!$H:$I,2,0)</f>
        <v>Water</v>
      </c>
      <c r="M466" s="54">
        <f t="shared" si="30"/>
        <v>-3.6831542626877614E-2</v>
      </c>
      <c r="N466" s="42" t="e">
        <f>VLOOKUP(E466,Inflation!$A$2:'Inflation'!$L$63,14,FALSE)*J466</f>
        <v>#REF!</v>
      </c>
      <c r="O466" s="126" t="e">
        <f t="shared" si="31"/>
        <v>#REF!</v>
      </c>
      <c r="P466" s="41">
        <v>4</v>
      </c>
      <c r="Q466" s="41">
        <v>4</v>
      </c>
      <c r="R466" s="41">
        <v>4</v>
      </c>
    </row>
    <row r="467" spans="1:18">
      <c r="A467" s="40" t="str">
        <f t="shared" si="28"/>
        <v>5_19761</v>
      </c>
      <c r="B467" s="40">
        <v>5</v>
      </c>
      <c r="C467" s="41" t="s">
        <v>73</v>
      </c>
      <c r="D467" s="40">
        <v>1</v>
      </c>
      <c r="E467" s="40">
        <v>1976</v>
      </c>
      <c r="F467" s="40" t="str">
        <f t="shared" si="29"/>
        <v>1976Q1</v>
      </c>
      <c r="G467" s="40">
        <v>1</v>
      </c>
      <c r="H467" s="40">
        <v>0</v>
      </c>
      <c r="I467" s="40">
        <v>1</v>
      </c>
      <c r="J467" s="42">
        <v>360291</v>
      </c>
      <c r="K467" s="42">
        <f>J467*OtherData!$C$3</f>
        <v>272741.10522331571</v>
      </c>
      <c r="L467" s="42" t="str">
        <f>VLOOKUP($C467,OtherData!$H:$I,2,0)</f>
        <v>Wind</v>
      </c>
      <c r="M467" s="54">
        <f t="shared" si="30"/>
        <v>-3.6887953709894998E-2</v>
      </c>
      <c r="N467" s="42" t="e">
        <f>VLOOKUP(E467,Inflation!$A$2:'Inflation'!$L$63,14,FALSE)*J467</f>
        <v>#REF!</v>
      </c>
      <c r="O467" s="126" t="e">
        <f t="shared" si="31"/>
        <v>#REF!</v>
      </c>
      <c r="P467" s="41">
        <v>3</v>
      </c>
      <c r="Q467" s="41">
        <v>3</v>
      </c>
      <c r="R467" s="41">
        <v>3</v>
      </c>
    </row>
    <row r="468" spans="1:18">
      <c r="A468" s="40" t="str">
        <f t="shared" si="28"/>
        <v>2_19811</v>
      </c>
      <c r="B468" s="40">
        <v>2</v>
      </c>
      <c r="C468" s="41" t="s">
        <v>94</v>
      </c>
      <c r="D468" s="40">
        <v>1</v>
      </c>
      <c r="E468" s="40">
        <v>1981</v>
      </c>
      <c r="F468" s="40" t="str">
        <f t="shared" si="29"/>
        <v>1981Q1</v>
      </c>
      <c r="G468" s="40">
        <v>1</v>
      </c>
      <c r="H468" s="40">
        <v>43</v>
      </c>
      <c r="I468" s="40">
        <v>0</v>
      </c>
      <c r="J468" s="42">
        <v>358928</v>
      </c>
      <c r="K468" s="42">
        <f>J468*OtherData!$C$3</f>
        <v>271709.31112793338</v>
      </c>
      <c r="L468" s="42" t="str">
        <f>VLOOKUP($C468,OtherData!$H:$I,2,0)</f>
        <v>Water</v>
      </c>
      <c r="M468" s="54">
        <f t="shared" si="30"/>
        <v>-3.6897035721016269E-2</v>
      </c>
      <c r="N468" s="42" t="e">
        <f>VLOOKUP(E468,Inflation!$A$2:'Inflation'!$L$63,14,FALSE)*J468</f>
        <v>#REF!</v>
      </c>
      <c r="O468" s="126" t="e">
        <f t="shared" si="31"/>
        <v>#REF!</v>
      </c>
      <c r="P468" s="41">
        <v>5</v>
      </c>
      <c r="Q468" s="41">
        <v>2</v>
      </c>
      <c r="R468" s="41">
        <v>5</v>
      </c>
    </row>
    <row r="469" spans="1:18">
      <c r="A469" s="40" t="str">
        <f t="shared" si="28"/>
        <v>1_20142</v>
      </c>
      <c r="B469" s="40">
        <v>1</v>
      </c>
      <c r="C469" s="41" t="s">
        <v>72</v>
      </c>
      <c r="D469" s="40">
        <v>2</v>
      </c>
      <c r="E469" s="40">
        <v>2014</v>
      </c>
      <c r="F469" s="40" t="str">
        <f t="shared" si="29"/>
        <v>2014Q2</v>
      </c>
      <c r="G469" s="40">
        <v>1</v>
      </c>
      <c r="H469" s="40">
        <v>0</v>
      </c>
      <c r="I469" s="40">
        <v>0</v>
      </c>
      <c r="J469" s="42">
        <v>357224</v>
      </c>
      <c r="K469" s="42">
        <f>J469*OtherData!$C$3</f>
        <v>270419.37925813778</v>
      </c>
      <c r="L469" s="42" t="str">
        <f>VLOOKUP($C469,OtherData!$H:$I,2,0)</f>
        <v>Storm</v>
      </c>
      <c r="M469" s="54">
        <f t="shared" si="30"/>
        <v>-3.6908389900730608E-2</v>
      </c>
      <c r="N469" s="42" t="e">
        <f>VLOOKUP(E469,Inflation!$A$2:'Inflation'!$L$63,14,FALSE)*J469</f>
        <v>#REF!</v>
      </c>
      <c r="O469" s="126" t="e">
        <f t="shared" si="31"/>
        <v>#REF!</v>
      </c>
      <c r="P469" s="41">
        <v>2</v>
      </c>
      <c r="Q469" s="41">
        <v>2</v>
      </c>
      <c r="R469" s="41">
        <v>2</v>
      </c>
    </row>
    <row r="470" spans="1:18">
      <c r="A470" s="40" t="str">
        <f t="shared" si="28"/>
        <v>6_20123</v>
      </c>
      <c r="B470" s="40">
        <v>6</v>
      </c>
      <c r="C470" s="41" t="s">
        <v>86</v>
      </c>
      <c r="D470" s="40">
        <v>3</v>
      </c>
      <c r="E470" s="40">
        <v>2012</v>
      </c>
      <c r="F470" s="40" t="str">
        <f t="shared" si="29"/>
        <v>2012Q3</v>
      </c>
      <c r="G470" s="40">
        <v>1</v>
      </c>
      <c r="H470" s="40">
        <v>0</v>
      </c>
      <c r="I470" s="40">
        <v>0</v>
      </c>
      <c r="J470" s="42">
        <v>348522</v>
      </c>
      <c r="K470" s="42">
        <f>J470*OtherData!$C$3</f>
        <v>263831.94549583649</v>
      </c>
      <c r="L470" s="42" t="str">
        <f>VLOOKUP($C470,OtherData!$H:$I,2,0)</f>
        <v>Storm</v>
      </c>
      <c r="M470" s="54">
        <f t="shared" si="30"/>
        <v>-3.6966373510985424E-2</v>
      </c>
      <c r="N470" s="42" t="e">
        <f>VLOOKUP(E470,Inflation!$A$2:'Inflation'!$L$63,14,FALSE)*J470</f>
        <v>#REF!</v>
      </c>
      <c r="O470" s="126" t="e">
        <f t="shared" si="31"/>
        <v>#REF!</v>
      </c>
      <c r="P470" s="41">
        <v>3</v>
      </c>
      <c r="Q470" s="41">
        <v>3</v>
      </c>
      <c r="R470" s="41">
        <v>3</v>
      </c>
    </row>
    <row r="471" spans="1:18">
      <c r="A471" s="40" t="str">
        <f t="shared" si="28"/>
        <v>3_20113</v>
      </c>
      <c r="B471" s="40">
        <v>3</v>
      </c>
      <c r="C471" s="41" t="s">
        <v>66</v>
      </c>
      <c r="D471" s="40">
        <v>3</v>
      </c>
      <c r="E471" s="40">
        <v>2011</v>
      </c>
      <c r="F471" s="40" t="str">
        <f t="shared" si="29"/>
        <v>2011Q3</v>
      </c>
      <c r="G471" s="40">
        <v>1</v>
      </c>
      <c r="H471" s="40">
        <v>0</v>
      </c>
      <c r="I471" s="40">
        <v>0</v>
      </c>
      <c r="J471" s="42">
        <v>347881</v>
      </c>
      <c r="K471" s="42">
        <f>J471*OtherData!$C$3</f>
        <v>263346.70704012114</v>
      </c>
      <c r="L471" s="42" t="str">
        <f>VLOOKUP($C471,OtherData!$H:$I,2,0)</f>
        <v>Water</v>
      </c>
      <c r="M471" s="54">
        <f t="shared" si="30"/>
        <v>-3.6970644654880314E-2</v>
      </c>
      <c r="N471" s="42" t="e">
        <f>VLOOKUP(E471,Inflation!$A$2:'Inflation'!$L$63,14,FALSE)*J471</f>
        <v>#REF!</v>
      </c>
      <c r="O471" s="126" t="e">
        <f t="shared" si="31"/>
        <v>#REF!</v>
      </c>
      <c r="P471" s="41">
        <v>3</v>
      </c>
      <c r="Q471" s="41">
        <v>3</v>
      </c>
      <c r="R471" s="41">
        <v>3</v>
      </c>
    </row>
    <row r="472" spans="1:18">
      <c r="A472" s="40" t="str">
        <f t="shared" si="28"/>
        <v>2_19972</v>
      </c>
      <c r="B472" s="40">
        <v>2</v>
      </c>
      <c r="C472" s="41" t="s">
        <v>68</v>
      </c>
      <c r="D472" s="40">
        <v>2</v>
      </c>
      <c r="E472" s="40">
        <v>1997</v>
      </c>
      <c r="F472" s="40" t="str">
        <f t="shared" si="29"/>
        <v>1997Q2</v>
      </c>
      <c r="G472" s="40">
        <v>1</v>
      </c>
      <c r="H472" s="40">
        <v>0</v>
      </c>
      <c r="I472" s="40">
        <v>13</v>
      </c>
      <c r="J472" s="42">
        <v>347475</v>
      </c>
      <c r="K472" s="42">
        <f>J472*OtherData!$C$3</f>
        <v>263039.36411809234</v>
      </c>
      <c r="L472" s="42" t="str">
        <f>VLOOKUP($C472,OtherData!$H:$I,2,0)</f>
        <v>Wind</v>
      </c>
      <c r="M472" s="54">
        <f t="shared" si="30"/>
        <v>-3.6973349934788777E-2</v>
      </c>
      <c r="N472" s="42" t="e">
        <f>VLOOKUP(E472,Inflation!$A$2:'Inflation'!$L$63,14,FALSE)*J472</f>
        <v>#REF!</v>
      </c>
      <c r="O472" s="126" t="e">
        <f t="shared" si="31"/>
        <v>#REF!</v>
      </c>
      <c r="P472" s="41">
        <v>2</v>
      </c>
      <c r="Q472" s="41">
        <v>2</v>
      </c>
      <c r="R472" s="41">
        <v>2</v>
      </c>
    </row>
    <row r="473" spans="1:18">
      <c r="A473" s="40" t="str">
        <f t="shared" si="28"/>
        <v>2_20102</v>
      </c>
      <c r="B473" s="40">
        <v>2</v>
      </c>
      <c r="C473" s="41" t="s">
        <v>86</v>
      </c>
      <c r="D473" s="40">
        <v>2</v>
      </c>
      <c r="E473" s="40">
        <v>2010</v>
      </c>
      <c r="F473" s="40" t="str">
        <f t="shared" si="29"/>
        <v>2010Q2</v>
      </c>
      <c r="G473" s="40">
        <v>1</v>
      </c>
      <c r="H473" s="40">
        <v>0</v>
      </c>
      <c r="I473" s="40">
        <v>0</v>
      </c>
      <c r="J473" s="42">
        <v>345732</v>
      </c>
      <c r="K473" s="42">
        <f>J473*OtherData!$C$3</f>
        <v>261719.90915972748</v>
      </c>
      <c r="L473" s="42" t="str">
        <f>VLOOKUP($C473,OtherData!$H:$I,2,0)</f>
        <v>Storm</v>
      </c>
      <c r="M473" s="54">
        <f t="shared" si="30"/>
        <v>-3.6984963981292356E-2</v>
      </c>
      <c r="N473" s="42" t="e">
        <f>VLOOKUP(E473,Inflation!$A$2:'Inflation'!$L$63,14,FALSE)*J473</f>
        <v>#REF!</v>
      </c>
      <c r="O473" s="126" t="e">
        <f t="shared" si="31"/>
        <v>#REF!</v>
      </c>
      <c r="P473" s="41">
        <v>1</v>
      </c>
      <c r="Q473" s="41">
        <v>1</v>
      </c>
      <c r="R473" s="41">
        <v>1</v>
      </c>
    </row>
    <row r="474" spans="1:18">
      <c r="A474" s="40" t="str">
        <f t="shared" si="28"/>
        <v>3_20083</v>
      </c>
      <c r="B474" s="40">
        <v>3</v>
      </c>
      <c r="C474" s="41" t="s">
        <v>66</v>
      </c>
      <c r="D474" s="40">
        <v>3</v>
      </c>
      <c r="E474" s="40">
        <v>2008</v>
      </c>
      <c r="F474" s="40" t="str">
        <f t="shared" si="29"/>
        <v>2008Q3</v>
      </c>
      <c r="G474" s="40">
        <v>1</v>
      </c>
      <c r="H474" s="40">
        <v>0</v>
      </c>
      <c r="I474" s="40">
        <v>0</v>
      </c>
      <c r="J474" s="42">
        <v>345129</v>
      </c>
      <c r="K474" s="42">
        <f>J474*OtherData!$C$3</f>
        <v>261263.43679031037</v>
      </c>
      <c r="L474" s="42" t="str">
        <f>VLOOKUP($C474,OtherData!$H:$I,2,0)</f>
        <v>Water</v>
      </c>
      <c r="M474" s="54">
        <f t="shared" si="30"/>
        <v>-3.6988981921649018E-2</v>
      </c>
      <c r="N474" s="42" t="e">
        <f>VLOOKUP(E474,Inflation!$A$2:'Inflation'!$L$63,14,FALSE)*J474</f>
        <v>#REF!</v>
      </c>
      <c r="O474" s="126" t="e">
        <f t="shared" si="31"/>
        <v>#REF!</v>
      </c>
      <c r="P474" s="41">
        <v>3</v>
      </c>
      <c r="Q474" s="41">
        <v>3</v>
      </c>
      <c r="R474" s="41">
        <v>3</v>
      </c>
    </row>
    <row r="475" spans="1:18">
      <c r="A475" s="40" t="str">
        <f t="shared" si="28"/>
        <v>3_20154</v>
      </c>
      <c r="B475" s="40">
        <v>3</v>
      </c>
      <c r="C475" s="41" t="s">
        <v>66</v>
      </c>
      <c r="D475" s="40">
        <v>4</v>
      </c>
      <c r="E475" s="40">
        <v>2015</v>
      </c>
      <c r="F475" s="40" t="str">
        <f t="shared" si="29"/>
        <v>2015Q4</v>
      </c>
      <c r="G475" s="40">
        <v>1</v>
      </c>
      <c r="H475" s="40">
        <v>13</v>
      </c>
      <c r="I475" s="40">
        <v>13</v>
      </c>
      <c r="J475" s="42">
        <v>344590</v>
      </c>
      <c r="K475" s="42">
        <f>J475*OtherData!$C$3</f>
        <v>260855.4125662377</v>
      </c>
      <c r="L475" s="42" t="str">
        <f>VLOOKUP($C475,OtherData!$H:$I,2,0)</f>
        <v>Water</v>
      </c>
      <c r="M475" s="54">
        <f t="shared" si="30"/>
        <v>-3.6992573413941292E-2</v>
      </c>
      <c r="N475" s="42" t="e">
        <f>VLOOKUP(E475,Inflation!$A$2:'Inflation'!$L$63,14,FALSE)*J475</f>
        <v>#REF!</v>
      </c>
      <c r="O475" s="126" t="e">
        <f t="shared" si="31"/>
        <v>#REF!</v>
      </c>
      <c r="P475" s="41">
        <v>2</v>
      </c>
      <c r="Q475" s="41">
        <v>2</v>
      </c>
      <c r="R475" s="41">
        <v>2</v>
      </c>
    </row>
    <row r="476" spans="1:18">
      <c r="A476" s="40" t="str">
        <f t="shared" si="28"/>
        <v>3_20112</v>
      </c>
      <c r="B476" s="40">
        <v>3</v>
      </c>
      <c r="C476" s="41" t="s">
        <v>71</v>
      </c>
      <c r="D476" s="40">
        <v>2</v>
      </c>
      <c r="E476" s="40">
        <v>2011</v>
      </c>
      <c r="F476" s="40" t="str">
        <f t="shared" si="29"/>
        <v>2011Q2</v>
      </c>
      <c r="G476" s="40">
        <v>1</v>
      </c>
      <c r="H476" s="40">
        <v>0</v>
      </c>
      <c r="I476" s="40">
        <v>0</v>
      </c>
      <c r="J476" s="42">
        <v>344020</v>
      </c>
      <c r="K476" s="42">
        <f>J476*OtherData!$C$3</f>
        <v>260423.92127176383</v>
      </c>
      <c r="L476" s="42" t="str">
        <f>VLOOKUP($C476,OtherData!$H:$I,2,0)</f>
        <v>Storm</v>
      </c>
      <c r="M476" s="54">
        <f t="shared" si="30"/>
        <v>-3.6996371467014746E-2</v>
      </c>
      <c r="N476" s="42" t="e">
        <f>VLOOKUP(E476,Inflation!$A$2:'Inflation'!$L$63,14,FALSE)*J476</f>
        <v>#REF!</v>
      </c>
      <c r="O476" s="126" t="e">
        <f t="shared" si="31"/>
        <v>#REF!</v>
      </c>
      <c r="P476" s="41">
        <v>3</v>
      </c>
      <c r="Q476" s="41">
        <v>3</v>
      </c>
      <c r="R476" s="41">
        <v>3</v>
      </c>
    </row>
    <row r="477" spans="1:18">
      <c r="A477" s="40" t="str">
        <f t="shared" si="28"/>
        <v>3_20113</v>
      </c>
      <c r="B477" s="40">
        <v>3</v>
      </c>
      <c r="C477" s="41" t="s">
        <v>71</v>
      </c>
      <c r="D477" s="40">
        <v>3</v>
      </c>
      <c r="E477" s="40">
        <v>2011</v>
      </c>
      <c r="F477" s="40" t="str">
        <f t="shared" si="29"/>
        <v>2011Q3</v>
      </c>
      <c r="G477" s="40">
        <v>1</v>
      </c>
      <c r="H477" s="40">
        <v>0</v>
      </c>
      <c r="I477" s="40">
        <v>0</v>
      </c>
      <c r="J477" s="42">
        <v>343259</v>
      </c>
      <c r="K477" s="42">
        <f>J477*OtherData!$C$3</f>
        <v>259847.84254352763</v>
      </c>
      <c r="L477" s="42" t="str">
        <f>VLOOKUP($C477,OtherData!$H:$I,2,0)</f>
        <v>Storm</v>
      </c>
      <c r="M477" s="54">
        <f t="shared" si="30"/>
        <v>-3.7001442201030368E-2</v>
      </c>
      <c r="N477" s="42" t="e">
        <f>VLOOKUP(E477,Inflation!$A$2:'Inflation'!$L$63,14,FALSE)*J477</f>
        <v>#REF!</v>
      </c>
      <c r="O477" s="126" t="e">
        <f t="shared" si="31"/>
        <v>#REF!</v>
      </c>
      <c r="P477" s="41">
        <v>5</v>
      </c>
      <c r="Q477" s="41">
        <v>2</v>
      </c>
      <c r="R477" s="41">
        <v>2</v>
      </c>
    </row>
    <row r="478" spans="1:18">
      <c r="A478" s="40" t="str">
        <f t="shared" si="28"/>
        <v>2_20102</v>
      </c>
      <c r="B478" s="40">
        <v>2</v>
      </c>
      <c r="C478" s="41" t="s">
        <v>86</v>
      </c>
      <c r="D478" s="40">
        <v>2</v>
      </c>
      <c r="E478" s="40">
        <v>2010</v>
      </c>
      <c r="F478" s="40" t="str">
        <f t="shared" si="29"/>
        <v>2010Q2</v>
      </c>
      <c r="G478" s="40">
        <v>1</v>
      </c>
      <c r="H478" s="40">
        <v>0</v>
      </c>
      <c r="I478" s="40">
        <v>0</v>
      </c>
      <c r="J478" s="42">
        <v>341800</v>
      </c>
      <c r="K478" s="42">
        <f>J478*OtherData!$C$3</f>
        <v>258743.37623012869</v>
      </c>
      <c r="L478" s="42" t="str">
        <f>VLOOKUP($C478,OtherData!$H:$I,2,0)</f>
        <v>Storm</v>
      </c>
      <c r="M478" s="54">
        <f t="shared" si="30"/>
        <v>-3.7011163884248223E-2</v>
      </c>
      <c r="N478" s="42" t="e">
        <f>VLOOKUP(E478,Inflation!$A$2:'Inflation'!$L$63,14,FALSE)*J478</f>
        <v>#REF!</v>
      </c>
      <c r="O478" s="126" t="e">
        <f t="shared" si="31"/>
        <v>#REF!</v>
      </c>
      <c r="P478" s="41">
        <v>3</v>
      </c>
      <c r="Q478" s="41">
        <v>3</v>
      </c>
      <c r="R478" s="41">
        <v>3</v>
      </c>
    </row>
    <row r="479" spans="1:18">
      <c r="A479" s="40" t="str">
        <f t="shared" si="28"/>
        <v>1_20143</v>
      </c>
      <c r="B479" s="40">
        <v>1</v>
      </c>
      <c r="C479" s="41" t="s">
        <v>66</v>
      </c>
      <c r="D479" s="40">
        <v>3</v>
      </c>
      <c r="E479" s="40">
        <v>2014</v>
      </c>
      <c r="F479" s="40" t="str">
        <f t="shared" si="29"/>
        <v>2014Q3</v>
      </c>
      <c r="G479" s="40">
        <v>1</v>
      </c>
      <c r="H479" s="40">
        <v>0</v>
      </c>
      <c r="I479" s="40">
        <v>0</v>
      </c>
      <c r="J479" s="42">
        <v>340944</v>
      </c>
      <c r="K479" s="42">
        <f>J479*OtherData!$C$3</f>
        <v>258095.38228614687</v>
      </c>
      <c r="L479" s="42" t="str">
        <f>VLOOKUP($C479,OtherData!$H:$I,2,0)</f>
        <v>Water</v>
      </c>
      <c r="M479" s="54">
        <f t="shared" si="30"/>
        <v>-3.7016867627109415E-2</v>
      </c>
      <c r="N479" s="42" t="e">
        <f>VLOOKUP(E479,Inflation!$A$2:'Inflation'!$L$63,14,FALSE)*J479</f>
        <v>#REF!</v>
      </c>
      <c r="O479" s="126" t="e">
        <f t="shared" si="31"/>
        <v>#REF!</v>
      </c>
      <c r="P479" s="41">
        <v>3</v>
      </c>
      <c r="Q479" s="41">
        <v>3</v>
      </c>
      <c r="R479" s="41">
        <v>3</v>
      </c>
    </row>
    <row r="480" spans="1:18">
      <c r="A480" s="40" t="str">
        <f t="shared" si="28"/>
        <v>1_20172</v>
      </c>
      <c r="B480" s="40">
        <v>1</v>
      </c>
      <c r="C480" s="41" t="s">
        <v>68</v>
      </c>
      <c r="D480" s="40">
        <v>2</v>
      </c>
      <c r="E480" s="40">
        <v>2017</v>
      </c>
      <c r="F480" s="40" t="str">
        <f t="shared" si="29"/>
        <v>2017Q2</v>
      </c>
      <c r="G480" s="40">
        <v>1</v>
      </c>
      <c r="H480" s="40">
        <v>0</v>
      </c>
      <c r="I480" s="40">
        <v>0</v>
      </c>
      <c r="J480" s="42">
        <v>340944</v>
      </c>
      <c r="K480" s="42">
        <f>J480*OtherData!$C$3</f>
        <v>258095.38228614687</v>
      </c>
      <c r="L480" s="42" t="str">
        <f>VLOOKUP($C480,OtherData!$H:$I,2,0)</f>
        <v>Wind</v>
      </c>
      <c r="M480" s="54">
        <f t="shared" si="30"/>
        <v>-3.7016867627109415E-2</v>
      </c>
      <c r="N480" s="42" t="e">
        <f>VLOOKUP(E480,Inflation!$A$2:'Inflation'!$L$63,14,FALSE)*J480</f>
        <v>#REF!</v>
      </c>
      <c r="O480" s="126" t="e">
        <f t="shared" si="31"/>
        <v>#REF!</v>
      </c>
      <c r="P480" s="41">
        <v>3</v>
      </c>
      <c r="Q480" s="41">
        <v>3</v>
      </c>
      <c r="R480" s="41">
        <v>3</v>
      </c>
    </row>
    <row r="481" spans="1:18">
      <c r="A481" s="40" t="str">
        <f t="shared" si="28"/>
        <v>1_20122</v>
      </c>
      <c r="B481" s="40">
        <v>1</v>
      </c>
      <c r="C481" s="41" t="s">
        <v>73</v>
      </c>
      <c r="D481" s="40">
        <v>2</v>
      </c>
      <c r="E481" s="40">
        <v>2012</v>
      </c>
      <c r="F481" s="40" t="str">
        <f t="shared" si="29"/>
        <v>2012Q2</v>
      </c>
      <c r="G481" s="40">
        <v>1</v>
      </c>
      <c r="H481" s="40">
        <v>0</v>
      </c>
      <c r="I481" s="40">
        <v>0</v>
      </c>
      <c r="J481" s="42">
        <v>339771</v>
      </c>
      <c r="K481" s="42">
        <f>J481*OtherData!$C$3</f>
        <v>257207.41862225588</v>
      </c>
      <c r="L481" s="42" t="str">
        <f>VLOOKUP($C481,OtherData!$H:$I,2,0)</f>
        <v>Wind</v>
      </c>
      <c r="M481" s="54">
        <f t="shared" si="30"/>
        <v>-3.7024683620539539E-2</v>
      </c>
      <c r="N481" s="42" t="e">
        <f>VLOOKUP(E481,Inflation!$A$2:'Inflation'!$L$63,14,FALSE)*J481</f>
        <v>#REF!</v>
      </c>
      <c r="O481" s="126" t="e">
        <f t="shared" si="31"/>
        <v>#REF!</v>
      </c>
      <c r="P481" s="41">
        <v>3</v>
      </c>
      <c r="Q481" s="41">
        <v>3</v>
      </c>
      <c r="R481" s="41">
        <v>3</v>
      </c>
    </row>
    <row r="482" spans="1:18">
      <c r="A482" s="40" t="str">
        <f t="shared" si="28"/>
        <v>4_20102</v>
      </c>
      <c r="B482" s="40">
        <v>4</v>
      </c>
      <c r="C482" s="41" t="s">
        <v>71</v>
      </c>
      <c r="D482" s="40">
        <v>2</v>
      </c>
      <c r="E482" s="40">
        <v>2010</v>
      </c>
      <c r="F482" s="40" t="str">
        <f t="shared" si="29"/>
        <v>2010Q2</v>
      </c>
      <c r="G482" s="40">
        <v>1</v>
      </c>
      <c r="H482" s="40">
        <v>0</v>
      </c>
      <c r="I482" s="40">
        <v>0</v>
      </c>
      <c r="J482" s="42">
        <v>339676</v>
      </c>
      <c r="K482" s="42">
        <f>J482*OtherData!$C$3</f>
        <v>257135.50340651022</v>
      </c>
      <c r="L482" s="42" t="str">
        <f>VLOOKUP($C482,OtherData!$H:$I,2,0)</f>
        <v>Storm</v>
      </c>
      <c r="M482" s="54">
        <f t="shared" si="30"/>
        <v>-3.7025316629385109E-2</v>
      </c>
      <c r="N482" s="42" t="e">
        <f>VLOOKUP(E482,Inflation!$A$2:'Inflation'!$L$63,14,FALSE)*J482</f>
        <v>#REF!</v>
      </c>
      <c r="O482" s="126" t="e">
        <f t="shared" si="31"/>
        <v>#REF!</v>
      </c>
      <c r="P482" s="41">
        <v>1</v>
      </c>
      <c r="Q482" s="41">
        <v>1</v>
      </c>
      <c r="R482" s="41">
        <v>1</v>
      </c>
    </row>
    <row r="483" spans="1:18">
      <c r="A483" s="40" t="str">
        <f t="shared" si="28"/>
        <v>1_20102</v>
      </c>
      <c r="B483" s="40">
        <v>1</v>
      </c>
      <c r="C483" s="41" t="s">
        <v>66</v>
      </c>
      <c r="D483" s="40">
        <v>2</v>
      </c>
      <c r="E483" s="40">
        <v>2010</v>
      </c>
      <c r="F483" s="40" t="str">
        <f t="shared" si="29"/>
        <v>2010Q2</v>
      </c>
      <c r="G483" s="40">
        <v>1</v>
      </c>
      <c r="H483" s="40">
        <v>0</v>
      </c>
      <c r="I483" s="40">
        <v>0</v>
      </c>
      <c r="J483" s="42">
        <v>339486</v>
      </c>
      <c r="K483" s="42">
        <f>J483*OtherData!$C$3</f>
        <v>256991.67297501894</v>
      </c>
      <c r="L483" s="42" t="str">
        <f>VLOOKUP($C483,OtherData!$H:$I,2,0)</f>
        <v>Water</v>
      </c>
      <c r="M483" s="54">
        <f t="shared" si="30"/>
        <v>-3.7026582647076263E-2</v>
      </c>
      <c r="N483" s="42" t="e">
        <f>VLOOKUP(E483,Inflation!$A$2:'Inflation'!$L$63,14,FALSE)*J483</f>
        <v>#REF!</v>
      </c>
      <c r="O483" s="126" t="e">
        <f t="shared" si="31"/>
        <v>#REF!</v>
      </c>
      <c r="P483" s="41">
        <v>3</v>
      </c>
      <c r="Q483" s="41">
        <v>3</v>
      </c>
      <c r="R483" s="41">
        <v>3</v>
      </c>
    </row>
    <row r="484" spans="1:18">
      <c r="A484" s="40" t="str">
        <f t="shared" si="28"/>
        <v>3_20084</v>
      </c>
      <c r="B484" s="40">
        <v>3</v>
      </c>
      <c r="C484" s="41" t="s">
        <v>71</v>
      </c>
      <c r="D484" s="40">
        <v>4</v>
      </c>
      <c r="E484" s="40">
        <v>2008</v>
      </c>
      <c r="F484" s="40" t="str">
        <f t="shared" si="29"/>
        <v>2008Q4</v>
      </c>
      <c r="G484" s="40">
        <v>1</v>
      </c>
      <c r="H484" s="40">
        <v>0</v>
      </c>
      <c r="I484" s="40">
        <v>0</v>
      </c>
      <c r="J484" s="42">
        <v>337425</v>
      </c>
      <c r="K484" s="42">
        <f>J484*OtherData!$C$3</f>
        <v>255431.4912944739</v>
      </c>
      <c r="L484" s="42" t="str">
        <f>VLOOKUP($C484,OtherData!$H:$I,2,0)</f>
        <v>Storm</v>
      </c>
      <c r="M484" s="54">
        <f t="shared" si="30"/>
        <v>-3.7040315607399774E-2</v>
      </c>
      <c r="N484" s="42" t="e">
        <f>VLOOKUP(E484,Inflation!$A$2:'Inflation'!$L$63,14,FALSE)*J484</f>
        <v>#REF!</v>
      </c>
      <c r="O484" s="126" t="e">
        <f t="shared" si="31"/>
        <v>#REF!</v>
      </c>
      <c r="P484" s="41">
        <v>4</v>
      </c>
      <c r="Q484" s="41">
        <v>4</v>
      </c>
      <c r="R484" s="41">
        <v>4</v>
      </c>
    </row>
    <row r="485" spans="1:18">
      <c r="A485" s="40" t="str">
        <f t="shared" si="28"/>
        <v>1_20202</v>
      </c>
      <c r="B485" s="40">
        <v>1</v>
      </c>
      <c r="C485" s="41" t="s">
        <v>68</v>
      </c>
      <c r="D485" s="40">
        <v>2</v>
      </c>
      <c r="E485" s="40">
        <v>2020</v>
      </c>
      <c r="F485" s="40" t="str">
        <f t="shared" si="29"/>
        <v>2020Q2</v>
      </c>
      <c r="G485" s="40">
        <v>1</v>
      </c>
      <c r="H485" s="40">
        <v>0</v>
      </c>
      <c r="I485" s="40">
        <v>0</v>
      </c>
      <c r="J485" s="42">
        <v>333779</v>
      </c>
      <c r="K485" s="42">
        <f>J485*OtherData!$C$3</f>
        <v>252671.46101438307</v>
      </c>
      <c r="L485" s="42" t="str">
        <f>VLOOKUP($C485,OtherData!$H:$I,2,0)</f>
        <v>Wind</v>
      </c>
      <c r="M485" s="54">
        <f t="shared" si="30"/>
        <v>-3.7064609820567904E-2</v>
      </c>
      <c r="N485" s="42" t="e">
        <f>VLOOKUP(E485,Inflation!$A$2:'Inflation'!$L$63,14,FALSE)*J485</f>
        <v>#REF!</v>
      </c>
      <c r="O485" s="126" t="e">
        <f t="shared" si="31"/>
        <v>#REF!</v>
      </c>
      <c r="P485" s="41">
        <v>2</v>
      </c>
      <c r="Q485" s="41">
        <v>2</v>
      </c>
      <c r="R485" s="41">
        <v>2</v>
      </c>
    </row>
    <row r="486" spans="1:18">
      <c r="A486" s="40" t="str">
        <f t="shared" si="28"/>
        <v>2_20201</v>
      </c>
      <c r="B486" s="40">
        <v>2</v>
      </c>
      <c r="C486" s="41" t="s">
        <v>71</v>
      </c>
      <c r="D486" s="40">
        <v>1</v>
      </c>
      <c r="E486" s="40">
        <v>2020</v>
      </c>
      <c r="F486" s="40" t="str">
        <f t="shared" si="29"/>
        <v>2020Q1</v>
      </c>
      <c r="G486" s="40">
        <v>1</v>
      </c>
      <c r="H486" s="40">
        <v>0</v>
      </c>
      <c r="I486" s="40">
        <v>0</v>
      </c>
      <c r="J486" s="42">
        <v>333716</v>
      </c>
      <c r="K486" s="42">
        <f>J486*OtherData!$C$3</f>
        <v>252623.76987130963</v>
      </c>
      <c r="L486" s="42" t="str">
        <f>VLOOKUP($C486,OtherData!$H:$I,2,0)</f>
        <v>Storm</v>
      </c>
      <c r="M486" s="54">
        <f t="shared" si="30"/>
        <v>-3.7065029605381286E-2</v>
      </c>
      <c r="N486" s="42" t="e">
        <f>VLOOKUP(E486,Inflation!$A$2:'Inflation'!$L$63,14,FALSE)*J486</f>
        <v>#REF!</v>
      </c>
      <c r="O486" s="126" t="e">
        <f t="shared" si="31"/>
        <v>#REF!</v>
      </c>
      <c r="P486" s="41">
        <v>1</v>
      </c>
      <c r="Q486" s="41">
        <v>1</v>
      </c>
      <c r="R486" s="41">
        <v>1</v>
      </c>
    </row>
    <row r="487" spans="1:18">
      <c r="A487" s="40" t="str">
        <f t="shared" si="28"/>
        <v>2_20183</v>
      </c>
      <c r="B487" s="40">
        <v>2</v>
      </c>
      <c r="C487" s="41" t="s">
        <v>71</v>
      </c>
      <c r="D487" s="40">
        <v>3</v>
      </c>
      <c r="E487" s="40">
        <v>2018</v>
      </c>
      <c r="F487" s="40" t="str">
        <f t="shared" si="29"/>
        <v>2018Q3</v>
      </c>
      <c r="G487" s="40">
        <v>1</v>
      </c>
      <c r="H487" s="40">
        <v>0</v>
      </c>
      <c r="I487" s="40">
        <v>0</v>
      </c>
      <c r="J487" s="42">
        <v>332860</v>
      </c>
      <c r="K487" s="42">
        <f>J487*OtherData!$C$3</f>
        <v>251975.77592732781</v>
      </c>
      <c r="L487" s="42" t="str">
        <f>VLOOKUP($C487,OtherData!$H:$I,2,0)</f>
        <v>Storm</v>
      </c>
      <c r="M487" s="54">
        <f t="shared" si="30"/>
        <v>-3.7070733348242478E-2</v>
      </c>
      <c r="N487" s="42" t="e">
        <f>VLOOKUP(E487,Inflation!$A$2:'Inflation'!$L$63,14,FALSE)*J487</f>
        <v>#REF!</v>
      </c>
      <c r="O487" s="126" t="e">
        <f t="shared" si="31"/>
        <v>#REF!</v>
      </c>
      <c r="P487" s="41">
        <v>4</v>
      </c>
      <c r="Q487" s="41">
        <v>4</v>
      </c>
      <c r="R487" s="41">
        <v>4</v>
      </c>
    </row>
    <row r="488" spans="1:18">
      <c r="A488" s="40" t="str">
        <f t="shared" si="28"/>
        <v>3_20154</v>
      </c>
      <c r="B488" s="40">
        <v>3</v>
      </c>
      <c r="C488" s="41" t="s">
        <v>66</v>
      </c>
      <c r="D488" s="40">
        <v>4</v>
      </c>
      <c r="E488" s="40">
        <v>2015</v>
      </c>
      <c r="F488" s="40" t="str">
        <f t="shared" si="29"/>
        <v>2015Q4</v>
      </c>
      <c r="G488" s="40">
        <v>1</v>
      </c>
      <c r="H488" s="40">
        <v>12</v>
      </c>
      <c r="I488" s="40">
        <v>12</v>
      </c>
      <c r="J488" s="42">
        <v>332765</v>
      </c>
      <c r="K488" s="42">
        <f>J488*OtherData!$C$3</f>
        <v>251903.86071158215</v>
      </c>
      <c r="L488" s="42" t="str">
        <f>VLOOKUP($C488,OtherData!$H:$I,2,0)</f>
        <v>Water</v>
      </c>
      <c r="M488" s="54">
        <f t="shared" si="30"/>
        <v>-3.7071366357088055E-2</v>
      </c>
      <c r="N488" s="42" t="e">
        <f>VLOOKUP(E488,Inflation!$A$2:'Inflation'!$L$63,14,FALSE)*J488</f>
        <v>#REF!</v>
      </c>
      <c r="O488" s="126" t="e">
        <f t="shared" si="31"/>
        <v>#REF!</v>
      </c>
      <c r="P488" s="41">
        <v>5</v>
      </c>
      <c r="Q488" s="41">
        <v>2</v>
      </c>
      <c r="R488" s="41">
        <v>5</v>
      </c>
    </row>
    <row r="489" spans="1:18">
      <c r="A489" s="40" t="str">
        <f t="shared" si="28"/>
        <v>2_19761</v>
      </c>
      <c r="B489" s="40">
        <v>2</v>
      </c>
      <c r="C489" s="41" t="s">
        <v>73</v>
      </c>
      <c r="D489" s="40">
        <v>1</v>
      </c>
      <c r="E489" s="40">
        <v>1976</v>
      </c>
      <c r="F489" s="40" t="str">
        <f t="shared" si="29"/>
        <v>1976Q1</v>
      </c>
      <c r="G489" s="40">
        <v>1</v>
      </c>
      <c r="H489" s="40">
        <v>0</v>
      </c>
      <c r="I489" s="40">
        <v>3</v>
      </c>
      <c r="J489" s="42">
        <v>328027</v>
      </c>
      <c r="K489" s="42">
        <f>J489*OtherData!$C$3</f>
        <v>248317.18395155185</v>
      </c>
      <c r="L489" s="42" t="str">
        <f>VLOOKUP($C489,OtherData!$H:$I,2,0)</f>
        <v>Wind</v>
      </c>
      <c r="M489" s="54">
        <f t="shared" si="30"/>
        <v>-3.710293684035481E-2</v>
      </c>
      <c r="N489" s="42" t="e">
        <f>VLOOKUP(E489,Inflation!$A$2:'Inflation'!$L$63,14,FALSE)*J489</f>
        <v>#REF!</v>
      </c>
      <c r="O489" s="126" t="e">
        <f t="shared" si="31"/>
        <v>#REF!</v>
      </c>
      <c r="P489" s="41">
        <v>2</v>
      </c>
      <c r="Q489" s="41">
        <v>2</v>
      </c>
      <c r="R489" s="41">
        <v>2</v>
      </c>
    </row>
    <row r="490" spans="1:18">
      <c r="A490" s="40" t="str">
        <f t="shared" si="28"/>
        <v>5_20113</v>
      </c>
      <c r="B490" s="40">
        <v>5</v>
      </c>
      <c r="C490" s="41" t="s">
        <v>66</v>
      </c>
      <c r="D490" s="40">
        <v>3</v>
      </c>
      <c r="E490" s="40">
        <v>2011</v>
      </c>
      <c r="F490" s="40" t="str">
        <f t="shared" si="29"/>
        <v>2011Q3</v>
      </c>
      <c r="G490" s="40">
        <v>1</v>
      </c>
      <c r="H490" s="40">
        <v>0</v>
      </c>
      <c r="I490" s="40">
        <v>0</v>
      </c>
      <c r="J490" s="42">
        <v>325866</v>
      </c>
      <c r="K490" s="42">
        <f>J490*OtherData!$C$3</f>
        <v>246681.30204390615</v>
      </c>
      <c r="L490" s="42" t="str">
        <f>VLOOKUP($C490,OtherData!$H:$I,2,0)</f>
        <v>Water</v>
      </c>
      <c r="M490" s="54">
        <f t="shared" si="30"/>
        <v>-3.711733612577893E-2</v>
      </c>
      <c r="N490" s="42" t="e">
        <f>VLOOKUP(E490,Inflation!$A$2:'Inflation'!$L$63,14,FALSE)*J490</f>
        <v>#REF!</v>
      </c>
      <c r="O490" s="126" t="e">
        <f t="shared" si="31"/>
        <v>#REF!</v>
      </c>
      <c r="P490" s="41">
        <v>1</v>
      </c>
      <c r="Q490" s="41">
        <v>1</v>
      </c>
      <c r="R490" s="41">
        <v>1</v>
      </c>
    </row>
    <row r="491" spans="1:18">
      <c r="A491" s="40" t="str">
        <f t="shared" si="28"/>
        <v>2_19913</v>
      </c>
      <c r="B491" s="40">
        <v>2</v>
      </c>
      <c r="C491" s="41" t="s">
        <v>72</v>
      </c>
      <c r="D491" s="40">
        <v>3</v>
      </c>
      <c r="E491" s="40">
        <v>1991</v>
      </c>
      <c r="F491" s="40" t="str">
        <f t="shared" si="29"/>
        <v>1991Q3</v>
      </c>
      <c r="G491" s="40">
        <v>1</v>
      </c>
      <c r="H491" s="40">
        <v>0</v>
      </c>
      <c r="I491" s="40">
        <v>0</v>
      </c>
      <c r="J491" s="42">
        <v>324997</v>
      </c>
      <c r="K491" s="42">
        <f>J491*OtherData!$C$3</f>
        <v>246023.46707040121</v>
      </c>
      <c r="L491" s="42" t="str">
        <f>VLOOKUP($C491,OtherData!$H:$I,2,0)</f>
        <v>Storm</v>
      </c>
      <c r="M491" s="54">
        <f t="shared" si="30"/>
        <v>-3.7123126490903199E-2</v>
      </c>
      <c r="N491" s="42" t="e">
        <f>VLOOKUP(E491,Inflation!$A$2:'Inflation'!$L$63,14,FALSE)*J491</f>
        <v>#REF!</v>
      </c>
      <c r="O491" s="126" t="e">
        <f t="shared" si="31"/>
        <v>#REF!</v>
      </c>
      <c r="P491" s="41">
        <v>2</v>
      </c>
      <c r="Q491" s="41">
        <v>2</v>
      </c>
      <c r="R491" s="41">
        <v>2</v>
      </c>
    </row>
    <row r="492" spans="1:18">
      <c r="A492" s="40" t="str">
        <f t="shared" si="28"/>
        <v>4_20164</v>
      </c>
      <c r="B492" s="40">
        <v>4</v>
      </c>
      <c r="C492" s="41" t="s">
        <v>66</v>
      </c>
      <c r="D492" s="40">
        <v>4</v>
      </c>
      <c r="E492" s="40">
        <v>2016</v>
      </c>
      <c r="F492" s="40" t="str">
        <f t="shared" si="29"/>
        <v>2016Q4</v>
      </c>
      <c r="G492" s="40">
        <v>1</v>
      </c>
      <c r="H492" s="40">
        <v>0</v>
      </c>
      <c r="I492" s="40">
        <v>0</v>
      </c>
      <c r="J492" s="42">
        <v>323190</v>
      </c>
      <c r="K492" s="42">
        <f>J492*OtherData!$C$3</f>
        <v>244655.5639666919</v>
      </c>
      <c r="L492" s="42" t="str">
        <f>VLOOKUP($C492,OtherData!$H:$I,2,0)</f>
        <v>Water</v>
      </c>
      <c r="M492" s="54">
        <f t="shared" si="30"/>
        <v>-3.7135166985471167E-2</v>
      </c>
      <c r="N492" s="42" t="e">
        <f>VLOOKUP(E492,Inflation!$A$2:'Inflation'!$L$63,14,FALSE)*J492</f>
        <v>#REF!</v>
      </c>
      <c r="O492" s="126" t="e">
        <f t="shared" si="31"/>
        <v>#REF!</v>
      </c>
      <c r="P492" s="41">
        <v>3</v>
      </c>
      <c r="Q492" s="41">
        <v>3</v>
      </c>
      <c r="R492" s="41">
        <v>3</v>
      </c>
    </row>
    <row r="493" spans="1:18">
      <c r="A493" s="40" t="str">
        <f t="shared" si="28"/>
        <v>2_20103</v>
      </c>
      <c r="B493" s="40">
        <v>2</v>
      </c>
      <c r="C493" s="41" t="s">
        <v>71</v>
      </c>
      <c r="D493" s="40">
        <v>3</v>
      </c>
      <c r="E493" s="40">
        <v>2010</v>
      </c>
      <c r="F493" s="40" t="str">
        <f t="shared" si="29"/>
        <v>2010Q3</v>
      </c>
      <c r="G493" s="40">
        <v>1</v>
      </c>
      <c r="H493" s="40">
        <v>0</v>
      </c>
      <c r="I493" s="40">
        <v>0</v>
      </c>
      <c r="J493" s="42">
        <v>322905</v>
      </c>
      <c r="K493" s="42">
        <f>J493*OtherData!$C$3</f>
        <v>244439.81831945496</v>
      </c>
      <c r="L493" s="42" t="str">
        <f>VLOOKUP($C493,OtherData!$H:$I,2,0)</f>
        <v>Storm</v>
      </c>
      <c r="M493" s="54">
        <f t="shared" si="30"/>
        <v>-3.7137066012007898E-2</v>
      </c>
      <c r="N493" s="42" t="e">
        <f>VLOOKUP(E493,Inflation!$A$2:'Inflation'!$L$63,14,FALSE)*J493</f>
        <v>#REF!</v>
      </c>
      <c r="O493" s="126" t="e">
        <f t="shared" si="31"/>
        <v>#REF!</v>
      </c>
      <c r="P493" s="41">
        <v>3</v>
      </c>
      <c r="Q493" s="41">
        <v>3</v>
      </c>
      <c r="R493" s="41">
        <v>3</v>
      </c>
    </row>
    <row r="494" spans="1:18">
      <c r="A494" s="40" t="str">
        <f t="shared" si="28"/>
        <v>2_20042</v>
      </c>
      <c r="B494" s="40">
        <v>2</v>
      </c>
      <c r="C494" s="41" t="s">
        <v>71</v>
      </c>
      <c r="D494" s="40">
        <v>2</v>
      </c>
      <c r="E494" s="40">
        <v>2004</v>
      </c>
      <c r="F494" s="40" t="str">
        <f t="shared" si="29"/>
        <v>2004Q2</v>
      </c>
      <c r="G494" s="40">
        <v>1</v>
      </c>
      <c r="H494" s="40">
        <v>0</v>
      </c>
      <c r="I494" s="40">
        <v>0</v>
      </c>
      <c r="J494" s="42">
        <v>322683</v>
      </c>
      <c r="K494" s="42">
        <f>J494*OtherData!$C$3</f>
        <v>244271.76381529146</v>
      </c>
      <c r="L494" s="42" t="str">
        <f>VLOOKUP($C494,OtherData!$H:$I,2,0)</f>
        <v>Storm</v>
      </c>
      <c r="M494" s="54">
        <f t="shared" si="30"/>
        <v>-3.7138545253731246E-2</v>
      </c>
      <c r="N494" s="42" t="e">
        <f>VLOOKUP(E494,Inflation!$A$2:'Inflation'!$L$63,14,FALSE)*J494</f>
        <v>#REF!</v>
      </c>
      <c r="O494" s="126" t="e">
        <f t="shared" si="31"/>
        <v>#REF!</v>
      </c>
      <c r="P494" s="41">
        <v>3</v>
      </c>
      <c r="Q494" s="41">
        <v>3</v>
      </c>
      <c r="R494" s="41">
        <v>3</v>
      </c>
    </row>
    <row r="495" spans="1:18">
      <c r="A495" s="40" t="str">
        <f t="shared" si="28"/>
        <v>2_20012</v>
      </c>
      <c r="B495" s="40">
        <v>2</v>
      </c>
      <c r="C495" s="41" t="s">
        <v>72</v>
      </c>
      <c r="D495" s="40">
        <v>2</v>
      </c>
      <c r="E495" s="40">
        <v>2001</v>
      </c>
      <c r="F495" s="40" t="str">
        <f t="shared" si="29"/>
        <v>2001Q2</v>
      </c>
      <c r="G495" s="40">
        <v>1</v>
      </c>
      <c r="H495" s="40">
        <v>0</v>
      </c>
      <c r="I495" s="40">
        <v>0</v>
      </c>
      <c r="J495" s="42">
        <v>321668</v>
      </c>
      <c r="K495" s="42">
        <f>J495*OtherData!$C$3</f>
        <v>243503.40651021953</v>
      </c>
      <c r="L495" s="42" t="str">
        <f>VLOOKUP($C495,OtherData!$H:$I,2,0)</f>
        <v>Storm</v>
      </c>
      <c r="M495" s="54">
        <f t="shared" si="30"/>
        <v>-3.7145308453502404E-2</v>
      </c>
      <c r="N495" s="42" t="e">
        <f>VLOOKUP(E495,Inflation!$A$2:'Inflation'!$L$63,14,FALSE)*J495</f>
        <v>#REF!</v>
      </c>
      <c r="O495" s="126" t="e">
        <f t="shared" si="31"/>
        <v>#REF!</v>
      </c>
      <c r="P495" s="41">
        <v>2</v>
      </c>
      <c r="Q495" s="41">
        <v>2</v>
      </c>
      <c r="R495" s="41">
        <v>2</v>
      </c>
    </row>
    <row r="496" spans="1:18">
      <c r="A496" s="40" t="str">
        <f t="shared" si="28"/>
        <v>4_20122</v>
      </c>
      <c r="B496" s="40">
        <v>4</v>
      </c>
      <c r="C496" s="41" t="s">
        <v>71</v>
      </c>
      <c r="D496" s="40">
        <v>2</v>
      </c>
      <c r="E496" s="40">
        <v>2012</v>
      </c>
      <c r="F496" s="40" t="str">
        <f t="shared" si="29"/>
        <v>2012Q2</v>
      </c>
      <c r="G496" s="40">
        <v>1</v>
      </c>
      <c r="H496" s="40">
        <v>0</v>
      </c>
      <c r="I496" s="40">
        <v>0</v>
      </c>
      <c r="J496" s="42">
        <v>319829</v>
      </c>
      <c r="K496" s="42">
        <f>J496*OtherData!$C$3</f>
        <v>242111.279333838</v>
      </c>
      <c r="L496" s="42" t="str">
        <f>VLOOKUP($C496,OtherData!$H:$I,2,0)</f>
        <v>Storm</v>
      </c>
      <c r="M496" s="54">
        <f t="shared" si="30"/>
        <v>-3.7157562172102566E-2</v>
      </c>
      <c r="N496" s="42" t="e">
        <f>VLOOKUP(E496,Inflation!$A$2:'Inflation'!$L$63,14,FALSE)*J496</f>
        <v>#REF!</v>
      </c>
      <c r="O496" s="126" t="e">
        <f t="shared" si="31"/>
        <v>#REF!</v>
      </c>
      <c r="P496" s="41">
        <v>5</v>
      </c>
      <c r="Q496" s="41">
        <v>2</v>
      </c>
      <c r="R496" s="41">
        <v>2</v>
      </c>
    </row>
    <row r="497" spans="1:18">
      <c r="A497" s="40" t="str">
        <f t="shared" si="28"/>
        <v>3_20113</v>
      </c>
      <c r="B497" s="40">
        <v>3</v>
      </c>
      <c r="C497" s="41" t="s">
        <v>66</v>
      </c>
      <c r="D497" s="40">
        <v>3</v>
      </c>
      <c r="E497" s="40">
        <v>2011</v>
      </c>
      <c r="F497" s="40" t="str">
        <f t="shared" si="29"/>
        <v>2011Q3</v>
      </c>
      <c r="G497" s="40">
        <v>1</v>
      </c>
      <c r="H497" s="40">
        <v>0</v>
      </c>
      <c r="I497" s="40">
        <v>0</v>
      </c>
      <c r="J497" s="42">
        <v>319608</v>
      </c>
      <c r="K497" s="42">
        <f>J497*OtherData!$C$3</f>
        <v>241943.98183194551</v>
      </c>
      <c r="L497" s="42" t="str">
        <f>VLOOKUP($C497,OtherData!$H:$I,2,0)</f>
        <v>Water</v>
      </c>
      <c r="M497" s="54">
        <f t="shared" si="30"/>
        <v>-3.7159034750574908E-2</v>
      </c>
      <c r="N497" s="42" t="e">
        <f>VLOOKUP(E497,Inflation!$A$2:'Inflation'!$L$63,14,FALSE)*J497</f>
        <v>#REF!</v>
      </c>
      <c r="O497" s="126" t="e">
        <f t="shared" si="31"/>
        <v>#REF!</v>
      </c>
      <c r="P497" s="41">
        <v>3</v>
      </c>
      <c r="Q497" s="41">
        <v>3</v>
      </c>
      <c r="R497" s="41">
        <v>3</v>
      </c>
    </row>
    <row r="498" spans="1:18">
      <c r="A498" s="40" t="str">
        <f t="shared" si="28"/>
        <v>4_20123</v>
      </c>
      <c r="B498" s="40">
        <v>4</v>
      </c>
      <c r="C498" s="41" t="s">
        <v>71</v>
      </c>
      <c r="D498" s="40">
        <v>3</v>
      </c>
      <c r="E498" s="40">
        <v>2012</v>
      </c>
      <c r="F498" s="40" t="str">
        <f t="shared" si="29"/>
        <v>2012Q3</v>
      </c>
      <c r="G498" s="40">
        <v>1</v>
      </c>
      <c r="H498" s="40">
        <v>0</v>
      </c>
      <c r="I498" s="40">
        <v>0</v>
      </c>
      <c r="J498" s="42">
        <v>315137</v>
      </c>
      <c r="K498" s="42">
        <f>J498*OtherData!$C$3</f>
        <v>238559.42467827405</v>
      </c>
      <c r="L498" s="42" t="str">
        <f>VLOOKUP($C498,OtherData!$H:$I,2,0)</f>
        <v>Storm</v>
      </c>
      <c r="M498" s="54">
        <f t="shared" si="30"/>
        <v>-3.7188826145823042E-2</v>
      </c>
      <c r="N498" s="42" t="e">
        <f>VLOOKUP(E498,Inflation!$A$2:'Inflation'!$L$63,14,FALSE)*J498</f>
        <v>#REF!</v>
      </c>
      <c r="O498" s="126" t="e">
        <f t="shared" si="31"/>
        <v>#REF!</v>
      </c>
      <c r="P498" s="41">
        <v>4</v>
      </c>
      <c r="Q498" s="41">
        <v>4</v>
      </c>
      <c r="R498" s="41">
        <v>4</v>
      </c>
    </row>
    <row r="499" spans="1:18">
      <c r="A499" s="40" t="str">
        <f t="shared" si="28"/>
        <v>2_20112</v>
      </c>
      <c r="B499" s="40">
        <v>2</v>
      </c>
      <c r="C499" s="41" t="s">
        <v>86</v>
      </c>
      <c r="D499" s="40">
        <v>2</v>
      </c>
      <c r="E499" s="40">
        <v>2011</v>
      </c>
      <c r="F499" s="40" t="str">
        <f t="shared" si="29"/>
        <v>2011Q2</v>
      </c>
      <c r="G499" s="40">
        <v>1</v>
      </c>
      <c r="H499" s="40">
        <v>0</v>
      </c>
      <c r="I499" s="40">
        <v>0</v>
      </c>
      <c r="J499" s="42">
        <v>315042</v>
      </c>
      <c r="K499" s="42">
        <f>J499*OtherData!$C$3</f>
        <v>238487.5094625284</v>
      </c>
      <c r="L499" s="42" t="str">
        <f>VLOOKUP($C499,OtherData!$H:$I,2,0)</f>
        <v>Storm</v>
      </c>
      <c r="M499" s="54">
        <f t="shared" si="30"/>
        <v>-3.7189459154668619E-2</v>
      </c>
      <c r="N499" s="42" t="e">
        <f>VLOOKUP(E499,Inflation!$A$2:'Inflation'!$L$63,14,FALSE)*J499</f>
        <v>#REF!</v>
      </c>
      <c r="O499" s="126" t="e">
        <f t="shared" si="31"/>
        <v>#REF!</v>
      </c>
      <c r="P499" s="41">
        <v>5</v>
      </c>
      <c r="Q499" s="41">
        <v>2</v>
      </c>
      <c r="R499" s="41">
        <v>2</v>
      </c>
    </row>
    <row r="500" spans="1:18">
      <c r="A500" s="40" t="str">
        <f t="shared" si="28"/>
        <v>4_19761</v>
      </c>
      <c r="B500" s="40">
        <v>4</v>
      </c>
      <c r="C500" s="41" t="s">
        <v>73</v>
      </c>
      <c r="D500" s="40">
        <v>1</v>
      </c>
      <c r="E500" s="40">
        <v>1976</v>
      </c>
      <c r="F500" s="40" t="str">
        <f t="shared" si="29"/>
        <v>1976Q1</v>
      </c>
      <c r="G500" s="40">
        <v>1</v>
      </c>
      <c r="H500" s="40">
        <v>0</v>
      </c>
      <c r="I500" s="40">
        <v>2</v>
      </c>
      <c r="J500" s="42">
        <v>314421</v>
      </c>
      <c r="K500" s="42">
        <f>J500*OtherData!$C$3</f>
        <v>238017.41105223316</v>
      </c>
      <c r="L500" s="42" t="str">
        <f>VLOOKUP($C500,OtherData!$H:$I,2,0)</f>
        <v>Wind</v>
      </c>
      <c r="M500" s="54">
        <f t="shared" si="30"/>
        <v>-3.7193597033543392E-2</v>
      </c>
      <c r="N500" s="42" t="e">
        <f>VLOOKUP(E500,Inflation!$A$2:'Inflation'!$L$63,14,FALSE)*J500</f>
        <v>#REF!</v>
      </c>
      <c r="O500" s="126" t="e">
        <f t="shared" si="31"/>
        <v>#REF!</v>
      </c>
      <c r="P500" s="41">
        <v>3</v>
      </c>
      <c r="Q500" s="41">
        <v>3</v>
      </c>
      <c r="R500" s="41">
        <v>3</v>
      </c>
    </row>
    <row r="501" spans="1:18">
      <c r="A501" s="40" t="str">
        <f t="shared" si="28"/>
        <v>1_19963</v>
      </c>
      <c r="B501" s="40">
        <v>1</v>
      </c>
      <c r="C501" s="41" t="s">
        <v>71</v>
      </c>
      <c r="D501" s="40">
        <v>3</v>
      </c>
      <c r="E501" s="40">
        <v>1996</v>
      </c>
      <c r="F501" s="40" t="str">
        <f t="shared" si="29"/>
        <v>1996Q3</v>
      </c>
      <c r="G501" s="40">
        <v>1</v>
      </c>
      <c r="H501" s="40">
        <v>0</v>
      </c>
      <c r="I501" s="40">
        <v>0</v>
      </c>
      <c r="J501" s="42">
        <v>314408</v>
      </c>
      <c r="K501" s="42">
        <f>J501*OtherData!$C$3</f>
        <v>238007.57002271008</v>
      </c>
      <c r="L501" s="42" t="str">
        <f>VLOOKUP($C501,OtherData!$H:$I,2,0)</f>
        <v>Storm</v>
      </c>
      <c r="M501" s="54">
        <f t="shared" si="30"/>
        <v>-3.719368365580647E-2</v>
      </c>
      <c r="N501" s="42" t="e">
        <f>VLOOKUP(E501,Inflation!$A$2:'Inflation'!$L$63,14,FALSE)*J501</f>
        <v>#REF!</v>
      </c>
      <c r="O501" s="126" t="e">
        <f t="shared" si="31"/>
        <v>#REF!</v>
      </c>
      <c r="P501" s="41">
        <v>2</v>
      </c>
      <c r="Q501" s="41">
        <v>2</v>
      </c>
      <c r="R501" s="41">
        <v>2</v>
      </c>
    </row>
    <row r="502" spans="1:18">
      <c r="A502" s="40" t="str">
        <f t="shared" si="28"/>
        <v>4_20122</v>
      </c>
      <c r="B502" s="40">
        <v>4</v>
      </c>
      <c r="C502" s="41" t="s">
        <v>68</v>
      </c>
      <c r="D502" s="40">
        <v>2</v>
      </c>
      <c r="E502" s="40">
        <v>2012</v>
      </c>
      <c r="F502" s="40" t="str">
        <f t="shared" si="29"/>
        <v>2012Q2</v>
      </c>
      <c r="G502" s="40">
        <v>1</v>
      </c>
      <c r="H502" s="40">
        <v>0</v>
      </c>
      <c r="I502" s="40">
        <v>0</v>
      </c>
      <c r="J502" s="42">
        <v>314313</v>
      </c>
      <c r="K502" s="42">
        <f>J502*OtherData!$C$3</f>
        <v>237935.65480696442</v>
      </c>
      <c r="L502" s="42" t="str">
        <f>VLOOKUP($C502,OtherData!$H:$I,2,0)</f>
        <v>Wind</v>
      </c>
      <c r="M502" s="54">
        <f t="shared" si="30"/>
        <v>-3.7194316664652047E-2</v>
      </c>
      <c r="N502" s="42" t="e">
        <f>VLOOKUP(E502,Inflation!$A$2:'Inflation'!$L$63,14,FALSE)*J502</f>
        <v>#REF!</v>
      </c>
      <c r="O502" s="126" t="e">
        <f t="shared" si="31"/>
        <v>#REF!</v>
      </c>
      <c r="P502" s="41">
        <v>3</v>
      </c>
      <c r="Q502" s="41">
        <v>3</v>
      </c>
      <c r="R502" s="41">
        <v>3</v>
      </c>
    </row>
    <row r="503" spans="1:18">
      <c r="A503" s="40" t="str">
        <f t="shared" si="28"/>
        <v>3_19973</v>
      </c>
      <c r="B503" s="40">
        <v>3</v>
      </c>
      <c r="C503" s="41" t="s">
        <v>71</v>
      </c>
      <c r="D503" s="40">
        <v>3</v>
      </c>
      <c r="E503" s="40">
        <v>1997</v>
      </c>
      <c r="F503" s="40" t="str">
        <f t="shared" si="29"/>
        <v>1997Q3</v>
      </c>
      <c r="G503" s="40">
        <v>1</v>
      </c>
      <c r="H503" s="40">
        <v>0</v>
      </c>
      <c r="I503" s="40">
        <v>0</v>
      </c>
      <c r="J503" s="42">
        <v>313904</v>
      </c>
      <c r="K503" s="42">
        <f>J503*OtherData!$C$3</f>
        <v>237626.04087812264</v>
      </c>
      <c r="L503" s="42" t="str">
        <f>VLOOKUP($C503,OtherData!$H:$I,2,0)</f>
        <v>Storm</v>
      </c>
      <c r="M503" s="54">
        <f t="shared" si="30"/>
        <v>-3.7197041934313529E-2</v>
      </c>
      <c r="N503" s="42" t="e">
        <f>VLOOKUP(E503,Inflation!$A$2:'Inflation'!$L$63,14,FALSE)*J503</f>
        <v>#REF!</v>
      </c>
      <c r="O503" s="126" t="e">
        <f t="shared" si="31"/>
        <v>#REF!</v>
      </c>
      <c r="P503" s="41">
        <v>3</v>
      </c>
      <c r="Q503" s="41">
        <v>3</v>
      </c>
      <c r="R503" s="41">
        <v>3</v>
      </c>
    </row>
    <row r="504" spans="1:18">
      <c r="A504" s="40" t="str">
        <f t="shared" si="28"/>
        <v>1_19982</v>
      </c>
      <c r="B504" s="40">
        <v>1</v>
      </c>
      <c r="C504" s="41" t="s">
        <v>71</v>
      </c>
      <c r="D504" s="40">
        <v>2</v>
      </c>
      <c r="E504" s="40">
        <v>1998</v>
      </c>
      <c r="F504" s="40" t="str">
        <f t="shared" si="29"/>
        <v>1998Q2</v>
      </c>
      <c r="G504" s="40">
        <v>1</v>
      </c>
      <c r="H504" s="40">
        <v>0</v>
      </c>
      <c r="I504" s="40">
        <v>0</v>
      </c>
      <c r="J504" s="42">
        <v>310730</v>
      </c>
      <c r="K504" s="42">
        <f>J504*OtherData!$C$3</f>
        <v>235223.31566994701</v>
      </c>
      <c r="L504" s="42" t="str">
        <f>VLOOKUP($C504,OtherData!$H:$I,2,0)</f>
        <v>Storm</v>
      </c>
      <c r="M504" s="54">
        <f t="shared" si="30"/>
        <v>-3.7218191093006794E-2</v>
      </c>
      <c r="N504" s="42" t="e">
        <f>VLOOKUP(E504,Inflation!$A$2:'Inflation'!$L$63,14,FALSE)*J504</f>
        <v>#REF!</v>
      </c>
      <c r="O504" s="126" t="e">
        <f t="shared" si="31"/>
        <v>#REF!</v>
      </c>
      <c r="P504" s="41">
        <v>3</v>
      </c>
      <c r="Q504" s="41">
        <v>3</v>
      </c>
      <c r="R504" s="41">
        <v>3</v>
      </c>
    </row>
    <row r="505" spans="1:18">
      <c r="A505" s="40" t="str">
        <f t="shared" si="28"/>
        <v>4_19952</v>
      </c>
      <c r="B505" s="40">
        <v>4</v>
      </c>
      <c r="C505" s="41" t="s">
        <v>74</v>
      </c>
      <c r="D505" s="40">
        <v>2</v>
      </c>
      <c r="E505" s="40">
        <v>1995</v>
      </c>
      <c r="F505" s="40" t="str">
        <f t="shared" si="29"/>
        <v>1995Q2</v>
      </c>
      <c r="G505" s="40">
        <v>1</v>
      </c>
      <c r="H505" s="40">
        <v>0</v>
      </c>
      <c r="I505" s="40">
        <v>0</v>
      </c>
      <c r="J505" s="42">
        <v>307053</v>
      </c>
      <c r="K505" s="42">
        <f>J505*OtherData!$C$3</f>
        <v>232439.81831945496</v>
      </c>
      <c r="L505" s="42" t="str">
        <f>VLOOKUP($C505,OtherData!$H:$I,2,0)</f>
        <v>Storm</v>
      </c>
      <c r="M505" s="54">
        <f t="shared" si="30"/>
        <v>-3.7242691866956106E-2</v>
      </c>
      <c r="N505" s="42" t="e">
        <f>VLOOKUP(E505,Inflation!$A$2:'Inflation'!$L$63,14,FALSE)*J505</f>
        <v>#REF!</v>
      </c>
      <c r="O505" s="126" t="e">
        <f t="shared" si="31"/>
        <v>#REF!</v>
      </c>
      <c r="P505" s="41">
        <v>5</v>
      </c>
      <c r="Q505" s="41">
        <v>2</v>
      </c>
      <c r="R505" s="41">
        <v>2</v>
      </c>
    </row>
    <row r="506" spans="1:18">
      <c r="A506" s="40" t="str">
        <f t="shared" si="28"/>
        <v>2_19982</v>
      </c>
      <c r="B506" s="40">
        <v>2</v>
      </c>
      <c r="C506" s="41" t="s">
        <v>71</v>
      </c>
      <c r="D506" s="40">
        <v>2</v>
      </c>
      <c r="E506" s="40">
        <v>1998</v>
      </c>
      <c r="F506" s="40" t="str">
        <f t="shared" si="29"/>
        <v>1998Q2</v>
      </c>
      <c r="G506" s="40">
        <v>1</v>
      </c>
      <c r="H506" s="40">
        <v>0</v>
      </c>
      <c r="I506" s="40">
        <v>0</v>
      </c>
      <c r="J506" s="42">
        <v>306450</v>
      </c>
      <c r="K506" s="42">
        <f>J506*OtherData!$C$3</f>
        <v>231983.34595003785</v>
      </c>
      <c r="L506" s="42" t="str">
        <f>VLOOKUP($C506,OtherData!$H:$I,2,0)</f>
        <v>Storm</v>
      </c>
      <c r="M506" s="54">
        <f t="shared" si="30"/>
        <v>-3.7246709807312768E-2</v>
      </c>
      <c r="N506" s="42" t="e">
        <f>VLOOKUP(E506,Inflation!$A$2:'Inflation'!$L$63,14,FALSE)*J506</f>
        <v>#REF!</v>
      </c>
      <c r="O506" s="126" t="e">
        <f t="shared" si="31"/>
        <v>#REF!</v>
      </c>
      <c r="P506" s="41">
        <v>2</v>
      </c>
      <c r="Q506" s="41">
        <v>2</v>
      </c>
      <c r="R506" s="41">
        <v>2</v>
      </c>
    </row>
    <row r="507" spans="1:18">
      <c r="A507" s="40" t="str">
        <f t="shared" si="28"/>
        <v>1_20183</v>
      </c>
      <c r="B507" s="40">
        <v>1</v>
      </c>
      <c r="C507" s="41" t="s">
        <v>73</v>
      </c>
      <c r="D507" s="40">
        <v>3</v>
      </c>
      <c r="E507" s="40">
        <v>2018</v>
      </c>
      <c r="F507" s="40" t="str">
        <f t="shared" si="29"/>
        <v>2018Q3</v>
      </c>
      <c r="G507" s="40">
        <v>2</v>
      </c>
      <c r="H507" s="40">
        <v>0</v>
      </c>
      <c r="I507" s="40">
        <v>0</v>
      </c>
      <c r="J507" s="42">
        <v>306228</v>
      </c>
      <c r="K507" s="42">
        <f>J507*OtherData!$C$3</f>
        <v>231815.29144587435</v>
      </c>
      <c r="L507" s="42" t="str">
        <f>VLOOKUP($C507,OtherData!$H:$I,2,0)</f>
        <v>Wind</v>
      </c>
      <c r="M507" s="54">
        <f t="shared" si="30"/>
        <v>-3.7248189049036116E-2</v>
      </c>
      <c r="N507" s="42" t="e">
        <f>VLOOKUP(E507,Inflation!$A$2:'Inflation'!$L$63,14,FALSE)*J507</f>
        <v>#REF!</v>
      </c>
      <c r="O507" s="126" t="e">
        <f t="shared" si="31"/>
        <v>#REF!</v>
      </c>
      <c r="P507" s="41">
        <v>5</v>
      </c>
      <c r="Q507" s="41">
        <v>2</v>
      </c>
      <c r="R507" s="41">
        <v>2</v>
      </c>
    </row>
    <row r="508" spans="1:18">
      <c r="A508" s="40" t="str">
        <f t="shared" si="28"/>
        <v>3_20123</v>
      </c>
      <c r="B508" s="40">
        <v>3</v>
      </c>
      <c r="C508" s="41" t="s">
        <v>71</v>
      </c>
      <c r="D508" s="40">
        <v>3</v>
      </c>
      <c r="E508" s="40">
        <v>2012</v>
      </c>
      <c r="F508" s="40" t="str">
        <f t="shared" si="29"/>
        <v>2012Q3</v>
      </c>
      <c r="G508" s="40">
        <v>1</v>
      </c>
      <c r="H508" s="40">
        <v>0</v>
      </c>
      <c r="I508" s="40">
        <v>0</v>
      </c>
      <c r="J508" s="42">
        <v>306133</v>
      </c>
      <c r="K508" s="42">
        <f>J508*OtherData!$C$3</f>
        <v>231743.37623012869</v>
      </c>
      <c r="L508" s="42" t="str">
        <f>VLOOKUP($C508,OtherData!$H:$I,2,0)</f>
        <v>Storm</v>
      </c>
      <c r="M508" s="54">
        <f t="shared" si="30"/>
        <v>-3.7248822057881693E-2</v>
      </c>
      <c r="N508" s="42" t="e">
        <f>VLOOKUP(E508,Inflation!$A$2:'Inflation'!$L$63,14,FALSE)*J508</f>
        <v>#REF!</v>
      </c>
      <c r="O508" s="126" t="e">
        <f t="shared" si="31"/>
        <v>#REF!</v>
      </c>
      <c r="P508" s="41">
        <v>4</v>
      </c>
      <c r="Q508" s="41">
        <v>4</v>
      </c>
      <c r="R508" s="41">
        <v>4</v>
      </c>
    </row>
    <row r="509" spans="1:18">
      <c r="A509" s="40" t="str">
        <f t="shared" si="28"/>
        <v>1_19963</v>
      </c>
      <c r="B509" s="40">
        <v>1</v>
      </c>
      <c r="C509" s="41" t="s">
        <v>71</v>
      </c>
      <c r="D509" s="40">
        <v>3</v>
      </c>
      <c r="E509" s="40">
        <v>1996</v>
      </c>
      <c r="F509" s="40" t="str">
        <f t="shared" si="29"/>
        <v>1996Q3</v>
      </c>
      <c r="G509" s="40">
        <v>1</v>
      </c>
      <c r="H509" s="40">
        <v>0</v>
      </c>
      <c r="I509" s="40">
        <v>0</v>
      </c>
      <c r="J509" s="42">
        <v>305848</v>
      </c>
      <c r="K509" s="42">
        <f>J509*OtherData!$C$3</f>
        <v>231527.63058289175</v>
      </c>
      <c r="L509" s="42" t="str">
        <f>VLOOKUP($C509,OtherData!$H:$I,2,0)</f>
        <v>Storm</v>
      </c>
      <c r="M509" s="54">
        <f t="shared" si="30"/>
        <v>-3.7250721084418424E-2</v>
      </c>
      <c r="N509" s="42" t="e">
        <f>VLOOKUP(E509,Inflation!$A$2:'Inflation'!$L$63,14,FALSE)*J509</f>
        <v>#REF!</v>
      </c>
      <c r="O509" s="126" t="e">
        <f t="shared" si="31"/>
        <v>#REF!</v>
      </c>
      <c r="P509" s="41">
        <v>2</v>
      </c>
      <c r="Q509" s="41">
        <v>2</v>
      </c>
      <c r="R509" s="41">
        <v>2</v>
      </c>
    </row>
    <row r="510" spans="1:18">
      <c r="A510" s="40" t="str">
        <f t="shared" si="28"/>
        <v>1_20171</v>
      </c>
      <c r="B510" s="40">
        <v>1</v>
      </c>
      <c r="C510" s="41" t="s">
        <v>71</v>
      </c>
      <c r="D510" s="40">
        <v>1</v>
      </c>
      <c r="E510" s="40">
        <v>2017</v>
      </c>
      <c r="F510" s="40" t="str">
        <f t="shared" si="29"/>
        <v>2017Q1</v>
      </c>
      <c r="G510" s="40">
        <v>1</v>
      </c>
      <c r="H510" s="40">
        <v>0</v>
      </c>
      <c r="I510" s="40">
        <v>0</v>
      </c>
      <c r="J510" s="42">
        <v>305024</v>
      </c>
      <c r="K510" s="42">
        <f>J510*OtherData!$C$3</f>
        <v>230903.86071158215</v>
      </c>
      <c r="L510" s="42" t="str">
        <f>VLOOKUP($C510,OtherData!$H:$I,2,0)</f>
        <v>Storm</v>
      </c>
      <c r="M510" s="54">
        <f t="shared" si="30"/>
        <v>-3.7256211603247422E-2</v>
      </c>
      <c r="N510" s="42" t="e">
        <f>VLOOKUP(E510,Inflation!$A$2:'Inflation'!$L$63,14,FALSE)*J510</f>
        <v>#REF!</v>
      </c>
      <c r="O510" s="126" t="e">
        <f t="shared" si="31"/>
        <v>#REF!</v>
      </c>
      <c r="P510" s="41">
        <v>3</v>
      </c>
      <c r="Q510" s="41">
        <v>3</v>
      </c>
      <c r="R510" s="41">
        <v>5</v>
      </c>
    </row>
    <row r="511" spans="1:18">
      <c r="A511" s="40" t="str">
        <f t="shared" si="28"/>
        <v>2_20133</v>
      </c>
      <c r="B511" s="40">
        <v>2</v>
      </c>
      <c r="C511" s="41" t="s">
        <v>72</v>
      </c>
      <c r="D511" s="40">
        <v>3</v>
      </c>
      <c r="E511" s="40">
        <v>2013</v>
      </c>
      <c r="F511" s="40" t="str">
        <f t="shared" si="29"/>
        <v>2013Q3</v>
      </c>
      <c r="G511" s="40">
        <v>1</v>
      </c>
      <c r="H511" s="40">
        <v>0</v>
      </c>
      <c r="I511" s="40">
        <v>0</v>
      </c>
      <c r="J511" s="42">
        <v>303121</v>
      </c>
      <c r="K511" s="42">
        <f>J511*OtherData!$C$3</f>
        <v>229463.28538985617</v>
      </c>
      <c r="L511" s="42" t="str">
        <f>VLOOKUP($C511,OtherData!$H:$I,2,0)</f>
        <v>Storm</v>
      </c>
      <c r="M511" s="54">
        <f t="shared" si="30"/>
        <v>-3.7268891769911973E-2</v>
      </c>
      <c r="N511" s="42" t="e">
        <f>VLOOKUP(E511,Inflation!$A$2:'Inflation'!$L$63,14,FALSE)*J511</f>
        <v>#REF!</v>
      </c>
      <c r="O511" s="126" t="e">
        <f t="shared" si="31"/>
        <v>#REF!</v>
      </c>
      <c r="P511" s="41">
        <v>1</v>
      </c>
      <c r="Q511" s="41">
        <v>1</v>
      </c>
      <c r="R511" s="41">
        <v>1</v>
      </c>
    </row>
    <row r="512" spans="1:18">
      <c r="A512" s="40" t="str">
        <f t="shared" si="28"/>
        <v>5_20112</v>
      </c>
      <c r="B512" s="40">
        <v>5</v>
      </c>
      <c r="C512" s="41" t="s">
        <v>71</v>
      </c>
      <c r="D512" s="40">
        <v>2</v>
      </c>
      <c r="E512" s="40">
        <v>2011</v>
      </c>
      <c r="F512" s="40" t="str">
        <f t="shared" si="29"/>
        <v>2011Q2</v>
      </c>
      <c r="G512" s="40">
        <v>1</v>
      </c>
      <c r="H512" s="40">
        <v>0</v>
      </c>
      <c r="I512" s="40">
        <v>0</v>
      </c>
      <c r="J512" s="42">
        <v>301971</v>
      </c>
      <c r="K512" s="42">
        <f>J512*OtherData!$C$3</f>
        <v>228592.73277819835</v>
      </c>
      <c r="L512" s="42" t="str">
        <f>VLOOKUP($C512,OtherData!$H:$I,2,0)</f>
        <v>Storm</v>
      </c>
      <c r="M512" s="54">
        <f t="shared" si="30"/>
        <v>-3.7276554508568954E-2</v>
      </c>
      <c r="N512" s="42" t="e">
        <f>VLOOKUP(E512,Inflation!$A$2:'Inflation'!$L$63,14,FALSE)*J512</f>
        <v>#REF!</v>
      </c>
      <c r="O512" s="126" t="e">
        <f t="shared" si="31"/>
        <v>#REF!</v>
      </c>
      <c r="P512" s="41">
        <v>3</v>
      </c>
      <c r="Q512" s="41">
        <v>3</v>
      </c>
      <c r="R512" s="41">
        <v>5</v>
      </c>
    </row>
    <row r="513" spans="1:18">
      <c r="A513" s="40" t="str">
        <f t="shared" si="28"/>
        <v>5_19924</v>
      </c>
      <c r="B513" s="40">
        <v>5</v>
      </c>
      <c r="C513" s="41" t="s">
        <v>67</v>
      </c>
      <c r="D513" s="40">
        <v>4</v>
      </c>
      <c r="E513" s="40">
        <v>1992</v>
      </c>
      <c r="F513" s="40" t="str">
        <f t="shared" si="29"/>
        <v>1992Q4</v>
      </c>
      <c r="G513" s="40">
        <v>2</v>
      </c>
      <c r="H513" s="40">
        <v>0</v>
      </c>
      <c r="I513" s="40">
        <v>0</v>
      </c>
      <c r="J513" s="42">
        <v>301467</v>
      </c>
      <c r="K513" s="42">
        <f>J513*OtherData!$C$3</f>
        <v>228211.20363361092</v>
      </c>
      <c r="L513" s="42" t="str">
        <f>VLOOKUP($C513,OtherData!$H:$I,2,0)</f>
        <v>Winter</v>
      </c>
      <c r="M513" s="54">
        <f t="shared" si="30"/>
        <v>-3.7279912787076007E-2</v>
      </c>
      <c r="N513" s="42" t="e">
        <f>VLOOKUP(E513,Inflation!$A$2:'Inflation'!$L$63,14,FALSE)*J513</f>
        <v>#REF!</v>
      </c>
      <c r="O513" s="126" t="e">
        <f t="shared" si="31"/>
        <v>#REF!</v>
      </c>
      <c r="P513" s="41">
        <v>1</v>
      </c>
      <c r="Q513" s="41">
        <v>1</v>
      </c>
      <c r="R513" s="41">
        <v>1</v>
      </c>
    </row>
    <row r="514" spans="1:18">
      <c r="A514" s="40" t="str">
        <f t="shared" ref="A514:A577" si="32">B514&amp;"_"&amp;E514&amp;D514</f>
        <v>6_20112</v>
      </c>
      <c r="B514" s="40">
        <v>6</v>
      </c>
      <c r="C514" s="41" t="s">
        <v>71</v>
      </c>
      <c r="D514" s="40">
        <v>2</v>
      </c>
      <c r="E514" s="40">
        <v>2011</v>
      </c>
      <c r="F514" s="40" t="str">
        <f t="shared" ref="F514:F577" si="33">E514&amp;"Q"&amp;D514</f>
        <v>2011Q2</v>
      </c>
      <c r="G514" s="40">
        <v>1</v>
      </c>
      <c r="H514" s="40">
        <v>0</v>
      </c>
      <c r="I514" s="40">
        <v>0</v>
      </c>
      <c r="J514" s="42">
        <v>301172</v>
      </c>
      <c r="K514" s="42">
        <f>J514*OtherData!$C$3</f>
        <v>227987.8879636639</v>
      </c>
      <c r="L514" s="42" t="str">
        <f>VLOOKUP($C514,OtherData!$H:$I,2,0)</f>
        <v>Storm</v>
      </c>
      <c r="M514" s="54">
        <f t="shared" ref="M514:M577" si="34">STANDARDIZE(J514,AVERAGE($J$2:$J$3367),_xlfn.STDEV.S($J$2:$J$3367))</f>
        <v>-3.7281878446122803E-2</v>
      </c>
      <c r="N514" s="42" t="e">
        <f>VLOOKUP(E514,Inflation!$A$2:'Inflation'!$L$63,14,FALSE)*J514</f>
        <v>#REF!</v>
      </c>
      <c r="O514" s="126" t="e">
        <f t="shared" ref="O514:O577" si="35">STANDARDIZE(N514,AVERAGE($N$2:$N$3367),_xlfn.STDEV.S($N$2:$N$3367))</f>
        <v>#REF!</v>
      </c>
      <c r="P514" s="41">
        <v>3</v>
      </c>
      <c r="Q514" s="41">
        <v>3</v>
      </c>
      <c r="R514" s="41">
        <v>5</v>
      </c>
    </row>
    <row r="515" spans="1:18">
      <c r="A515" s="40" t="str">
        <f t="shared" si="32"/>
        <v>2_20204</v>
      </c>
      <c r="B515" s="40">
        <v>2</v>
      </c>
      <c r="C515" s="41" t="s">
        <v>68</v>
      </c>
      <c r="D515" s="40">
        <v>4</v>
      </c>
      <c r="E515" s="40">
        <v>2020</v>
      </c>
      <c r="F515" s="40" t="str">
        <f t="shared" si="33"/>
        <v>2020Q4</v>
      </c>
      <c r="G515" s="40">
        <v>1</v>
      </c>
      <c r="H515" s="40">
        <v>0</v>
      </c>
      <c r="I515" s="40">
        <v>0</v>
      </c>
      <c r="J515" s="42">
        <v>300839</v>
      </c>
      <c r="K515" s="42">
        <f>J515*OtherData!$C$3</f>
        <v>227735.80620741865</v>
      </c>
      <c r="L515" s="42" t="str">
        <f>VLOOKUP($C515,OtherData!$H:$I,2,0)</f>
        <v>Wind</v>
      </c>
      <c r="M515" s="54">
        <f t="shared" si="34"/>
        <v>-3.7284097308707818E-2</v>
      </c>
      <c r="N515" s="42" t="e">
        <f>VLOOKUP(E515,Inflation!$A$2:'Inflation'!$L$63,14,FALSE)*J515</f>
        <v>#REF!</v>
      </c>
      <c r="O515" s="126" t="e">
        <f t="shared" si="35"/>
        <v>#REF!</v>
      </c>
      <c r="P515" s="41">
        <v>2</v>
      </c>
      <c r="Q515" s="41">
        <v>2</v>
      </c>
      <c r="R515" s="41">
        <v>2</v>
      </c>
    </row>
    <row r="516" spans="1:18">
      <c r="A516" s="40" t="str">
        <f t="shared" si="32"/>
        <v>5_20112</v>
      </c>
      <c r="B516" s="40">
        <v>5</v>
      </c>
      <c r="C516" s="41" t="s">
        <v>68</v>
      </c>
      <c r="D516" s="40">
        <v>2</v>
      </c>
      <c r="E516" s="40">
        <v>2011</v>
      </c>
      <c r="F516" s="40" t="str">
        <f t="shared" si="33"/>
        <v>2011Q2</v>
      </c>
      <c r="G516" s="40">
        <v>1</v>
      </c>
      <c r="H516" s="40">
        <v>0</v>
      </c>
      <c r="I516" s="40">
        <v>0</v>
      </c>
      <c r="J516" s="42">
        <v>300002</v>
      </c>
      <c r="K516" s="42">
        <f>J516*OtherData!$C$3</f>
        <v>227102.19530658593</v>
      </c>
      <c r="L516" s="42" t="str">
        <f>VLOOKUP($C516,OtherData!$H:$I,2,0)</f>
        <v>Wind</v>
      </c>
      <c r="M516" s="54">
        <f t="shared" si="34"/>
        <v>-3.7289674449799901E-2</v>
      </c>
      <c r="N516" s="42" t="e">
        <f>VLOOKUP(E516,Inflation!$A$2:'Inflation'!$L$63,14,FALSE)*J516</f>
        <v>#REF!</v>
      </c>
      <c r="O516" s="126" t="e">
        <f t="shared" si="35"/>
        <v>#REF!</v>
      </c>
      <c r="P516" s="41">
        <v>3</v>
      </c>
      <c r="Q516" s="41">
        <v>3</v>
      </c>
      <c r="R516" s="41">
        <v>3</v>
      </c>
    </row>
    <row r="517" spans="1:18">
      <c r="A517" s="40" t="str">
        <f t="shared" si="32"/>
        <v>2_20083</v>
      </c>
      <c r="B517" s="40">
        <v>2</v>
      </c>
      <c r="C517" s="41" t="s">
        <v>72</v>
      </c>
      <c r="D517" s="40">
        <v>3</v>
      </c>
      <c r="E517" s="40">
        <v>2008</v>
      </c>
      <c r="F517" s="40" t="str">
        <f t="shared" si="33"/>
        <v>2008Q3</v>
      </c>
      <c r="G517" s="40">
        <v>1</v>
      </c>
      <c r="H517" s="40">
        <v>0</v>
      </c>
      <c r="I517" s="40">
        <v>0</v>
      </c>
      <c r="J517" s="42">
        <v>298176</v>
      </c>
      <c r="K517" s="42">
        <f>J517*OtherData!$C$3</f>
        <v>225719.90915972748</v>
      </c>
      <c r="L517" s="42" t="str">
        <f>VLOOKUP($C517,OtherData!$H:$I,2,0)</f>
        <v>Storm</v>
      </c>
      <c r="M517" s="54">
        <f t="shared" si="34"/>
        <v>-3.7301841546136985E-2</v>
      </c>
      <c r="N517" s="42" t="e">
        <f>VLOOKUP(E517,Inflation!$A$2:'Inflation'!$L$63,14,FALSE)*J517</f>
        <v>#REF!</v>
      </c>
      <c r="O517" s="126" t="e">
        <f t="shared" si="35"/>
        <v>#REF!</v>
      </c>
      <c r="P517" s="41">
        <v>2</v>
      </c>
      <c r="Q517" s="41">
        <v>2</v>
      </c>
      <c r="R517" s="41">
        <v>2</v>
      </c>
    </row>
    <row r="518" spans="1:18">
      <c r="A518" s="40" t="str">
        <f t="shared" si="32"/>
        <v>2_20102</v>
      </c>
      <c r="B518" s="40">
        <v>2</v>
      </c>
      <c r="C518" s="41" t="s">
        <v>86</v>
      </c>
      <c r="D518" s="40">
        <v>2</v>
      </c>
      <c r="E518" s="40">
        <v>2010</v>
      </c>
      <c r="F518" s="40" t="str">
        <f t="shared" si="33"/>
        <v>2010Q2</v>
      </c>
      <c r="G518" s="40">
        <v>1</v>
      </c>
      <c r="H518" s="40">
        <v>0</v>
      </c>
      <c r="I518" s="40">
        <v>0</v>
      </c>
      <c r="J518" s="42">
        <v>297827</v>
      </c>
      <c r="K518" s="42">
        <f>J518*OtherData!$C$3</f>
        <v>225455.7153671461</v>
      </c>
      <c r="L518" s="42" t="str">
        <f>VLOOKUP($C518,OtherData!$H:$I,2,0)</f>
        <v>Storm</v>
      </c>
      <c r="M518" s="54">
        <f t="shared" si="34"/>
        <v>-3.7304167020738105E-2</v>
      </c>
      <c r="N518" s="42" t="e">
        <f>VLOOKUP(E518,Inflation!$A$2:'Inflation'!$L$63,14,FALSE)*J518</f>
        <v>#REF!</v>
      </c>
      <c r="O518" s="126" t="e">
        <f t="shared" si="35"/>
        <v>#REF!</v>
      </c>
      <c r="P518" s="41">
        <v>5</v>
      </c>
      <c r="Q518" s="41">
        <v>2</v>
      </c>
      <c r="R518" s="41">
        <v>5</v>
      </c>
    </row>
    <row r="519" spans="1:18">
      <c r="A519" s="40" t="str">
        <f t="shared" si="32"/>
        <v>3_20133</v>
      </c>
      <c r="B519" s="40">
        <v>3</v>
      </c>
      <c r="C519" s="41" t="s">
        <v>66</v>
      </c>
      <c r="D519" s="40">
        <v>3</v>
      </c>
      <c r="E519" s="40">
        <v>2013</v>
      </c>
      <c r="F519" s="40" t="str">
        <f t="shared" si="33"/>
        <v>2013Q3</v>
      </c>
      <c r="G519" s="40">
        <v>1</v>
      </c>
      <c r="H519" s="40">
        <v>0</v>
      </c>
      <c r="I519" s="40">
        <v>0</v>
      </c>
      <c r="J519" s="42">
        <v>296977</v>
      </c>
      <c r="K519" s="42">
        <f>J519*OtherData!$C$3</f>
        <v>224812.26343679032</v>
      </c>
      <c r="L519" s="42" t="str">
        <f>VLOOKUP($C519,OtherData!$H:$I,2,0)</f>
        <v>Water</v>
      </c>
      <c r="M519" s="54">
        <f t="shared" si="34"/>
        <v>-3.7309830784093258E-2</v>
      </c>
      <c r="N519" s="42" t="e">
        <f>VLOOKUP(E519,Inflation!$A$2:'Inflation'!$L$63,14,FALSE)*J519</f>
        <v>#REF!</v>
      </c>
      <c r="O519" s="126" t="e">
        <f t="shared" si="35"/>
        <v>#REF!</v>
      </c>
      <c r="P519" s="41">
        <v>3</v>
      </c>
      <c r="Q519" s="41">
        <v>3</v>
      </c>
      <c r="R519" s="41">
        <v>3</v>
      </c>
    </row>
    <row r="520" spans="1:18">
      <c r="A520" s="40" t="str">
        <f t="shared" si="32"/>
        <v>6_20123</v>
      </c>
      <c r="B520" s="40">
        <v>6</v>
      </c>
      <c r="C520" s="41" t="s">
        <v>86</v>
      </c>
      <c r="D520" s="40">
        <v>3</v>
      </c>
      <c r="E520" s="40">
        <v>2012</v>
      </c>
      <c r="F520" s="40" t="str">
        <f t="shared" si="33"/>
        <v>2012Q3</v>
      </c>
      <c r="G520" s="40">
        <v>1</v>
      </c>
      <c r="H520" s="40">
        <v>0</v>
      </c>
      <c r="I520" s="40">
        <v>0</v>
      </c>
      <c r="J520" s="42">
        <v>296020</v>
      </c>
      <c r="K520" s="42">
        <f>J520*OtherData!$C$3</f>
        <v>224087.81226343679</v>
      </c>
      <c r="L520" s="42" t="str">
        <f>VLOOKUP($C520,OtherData!$H:$I,2,0)</f>
        <v>Storm</v>
      </c>
      <c r="M520" s="54">
        <f t="shared" si="34"/>
        <v>-3.7316207515306066E-2</v>
      </c>
      <c r="N520" s="42" t="e">
        <f>VLOOKUP(E520,Inflation!$A$2:'Inflation'!$L$63,14,FALSE)*J520</f>
        <v>#REF!</v>
      </c>
      <c r="O520" s="126" t="e">
        <f t="shared" si="35"/>
        <v>#REF!</v>
      </c>
      <c r="P520" s="41">
        <v>3</v>
      </c>
      <c r="Q520" s="41">
        <v>3</v>
      </c>
      <c r="R520" s="41">
        <v>3</v>
      </c>
    </row>
    <row r="521" spans="1:18">
      <c r="A521" s="40" t="str">
        <f t="shared" si="32"/>
        <v>2_20102</v>
      </c>
      <c r="B521" s="40">
        <v>2</v>
      </c>
      <c r="C521" s="41" t="s">
        <v>86</v>
      </c>
      <c r="D521" s="40">
        <v>2</v>
      </c>
      <c r="E521" s="40">
        <v>2010</v>
      </c>
      <c r="F521" s="40" t="str">
        <f t="shared" si="33"/>
        <v>2010Q2</v>
      </c>
      <c r="G521" s="40">
        <v>1</v>
      </c>
      <c r="H521" s="40">
        <v>0</v>
      </c>
      <c r="I521" s="40">
        <v>0</v>
      </c>
      <c r="J521" s="42">
        <v>295703</v>
      </c>
      <c r="K521" s="42">
        <f>J521*OtherData!$C$3</f>
        <v>223847.84254352763</v>
      </c>
      <c r="L521" s="42" t="str">
        <f>VLOOKUP($C521,OtherData!$H:$I,2,0)</f>
        <v>Storm</v>
      </c>
      <c r="M521" s="54">
        <f t="shared" si="34"/>
        <v>-3.7318319765874991E-2</v>
      </c>
      <c r="N521" s="42" t="e">
        <f>VLOOKUP(E521,Inflation!$A$2:'Inflation'!$L$63,14,FALSE)*J521</f>
        <v>#REF!</v>
      </c>
      <c r="O521" s="126" t="e">
        <f t="shared" si="35"/>
        <v>#REF!</v>
      </c>
      <c r="P521" s="41">
        <v>4</v>
      </c>
      <c r="Q521" s="41">
        <v>4</v>
      </c>
      <c r="R521" s="41">
        <v>4</v>
      </c>
    </row>
    <row r="522" spans="1:18">
      <c r="A522" s="40" t="str">
        <f t="shared" si="32"/>
        <v>2_20112</v>
      </c>
      <c r="B522" s="40">
        <v>2</v>
      </c>
      <c r="C522" s="41" t="s">
        <v>71</v>
      </c>
      <c r="D522" s="40">
        <v>2</v>
      </c>
      <c r="E522" s="40">
        <v>2011</v>
      </c>
      <c r="F522" s="40" t="str">
        <f t="shared" si="33"/>
        <v>2011Q2</v>
      </c>
      <c r="G522" s="40">
        <v>1</v>
      </c>
      <c r="H522" s="40">
        <v>0</v>
      </c>
      <c r="I522" s="40">
        <v>0</v>
      </c>
      <c r="J522" s="42">
        <v>294783</v>
      </c>
      <c r="K522" s="42">
        <f>J522*OtherData!$C$3</f>
        <v>223151.40045420139</v>
      </c>
      <c r="L522" s="42" t="str">
        <f>VLOOKUP($C522,OtherData!$H:$I,2,0)</f>
        <v>Storm</v>
      </c>
      <c r="M522" s="54">
        <f t="shared" si="34"/>
        <v>-3.7324449956800579E-2</v>
      </c>
      <c r="N522" s="42" t="e">
        <f>VLOOKUP(E522,Inflation!$A$2:'Inflation'!$L$63,14,FALSE)*J522</f>
        <v>#REF!</v>
      </c>
      <c r="O522" s="126" t="e">
        <f t="shared" si="35"/>
        <v>#REF!</v>
      </c>
      <c r="P522" s="41">
        <v>5</v>
      </c>
      <c r="Q522" s="41">
        <v>2</v>
      </c>
      <c r="R522" s="41">
        <v>5</v>
      </c>
    </row>
    <row r="523" spans="1:18">
      <c r="A523" s="40" t="str">
        <f t="shared" si="32"/>
        <v>1_20151</v>
      </c>
      <c r="B523" s="40">
        <v>1</v>
      </c>
      <c r="C523" s="41" t="s">
        <v>73</v>
      </c>
      <c r="D523" s="40">
        <v>1</v>
      </c>
      <c r="E523" s="40">
        <v>2015</v>
      </c>
      <c r="F523" s="40" t="str">
        <f t="shared" si="33"/>
        <v>2015Q1</v>
      </c>
      <c r="G523" s="40">
        <v>2</v>
      </c>
      <c r="H523" s="40">
        <v>0</v>
      </c>
      <c r="I523" s="40">
        <v>0</v>
      </c>
      <c r="J523" s="42">
        <v>294625</v>
      </c>
      <c r="K523" s="42">
        <f>J523*OtherData!$C$3</f>
        <v>223031.7940953823</v>
      </c>
      <c r="L523" s="42" t="str">
        <f>VLOOKUP($C523,OtherData!$H:$I,2,0)</f>
        <v>Wind</v>
      </c>
      <c r="M523" s="54">
        <f t="shared" si="34"/>
        <v>-3.7325502750459538E-2</v>
      </c>
      <c r="N523" s="42" t="e">
        <f>VLOOKUP(E523,Inflation!$A$2:'Inflation'!$L$63,14,FALSE)*J523</f>
        <v>#REF!</v>
      </c>
      <c r="O523" s="126" t="e">
        <f t="shared" si="35"/>
        <v>#REF!</v>
      </c>
      <c r="P523" s="41">
        <v>2</v>
      </c>
      <c r="Q523" s="41">
        <v>2</v>
      </c>
      <c r="R523" s="41">
        <v>2</v>
      </c>
    </row>
    <row r="524" spans="1:18">
      <c r="A524" s="40" t="str">
        <f t="shared" si="32"/>
        <v>5_19913</v>
      </c>
      <c r="B524" s="40">
        <v>5</v>
      </c>
      <c r="C524" s="41" t="s">
        <v>72</v>
      </c>
      <c r="D524" s="40">
        <v>3</v>
      </c>
      <c r="E524" s="40">
        <v>1991</v>
      </c>
      <c r="F524" s="40" t="str">
        <f t="shared" si="33"/>
        <v>1991Q3</v>
      </c>
      <c r="G524" s="40">
        <v>1</v>
      </c>
      <c r="H524" s="40">
        <v>0</v>
      </c>
      <c r="I524" s="40">
        <v>0</v>
      </c>
      <c r="J524" s="42">
        <v>293553</v>
      </c>
      <c r="K524" s="42">
        <f>J524*OtherData!$C$3</f>
        <v>222220.28766086299</v>
      </c>
      <c r="L524" s="42" t="str">
        <f>VLOOKUP($C524,OtherData!$H:$I,2,0)</f>
        <v>Storm</v>
      </c>
      <c r="M524" s="54">
        <f t="shared" si="34"/>
        <v>-3.7332645755538039E-2</v>
      </c>
      <c r="N524" s="42" t="e">
        <f>VLOOKUP(E524,Inflation!$A$2:'Inflation'!$L$63,14,FALSE)*J524</f>
        <v>#REF!</v>
      </c>
      <c r="O524" s="126" t="e">
        <f t="shared" si="35"/>
        <v>#REF!</v>
      </c>
      <c r="P524" s="41">
        <v>3</v>
      </c>
      <c r="Q524" s="41">
        <v>3</v>
      </c>
      <c r="R524" s="41">
        <v>3</v>
      </c>
    </row>
    <row r="525" spans="1:18">
      <c r="A525" s="40" t="str">
        <f t="shared" si="32"/>
        <v>3_20163</v>
      </c>
      <c r="B525" s="40">
        <v>3</v>
      </c>
      <c r="C525" s="41" t="s">
        <v>71</v>
      </c>
      <c r="D525" s="40">
        <v>3</v>
      </c>
      <c r="E525" s="40">
        <v>2016</v>
      </c>
      <c r="F525" s="40" t="str">
        <f t="shared" si="33"/>
        <v>2016Q3</v>
      </c>
      <c r="G525" s="40">
        <v>1</v>
      </c>
      <c r="H525" s="40">
        <v>0</v>
      </c>
      <c r="I525" s="40">
        <v>0</v>
      </c>
      <c r="J525" s="42">
        <v>293357</v>
      </c>
      <c r="K525" s="42">
        <f>J525*OtherData!$C$3</f>
        <v>222071.91521574566</v>
      </c>
      <c r="L525" s="42" t="str">
        <f>VLOOKUP($C525,OtherData!$H:$I,2,0)</f>
        <v>Storm</v>
      </c>
      <c r="M525" s="54">
        <f t="shared" si="34"/>
        <v>-3.7333951752735232E-2</v>
      </c>
      <c r="N525" s="42" t="e">
        <f>VLOOKUP(E525,Inflation!$A$2:'Inflation'!$L$63,14,FALSE)*J525</f>
        <v>#REF!</v>
      </c>
      <c r="O525" s="126" t="e">
        <f t="shared" si="35"/>
        <v>#REF!</v>
      </c>
      <c r="P525" s="41">
        <v>3</v>
      </c>
      <c r="Q525" s="41">
        <v>3</v>
      </c>
      <c r="R525" s="41">
        <v>3</v>
      </c>
    </row>
    <row r="526" spans="1:18">
      <c r="A526" s="40" t="str">
        <f t="shared" si="32"/>
        <v>1_19992</v>
      </c>
      <c r="B526" s="40">
        <v>1</v>
      </c>
      <c r="C526" s="41" t="s">
        <v>72</v>
      </c>
      <c r="D526" s="40">
        <v>2</v>
      </c>
      <c r="E526" s="40">
        <v>1999</v>
      </c>
      <c r="F526" s="40" t="str">
        <f t="shared" si="33"/>
        <v>1999Q2</v>
      </c>
      <c r="G526" s="40">
        <v>1</v>
      </c>
      <c r="H526" s="40">
        <v>0</v>
      </c>
      <c r="I526" s="40">
        <v>0</v>
      </c>
      <c r="J526" s="42">
        <v>292374</v>
      </c>
      <c r="K526" s="42">
        <f>J526*OtherData!$C$3</f>
        <v>221327.78198334595</v>
      </c>
      <c r="L526" s="42" t="str">
        <f>VLOOKUP($C526,OtherData!$H:$I,2,0)</f>
        <v>Storm</v>
      </c>
      <c r="M526" s="54">
        <f t="shared" si="34"/>
        <v>-3.7340501728474196E-2</v>
      </c>
      <c r="N526" s="42" t="e">
        <f>VLOOKUP(E526,Inflation!$A$2:'Inflation'!$L$63,14,FALSE)*J526</f>
        <v>#REF!</v>
      </c>
      <c r="O526" s="126" t="e">
        <f t="shared" si="35"/>
        <v>#REF!</v>
      </c>
      <c r="P526" s="41">
        <v>1</v>
      </c>
      <c r="Q526" s="41">
        <v>1</v>
      </c>
      <c r="R526" s="41">
        <v>1</v>
      </c>
    </row>
    <row r="527" spans="1:18">
      <c r="A527" s="40" t="str">
        <f t="shared" si="32"/>
        <v>2_20102</v>
      </c>
      <c r="B527" s="40">
        <v>2</v>
      </c>
      <c r="C527" s="41" t="s">
        <v>86</v>
      </c>
      <c r="D527" s="40">
        <v>2</v>
      </c>
      <c r="E527" s="40">
        <v>2010</v>
      </c>
      <c r="F527" s="40" t="str">
        <f t="shared" si="33"/>
        <v>2010Q2</v>
      </c>
      <c r="G527" s="40">
        <v>1</v>
      </c>
      <c r="H527" s="40">
        <v>0</v>
      </c>
      <c r="I527" s="40">
        <v>0</v>
      </c>
      <c r="J527" s="42">
        <v>291803</v>
      </c>
      <c r="K527" s="42">
        <f>J527*OtherData!$C$3</f>
        <v>220895.53368660106</v>
      </c>
      <c r="L527" s="42" t="str">
        <f>VLOOKUP($C527,OtherData!$H:$I,2,0)</f>
        <v>Storm</v>
      </c>
      <c r="M527" s="54">
        <f t="shared" si="34"/>
        <v>-3.7344306444798664E-2</v>
      </c>
      <c r="N527" s="42" t="e">
        <f>VLOOKUP(E527,Inflation!$A$2:'Inflation'!$L$63,14,FALSE)*J527</f>
        <v>#REF!</v>
      </c>
      <c r="O527" s="126" t="e">
        <f t="shared" si="35"/>
        <v>#REF!</v>
      </c>
      <c r="P527" s="41">
        <v>5</v>
      </c>
      <c r="Q527" s="41">
        <v>2</v>
      </c>
      <c r="R527" s="41">
        <v>5</v>
      </c>
    </row>
    <row r="528" spans="1:18">
      <c r="A528" s="40" t="str">
        <f t="shared" si="32"/>
        <v>4_20144</v>
      </c>
      <c r="B528" s="40">
        <v>4</v>
      </c>
      <c r="C528" s="41" t="s">
        <v>73</v>
      </c>
      <c r="D528" s="40">
        <v>4</v>
      </c>
      <c r="E528" s="40">
        <v>2014</v>
      </c>
      <c r="F528" s="40" t="str">
        <f t="shared" si="33"/>
        <v>2014Q4</v>
      </c>
      <c r="G528" s="40">
        <v>1</v>
      </c>
      <c r="H528" s="40">
        <v>0</v>
      </c>
      <c r="I528" s="40">
        <v>0</v>
      </c>
      <c r="J528" s="42">
        <v>290871</v>
      </c>
      <c r="K528" s="42">
        <f>J528*OtherData!$C$3</f>
        <v>220190.00757002272</v>
      </c>
      <c r="L528" s="42" t="str">
        <f>VLOOKUP($C528,OtherData!$H:$I,2,0)</f>
        <v>Wind</v>
      </c>
      <c r="M528" s="54">
        <f t="shared" si="34"/>
        <v>-3.7350516594736316E-2</v>
      </c>
      <c r="N528" s="42" t="e">
        <f>VLOOKUP(E528,Inflation!$A$2:'Inflation'!$L$63,14,FALSE)*J528</f>
        <v>#REF!</v>
      </c>
      <c r="O528" s="126" t="e">
        <f t="shared" si="35"/>
        <v>#REF!</v>
      </c>
      <c r="P528" s="41">
        <v>3</v>
      </c>
      <c r="Q528" s="41">
        <v>3</v>
      </c>
      <c r="R528" s="41">
        <v>3</v>
      </c>
    </row>
    <row r="529" spans="1:18">
      <c r="A529" s="40" t="str">
        <f t="shared" si="32"/>
        <v>6_20123</v>
      </c>
      <c r="B529" s="40">
        <v>6</v>
      </c>
      <c r="C529" s="41" t="s">
        <v>86</v>
      </c>
      <c r="D529" s="40">
        <v>3</v>
      </c>
      <c r="E529" s="40">
        <v>2012</v>
      </c>
      <c r="F529" s="40" t="str">
        <f t="shared" si="33"/>
        <v>2012Q3</v>
      </c>
      <c r="G529" s="40">
        <v>1</v>
      </c>
      <c r="H529" s="40">
        <v>0</v>
      </c>
      <c r="I529" s="40">
        <v>0</v>
      </c>
      <c r="J529" s="42">
        <v>290281</v>
      </c>
      <c r="K529" s="42">
        <f>J529*OtherData!$C$3</f>
        <v>219743.37623012869</v>
      </c>
      <c r="L529" s="42" t="str">
        <f>VLOOKUP($C529,OtherData!$H:$I,2,0)</f>
        <v>Storm</v>
      </c>
      <c r="M529" s="54">
        <f t="shared" si="34"/>
        <v>-3.7354447912829901E-2</v>
      </c>
      <c r="N529" s="42" t="e">
        <f>VLOOKUP(E529,Inflation!$A$2:'Inflation'!$L$63,14,FALSE)*J529</f>
        <v>#REF!</v>
      </c>
      <c r="O529" s="126" t="e">
        <f t="shared" si="35"/>
        <v>#REF!</v>
      </c>
      <c r="P529" s="41">
        <v>3</v>
      </c>
      <c r="Q529" s="41">
        <v>3</v>
      </c>
      <c r="R529" s="41">
        <v>3</v>
      </c>
    </row>
    <row r="530" spans="1:18">
      <c r="A530" s="40" t="str">
        <f t="shared" si="32"/>
        <v>2_20102</v>
      </c>
      <c r="B530" s="40">
        <v>2</v>
      </c>
      <c r="C530" s="41" t="s">
        <v>86</v>
      </c>
      <c r="D530" s="40">
        <v>2</v>
      </c>
      <c r="E530" s="40">
        <v>2010</v>
      </c>
      <c r="F530" s="40" t="str">
        <f t="shared" si="33"/>
        <v>2010Q2</v>
      </c>
      <c r="G530" s="40">
        <v>1</v>
      </c>
      <c r="H530" s="40">
        <v>0</v>
      </c>
      <c r="I530" s="40">
        <v>0</v>
      </c>
      <c r="J530" s="42">
        <v>290218</v>
      </c>
      <c r="K530" s="42">
        <f>J530*OtherData!$C$3</f>
        <v>219695.68508705526</v>
      </c>
      <c r="L530" s="42" t="str">
        <f>VLOOKUP($C530,OtherData!$H:$I,2,0)</f>
        <v>Storm</v>
      </c>
      <c r="M530" s="54">
        <f t="shared" si="34"/>
        <v>-3.7354867697643283E-2</v>
      </c>
      <c r="N530" s="42" t="e">
        <f>VLOOKUP(E530,Inflation!$A$2:'Inflation'!$L$63,14,FALSE)*J530</f>
        <v>#REF!</v>
      </c>
      <c r="O530" s="126" t="e">
        <f t="shared" si="35"/>
        <v>#REF!</v>
      </c>
      <c r="P530" s="41">
        <v>5</v>
      </c>
      <c r="Q530" s="41">
        <v>2</v>
      </c>
      <c r="R530" s="41">
        <v>2</v>
      </c>
    </row>
    <row r="531" spans="1:18">
      <c r="A531" s="40" t="str">
        <f t="shared" si="32"/>
        <v>3_19972</v>
      </c>
      <c r="B531" s="40">
        <v>3</v>
      </c>
      <c r="C531" s="41" t="s">
        <v>71</v>
      </c>
      <c r="D531" s="40">
        <v>2</v>
      </c>
      <c r="E531" s="40">
        <v>1997</v>
      </c>
      <c r="F531" s="40" t="str">
        <f t="shared" si="33"/>
        <v>1997Q2</v>
      </c>
      <c r="G531" s="40">
        <v>1</v>
      </c>
      <c r="H531" s="40">
        <v>0</v>
      </c>
      <c r="I531" s="40">
        <v>10</v>
      </c>
      <c r="J531" s="42">
        <v>287238</v>
      </c>
      <c r="K531" s="42">
        <f>J531*OtherData!$C$3</f>
        <v>217439.81831945496</v>
      </c>
      <c r="L531" s="42" t="str">
        <f>VLOOKUP($C531,OtherData!$H:$I,2,0)</f>
        <v>Storm</v>
      </c>
      <c r="M531" s="54">
        <f t="shared" si="34"/>
        <v>-3.7374724185641368E-2</v>
      </c>
      <c r="N531" s="42" t="e">
        <f>VLOOKUP(E531,Inflation!$A$2:'Inflation'!$L$63,14,FALSE)*J531</f>
        <v>#REF!</v>
      </c>
      <c r="O531" s="126" t="e">
        <f t="shared" si="35"/>
        <v>#REF!</v>
      </c>
      <c r="P531" s="41">
        <v>3</v>
      </c>
      <c r="Q531" s="41">
        <v>3</v>
      </c>
      <c r="R531" s="41">
        <v>3</v>
      </c>
    </row>
    <row r="532" spans="1:18">
      <c r="A532" s="40" t="str">
        <f t="shared" si="32"/>
        <v>1_20043</v>
      </c>
      <c r="B532" s="40">
        <v>1</v>
      </c>
      <c r="C532" s="41" t="s">
        <v>66</v>
      </c>
      <c r="D532" s="40">
        <v>3</v>
      </c>
      <c r="E532" s="40">
        <v>2004</v>
      </c>
      <c r="F532" s="40" t="str">
        <f t="shared" si="33"/>
        <v>2004Q3</v>
      </c>
      <c r="G532" s="40">
        <v>1</v>
      </c>
      <c r="H532" s="40">
        <v>0</v>
      </c>
      <c r="I532" s="40">
        <v>0</v>
      </c>
      <c r="J532" s="42">
        <v>286952</v>
      </c>
      <c r="K532" s="42">
        <f>J532*OtherData!$C$3</f>
        <v>217223.31566994701</v>
      </c>
      <c r="L532" s="42" t="str">
        <f>VLOOKUP($C532,OtherData!$H:$I,2,0)</f>
        <v>Water</v>
      </c>
      <c r="M532" s="54">
        <f t="shared" si="34"/>
        <v>-3.7376629875429106E-2</v>
      </c>
      <c r="N532" s="42" t="e">
        <f>VLOOKUP(E532,Inflation!$A$2:'Inflation'!$L$63,14,FALSE)*J532</f>
        <v>#REF!</v>
      </c>
      <c r="O532" s="126" t="e">
        <f t="shared" si="35"/>
        <v>#REF!</v>
      </c>
      <c r="P532" s="41">
        <v>2</v>
      </c>
      <c r="Q532" s="41">
        <v>2</v>
      </c>
      <c r="R532" s="41">
        <v>2</v>
      </c>
    </row>
    <row r="533" spans="1:18">
      <c r="A533" s="40" t="str">
        <f t="shared" si="32"/>
        <v>4_20112</v>
      </c>
      <c r="B533" s="40">
        <v>4</v>
      </c>
      <c r="C533" s="41" t="s">
        <v>71</v>
      </c>
      <c r="D533" s="40">
        <v>2</v>
      </c>
      <c r="E533" s="40">
        <v>2011</v>
      </c>
      <c r="F533" s="40" t="str">
        <f t="shared" si="33"/>
        <v>2011Q2</v>
      </c>
      <c r="G533" s="40">
        <v>1</v>
      </c>
      <c r="H533" s="40">
        <v>0</v>
      </c>
      <c r="I533" s="40">
        <v>0</v>
      </c>
      <c r="J533" s="42">
        <v>285906</v>
      </c>
      <c r="K533" s="42">
        <f>J533*OtherData!$C$3</f>
        <v>216431.4912944739</v>
      </c>
      <c r="L533" s="42" t="str">
        <f>VLOOKUP($C533,OtherData!$H:$I,2,0)</f>
        <v>Storm</v>
      </c>
      <c r="M533" s="54">
        <f t="shared" si="34"/>
        <v>-3.7383599635981452E-2</v>
      </c>
      <c r="N533" s="42" t="e">
        <f>VLOOKUP(E533,Inflation!$A$2:'Inflation'!$L$63,14,FALSE)*J533</f>
        <v>#REF!</v>
      </c>
      <c r="O533" s="126" t="e">
        <f t="shared" si="35"/>
        <v>#REF!</v>
      </c>
      <c r="P533" s="41">
        <v>1</v>
      </c>
      <c r="Q533" s="41">
        <v>1</v>
      </c>
      <c r="R533" s="41">
        <v>5</v>
      </c>
    </row>
    <row r="534" spans="1:18">
      <c r="A534" s="40" t="str">
        <f t="shared" si="32"/>
        <v>3_20153</v>
      </c>
      <c r="B534" s="40">
        <v>3</v>
      </c>
      <c r="C534" s="41" t="s">
        <v>66</v>
      </c>
      <c r="D534" s="40">
        <v>3</v>
      </c>
      <c r="E534" s="40">
        <v>2015</v>
      </c>
      <c r="F534" s="40" t="str">
        <f t="shared" si="33"/>
        <v>2015Q3</v>
      </c>
      <c r="G534" s="40">
        <v>2</v>
      </c>
      <c r="H534" s="40">
        <v>0</v>
      </c>
      <c r="I534" s="40">
        <v>0</v>
      </c>
      <c r="J534" s="42">
        <v>285136</v>
      </c>
      <c r="K534" s="42">
        <f>J534*OtherData!$C$3</f>
        <v>215848.59954579864</v>
      </c>
      <c r="L534" s="42" t="str">
        <f>VLOOKUP($C534,OtherData!$H:$I,2,0)</f>
        <v>Water</v>
      </c>
      <c r="M534" s="54">
        <f t="shared" si="34"/>
        <v>-3.7388730339256125E-2</v>
      </c>
      <c r="N534" s="42" t="e">
        <f>VLOOKUP(E534,Inflation!$A$2:'Inflation'!$L$63,14,FALSE)*J534</f>
        <v>#REF!</v>
      </c>
      <c r="O534" s="126" t="e">
        <f t="shared" si="35"/>
        <v>#REF!</v>
      </c>
      <c r="P534" s="41">
        <v>3</v>
      </c>
      <c r="Q534" s="41">
        <v>3</v>
      </c>
      <c r="R534" s="41">
        <v>3</v>
      </c>
    </row>
    <row r="535" spans="1:18">
      <c r="A535" s="40" t="str">
        <f t="shared" si="32"/>
        <v>6_19924</v>
      </c>
      <c r="B535" s="40">
        <v>6</v>
      </c>
      <c r="C535" s="41" t="s">
        <v>67</v>
      </c>
      <c r="D535" s="40">
        <v>4</v>
      </c>
      <c r="E535" s="40">
        <v>1992</v>
      </c>
      <c r="F535" s="40" t="str">
        <f t="shared" si="33"/>
        <v>1992Q4</v>
      </c>
      <c r="G535" s="40">
        <v>2</v>
      </c>
      <c r="H535" s="40">
        <v>0</v>
      </c>
      <c r="I535" s="40">
        <v>0</v>
      </c>
      <c r="J535" s="42">
        <v>279020</v>
      </c>
      <c r="K535" s="42">
        <f>J535*OtherData!$C$3</f>
        <v>211218.77365632099</v>
      </c>
      <c r="L535" s="42" t="str">
        <f>VLOOKUP($C535,OtherData!$H:$I,2,0)</f>
        <v>Winter</v>
      </c>
      <c r="M535" s="54">
        <f t="shared" si="34"/>
        <v>-3.7429482782409249E-2</v>
      </c>
      <c r="N535" s="42" t="e">
        <f>VLOOKUP(E535,Inflation!$A$2:'Inflation'!$L$63,14,FALSE)*J535</f>
        <v>#REF!</v>
      </c>
      <c r="O535" s="126" t="e">
        <f t="shared" si="35"/>
        <v>#REF!</v>
      </c>
      <c r="P535" s="41">
        <v>3</v>
      </c>
      <c r="Q535" s="41">
        <v>3</v>
      </c>
      <c r="R535" s="41">
        <v>5</v>
      </c>
    </row>
    <row r="536" spans="1:18">
      <c r="A536" s="40" t="str">
        <f t="shared" si="32"/>
        <v>1_19612</v>
      </c>
      <c r="B536" s="40">
        <v>1</v>
      </c>
      <c r="C536" s="41" t="s">
        <v>74</v>
      </c>
      <c r="D536" s="40">
        <v>2</v>
      </c>
      <c r="E536" s="40">
        <v>1961</v>
      </c>
      <c r="F536" s="40" t="str">
        <f t="shared" si="33"/>
        <v>1961Q2</v>
      </c>
      <c r="G536" s="40">
        <v>2</v>
      </c>
      <c r="H536" s="40">
        <v>0</v>
      </c>
      <c r="I536" s="40">
        <v>0</v>
      </c>
      <c r="J536" s="42">
        <v>278907</v>
      </c>
      <c r="K536" s="42">
        <f>J536*OtherData!$C$3</f>
        <v>211133.23239969721</v>
      </c>
      <c r="L536" s="42" t="str">
        <f>VLOOKUP($C536,OtherData!$H:$I,2,0)</f>
        <v>Storm</v>
      </c>
      <c r="M536" s="54">
        <f t="shared" si="34"/>
        <v>-3.7430235729772929E-2</v>
      </c>
      <c r="N536" s="42" t="e">
        <f>VLOOKUP(E536,Inflation!$A$2:'Inflation'!$L$63,14,FALSE)*J536</f>
        <v>#REF!</v>
      </c>
      <c r="O536" s="126" t="e">
        <f t="shared" si="35"/>
        <v>#REF!</v>
      </c>
      <c r="P536" s="41">
        <v>3</v>
      </c>
      <c r="Q536" s="41">
        <v>3</v>
      </c>
      <c r="R536" s="41">
        <v>3</v>
      </c>
    </row>
    <row r="537" spans="1:18">
      <c r="A537" s="40" t="str">
        <f t="shared" si="32"/>
        <v>5_20102</v>
      </c>
      <c r="B537" s="40">
        <v>5</v>
      </c>
      <c r="C537" s="41" t="s">
        <v>71</v>
      </c>
      <c r="D537" s="40">
        <v>2</v>
      </c>
      <c r="E537" s="40">
        <v>2010</v>
      </c>
      <c r="F537" s="40" t="str">
        <f t="shared" si="33"/>
        <v>2010Q2</v>
      </c>
      <c r="G537" s="40">
        <v>1</v>
      </c>
      <c r="H537" s="40">
        <v>0</v>
      </c>
      <c r="I537" s="40">
        <v>0</v>
      </c>
      <c r="J537" s="42">
        <v>275349</v>
      </c>
      <c r="K537" s="42">
        <f>J537*OtherData!$C$3</f>
        <v>208439.81831945496</v>
      </c>
      <c r="L537" s="42" t="str">
        <f>VLOOKUP($C537,OtherData!$H:$I,2,0)</f>
        <v>Storm</v>
      </c>
      <c r="M537" s="54">
        <f t="shared" si="34"/>
        <v>-3.7453943576852528E-2</v>
      </c>
      <c r="N537" s="42" t="e">
        <f>VLOOKUP(E537,Inflation!$A$2:'Inflation'!$L$63,14,FALSE)*J537</f>
        <v>#REF!</v>
      </c>
      <c r="O537" s="126" t="e">
        <f t="shared" si="35"/>
        <v>#REF!</v>
      </c>
      <c r="P537" s="41">
        <v>1</v>
      </c>
      <c r="Q537" s="41">
        <v>1</v>
      </c>
      <c r="R537" s="41">
        <v>1</v>
      </c>
    </row>
    <row r="538" spans="1:18">
      <c r="A538" s="40" t="str">
        <f t="shared" si="32"/>
        <v>3_20152</v>
      </c>
      <c r="B538" s="40">
        <v>3</v>
      </c>
      <c r="C538" s="41" t="s">
        <v>71</v>
      </c>
      <c r="D538" s="40">
        <v>2</v>
      </c>
      <c r="E538" s="40">
        <v>2015</v>
      </c>
      <c r="F538" s="40" t="str">
        <f t="shared" si="33"/>
        <v>2015Q2</v>
      </c>
      <c r="G538" s="40">
        <v>1</v>
      </c>
      <c r="H538" s="40">
        <v>0</v>
      </c>
      <c r="I538" s="40">
        <v>0</v>
      </c>
      <c r="J538" s="42">
        <v>272695</v>
      </c>
      <c r="K538" s="42">
        <f>J538*OtherData!$C$3</f>
        <v>206430.73429220289</v>
      </c>
      <c r="L538" s="42" t="str">
        <f>VLOOKUP($C538,OtherData!$H:$I,2,0)</f>
        <v>Storm</v>
      </c>
      <c r="M538" s="54">
        <f t="shared" si="34"/>
        <v>-3.7471627845022636E-2</v>
      </c>
      <c r="N538" s="42" t="e">
        <f>VLOOKUP(E538,Inflation!$A$2:'Inflation'!$L$63,14,FALSE)*J538</f>
        <v>#REF!</v>
      </c>
      <c r="O538" s="126" t="e">
        <f t="shared" si="35"/>
        <v>#REF!</v>
      </c>
      <c r="P538" s="41">
        <v>2</v>
      </c>
      <c r="Q538" s="41">
        <v>2</v>
      </c>
      <c r="R538" s="41">
        <v>2</v>
      </c>
    </row>
    <row r="539" spans="1:18">
      <c r="A539" s="40" t="str">
        <f t="shared" si="32"/>
        <v>1_19924</v>
      </c>
      <c r="B539" s="40">
        <v>1</v>
      </c>
      <c r="C539" s="41" t="s">
        <v>67</v>
      </c>
      <c r="D539" s="40">
        <v>4</v>
      </c>
      <c r="E539" s="40">
        <v>1992</v>
      </c>
      <c r="F539" s="40" t="str">
        <f t="shared" si="33"/>
        <v>1992Q4</v>
      </c>
      <c r="G539" s="40">
        <v>2</v>
      </c>
      <c r="H539" s="40">
        <v>0</v>
      </c>
      <c r="I539" s="40">
        <v>0</v>
      </c>
      <c r="J539" s="42">
        <v>271547</v>
      </c>
      <c r="K539" s="42">
        <f>J539*OtherData!$C$3</f>
        <v>205561.69568508706</v>
      </c>
      <c r="L539" s="42" t="str">
        <f>VLOOKUP($C539,OtherData!$H:$I,2,0)</f>
        <v>Winter</v>
      </c>
      <c r="M539" s="54">
        <f t="shared" si="34"/>
        <v>-3.7479277257177597E-2</v>
      </c>
      <c r="N539" s="42" t="e">
        <f>VLOOKUP(E539,Inflation!$A$2:'Inflation'!$L$63,14,FALSE)*J539</f>
        <v>#REF!</v>
      </c>
      <c r="O539" s="126" t="e">
        <f t="shared" si="35"/>
        <v>#REF!</v>
      </c>
      <c r="P539" s="41">
        <v>4</v>
      </c>
      <c r="Q539" s="41">
        <v>4</v>
      </c>
      <c r="R539" s="41">
        <v>5</v>
      </c>
    </row>
    <row r="540" spans="1:18">
      <c r="A540" s="40" t="str">
        <f t="shared" si="32"/>
        <v>3_20153</v>
      </c>
      <c r="B540" s="40">
        <v>3</v>
      </c>
      <c r="C540" s="41" t="s">
        <v>66</v>
      </c>
      <c r="D540" s="40">
        <v>3</v>
      </c>
      <c r="E540" s="40">
        <v>2015</v>
      </c>
      <c r="F540" s="40" t="str">
        <f t="shared" si="33"/>
        <v>2015Q3</v>
      </c>
      <c r="G540" s="40">
        <v>1</v>
      </c>
      <c r="H540" s="40">
        <v>0</v>
      </c>
      <c r="I540" s="40">
        <v>0</v>
      </c>
      <c r="J540" s="42">
        <v>270320</v>
      </c>
      <c r="K540" s="42">
        <f>J540*OtherData!$C$3</f>
        <v>204632.85389856171</v>
      </c>
      <c r="L540" s="42" t="str">
        <f>VLOOKUP($C540,OtherData!$H:$I,2,0)</f>
        <v>Water</v>
      </c>
      <c r="M540" s="54">
        <f t="shared" si="34"/>
        <v>-3.7487453066162045E-2</v>
      </c>
      <c r="N540" s="42" t="e">
        <f>VLOOKUP(E540,Inflation!$A$2:'Inflation'!$L$63,14,FALSE)*J540</f>
        <v>#REF!</v>
      </c>
      <c r="O540" s="126" t="e">
        <f t="shared" si="35"/>
        <v>#REF!</v>
      </c>
      <c r="P540" s="41">
        <v>3</v>
      </c>
      <c r="Q540" s="41">
        <v>3</v>
      </c>
      <c r="R540" s="41">
        <v>5</v>
      </c>
    </row>
    <row r="541" spans="1:18">
      <c r="A541" s="40" t="str">
        <f t="shared" si="32"/>
        <v>6_19681</v>
      </c>
      <c r="B541" s="40">
        <v>6</v>
      </c>
      <c r="C541" s="41" t="s">
        <v>95</v>
      </c>
      <c r="D541" s="40">
        <v>1</v>
      </c>
      <c r="E541" s="40">
        <v>1968</v>
      </c>
      <c r="F541" s="40" t="str">
        <f t="shared" si="33"/>
        <v>1968Q1</v>
      </c>
      <c r="G541" s="40">
        <v>5</v>
      </c>
      <c r="H541" s="40">
        <v>0</v>
      </c>
      <c r="I541" s="40">
        <v>0</v>
      </c>
      <c r="J541" s="42">
        <v>268708</v>
      </c>
      <c r="K541" s="42">
        <f>J541*OtherData!$C$3</f>
        <v>203412.56623769872</v>
      </c>
      <c r="L541" s="42" t="str">
        <f>VLOOKUP($C541,OtherData!$H:$I,2,0)</f>
        <v>Storm</v>
      </c>
      <c r="M541" s="54">
        <f t="shared" si="34"/>
        <v>-3.7498194226783833E-2</v>
      </c>
      <c r="N541" s="42" t="e">
        <f>VLOOKUP(E541,Inflation!$A$2:'Inflation'!$L$63,14,FALSE)*J541</f>
        <v>#REF!</v>
      </c>
      <c r="O541" s="126" t="e">
        <f t="shared" si="35"/>
        <v>#REF!</v>
      </c>
      <c r="P541" s="41">
        <v>2</v>
      </c>
      <c r="Q541" s="41">
        <v>2</v>
      </c>
      <c r="R541" s="41">
        <v>2</v>
      </c>
    </row>
    <row r="542" spans="1:18">
      <c r="A542" s="40" t="str">
        <f t="shared" si="32"/>
        <v>5_20112</v>
      </c>
      <c r="B542" s="40">
        <v>5</v>
      </c>
      <c r="C542" s="41" t="s">
        <v>71</v>
      </c>
      <c r="D542" s="40">
        <v>2</v>
      </c>
      <c r="E542" s="40">
        <v>2011</v>
      </c>
      <c r="F542" s="40" t="str">
        <f t="shared" si="33"/>
        <v>2011Q2</v>
      </c>
      <c r="G542" s="40">
        <v>1</v>
      </c>
      <c r="H542" s="40">
        <v>0</v>
      </c>
      <c r="I542" s="40">
        <v>0</v>
      </c>
      <c r="J542" s="42">
        <v>268700</v>
      </c>
      <c r="K542" s="42">
        <f>J542*OtherData!$C$3</f>
        <v>203406.51021953067</v>
      </c>
      <c r="L542" s="42" t="str">
        <f>VLOOKUP($C542,OtherData!$H:$I,2,0)</f>
        <v>Storm</v>
      </c>
      <c r="M542" s="54">
        <f t="shared" si="34"/>
        <v>-3.7498247532791879E-2</v>
      </c>
      <c r="N542" s="42" t="e">
        <f>VLOOKUP(E542,Inflation!$A$2:'Inflation'!$L$63,14,FALSE)*J542</f>
        <v>#REF!</v>
      </c>
      <c r="O542" s="126" t="e">
        <f t="shared" si="35"/>
        <v>#REF!</v>
      </c>
      <c r="P542" s="41">
        <v>3</v>
      </c>
      <c r="Q542" s="41">
        <v>3</v>
      </c>
      <c r="R542" s="41">
        <v>3</v>
      </c>
    </row>
    <row r="543" spans="1:18">
      <c r="A543" s="40" t="str">
        <f t="shared" si="32"/>
        <v>3_20153</v>
      </c>
      <c r="B543" s="40">
        <v>3</v>
      </c>
      <c r="C543" s="41" t="s">
        <v>66</v>
      </c>
      <c r="D543" s="40">
        <v>3</v>
      </c>
      <c r="E543" s="40">
        <v>2015</v>
      </c>
      <c r="F543" s="40" t="str">
        <f t="shared" si="33"/>
        <v>2015Q3</v>
      </c>
      <c r="G543" s="40">
        <v>1</v>
      </c>
      <c r="H543" s="40">
        <v>0</v>
      </c>
      <c r="I543" s="40">
        <v>0</v>
      </c>
      <c r="J543" s="42">
        <v>268558</v>
      </c>
      <c r="K543" s="42">
        <f>J543*OtherData!$C$3</f>
        <v>203299.01589704771</v>
      </c>
      <c r="L543" s="42" t="str">
        <f>VLOOKUP($C543,OtherData!$H:$I,2,0)</f>
        <v>Water</v>
      </c>
      <c r="M543" s="54">
        <f t="shared" si="34"/>
        <v>-3.7499193714434741E-2</v>
      </c>
      <c r="N543" s="42" t="e">
        <f>VLOOKUP(E543,Inflation!$A$2:'Inflation'!$L$63,14,FALSE)*J543</f>
        <v>#REF!</v>
      </c>
      <c r="O543" s="126" t="e">
        <f t="shared" si="35"/>
        <v>#REF!</v>
      </c>
      <c r="P543" s="41">
        <v>3</v>
      </c>
      <c r="Q543" s="41">
        <v>3</v>
      </c>
      <c r="R543" s="41">
        <v>3</v>
      </c>
    </row>
    <row r="544" spans="1:18">
      <c r="A544" s="40" t="str">
        <f t="shared" si="32"/>
        <v>3_20092</v>
      </c>
      <c r="B544" s="40">
        <v>3</v>
      </c>
      <c r="C544" s="41" t="s">
        <v>66</v>
      </c>
      <c r="D544" s="40">
        <v>2</v>
      </c>
      <c r="E544" s="40">
        <v>2009</v>
      </c>
      <c r="F544" s="40" t="str">
        <f t="shared" si="33"/>
        <v>2009Q2</v>
      </c>
      <c r="G544" s="40">
        <v>1</v>
      </c>
      <c r="H544" s="40">
        <v>0</v>
      </c>
      <c r="I544" s="40">
        <v>0</v>
      </c>
      <c r="J544" s="42">
        <v>267429</v>
      </c>
      <c r="K544" s="42">
        <f>J544*OtherData!$C$3</f>
        <v>202444.36033308101</v>
      </c>
      <c r="L544" s="42" t="str">
        <f>VLOOKUP($C544,OtherData!$H:$I,2,0)</f>
        <v>Water</v>
      </c>
      <c r="M544" s="54">
        <f t="shared" si="34"/>
        <v>-3.7506716524820592E-2</v>
      </c>
      <c r="N544" s="42" t="e">
        <f>VLOOKUP(E544,Inflation!$A$2:'Inflation'!$L$63,14,FALSE)*J544</f>
        <v>#REF!</v>
      </c>
      <c r="O544" s="126" t="e">
        <f t="shared" si="35"/>
        <v>#REF!</v>
      </c>
      <c r="P544" s="41">
        <v>5</v>
      </c>
      <c r="Q544" s="41">
        <v>2</v>
      </c>
      <c r="R544" s="41">
        <v>5</v>
      </c>
    </row>
    <row r="545" spans="1:18">
      <c r="A545" s="40" t="str">
        <f t="shared" si="32"/>
        <v>3_20112</v>
      </c>
      <c r="B545" s="40">
        <v>3</v>
      </c>
      <c r="C545" s="41" t="s">
        <v>71</v>
      </c>
      <c r="D545" s="40">
        <v>2</v>
      </c>
      <c r="E545" s="40">
        <v>2011</v>
      </c>
      <c r="F545" s="40" t="str">
        <f t="shared" si="33"/>
        <v>2011Q2</v>
      </c>
      <c r="G545" s="40">
        <v>1</v>
      </c>
      <c r="H545" s="40">
        <v>0</v>
      </c>
      <c r="I545" s="40">
        <v>0</v>
      </c>
      <c r="J545" s="42">
        <v>264335</v>
      </c>
      <c r="K545" s="42">
        <f>J545*OtherData!$C$3</f>
        <v>200102.19530658593</v>
      </c>
      <c r="L545" s="42" t="str">
        <f>VLOOKUP($C545,OtherData!$H:$I,2,0)</f>
        <v>Storm</v>
      </c>
      <c r="M545" s="54">
        <f t="shared" si="34"/>
        <v>-3.7527332623433371E-2</v>
      </c>
      <c r="N545" s="42" t="e">
        <f>VLOOKUP(E545,Inflation!$A$2:'Inflation'!$L$63,14,FALSE)*J545</f>
        <v>#REF!</v>
      </c>
      <c r="O545" s="126" t="e">
        <f t="shared" si="35"/>
        <v>#REF!</v>
      </c>
      <c r="P545" s="41">
        <v>5</v>
      </c>
      <c r="Q545" s="41">
        <v>2</v>
      </c>
      <c r="R545" s="41">
        <v>2</v>
      </c>
    </row>
    <row r="546" spans="1:18">
      <c r="A546" s="40" t="str">
        <f t="shared" si="32"/>
        <v>5_20093</v>
      </c>
      <c r="B546" s="40">
        <v>5</v>
      </c>
      <c r="C546" s="41" t="s">
        <v>72</v>
      </c>
      <c r="D546" s="40">
        <v>3</v>
      </c>
      <c r="E546" s="40">
        <v>2009</v>
      </c>
      <c r="F546" s="40" t="str">
        <f t="shared" si="33"/>
        <v>2009Q3</v>
      </c>
      <c r="G546" s="40">
        <v>1</v>
      </c>
      <c r="H546" s="40">
        <v>0</v>
      </c>
      <c r="I546" s="40">
        <v>0</v>
      </c>
      <c r="J546" s="42">
        <v>262204</v>
      </c>
      <c r="K546" s="42">
        <f>J546*OtherData!$C$3</f>
        <v>198489.02346707042</v>
      </c>
      <c r="L546" s="42" t="str">
        <f>VLOOKUP($C546,OtherData!$H:$I,2,0)</f>
        <v>Storm</v>
      </c>
      <c r="M546" s="54">
        <f t="shared" si="34"/>
        <v>-3.7541532011327303E-2</v>
      </c>
      <c r="N546" s="42" t="e">
        <f>VLOOKUP(E546,Inflation!$A$2:'Inflation'!$L$63,14,FALSE)*J546</f>
        <v>#REF!</v>
      </c>
      <c r="O546" s="126" t="e">
        <f t="shared" si="35"/>
        <v>#REF!</v>
      </c>
      <c r="P546" s="41">
        <v>2</v>
      </c>
      <c r="Q546" s="41">
        <v>2</v>
      </c>
      <c r="R546" s="41">
        <v>2</v>
      </c>
    </row>
    <row r="547" spans="1:18">
      <c r="A547" s="40" t="str">
        <f t="shared" si="32"/>
        <v>1_20043</v>
      </c>
      <c r="B547" s="40">
        <v>1</v>
      </c>
      <c r="C547" s="41" t="s">
        <v>66</v>
      </c>
      <c r="D547" s="40">
        <v>3</v>
      </c>
      <c r="E547" s="40">
        <v>2004</v>
      </c>
      <c r="F547" s="40" t="str">
        <f t="shared" si="33"/>
        <v>2004Q3</v>
      </c>
      <c r="G547" s="40">
        <v>2</v>
      </c>
      <c r="H547" s="40">
        <v>0</v>
      </c>
      <c r="I547" s="40">
        <v>0</v>
      </c>
      <c r="J547" s="42">
        <v>261343</v>
      </c>
      <c r="K547" s="42">
        <f>J547*OtherData!$C$3</f>
        <v>197837.24451173353</v>
      </c>
      <c r="L547" s="42" t="str">
        <f>VLOOKUP($C547,OtherData!$H:$I,2,0)</f>
        <v>Water</v>
      </c>
      <c r="M547" s="54">
        <f t="shared" si="34"/>
        <v>-3.7547269070443527E-2</v>
      </c>
      <c r="N547" s="42" t="e">
        <f>VLOOKUP(E547,Inflation!$A$2:'Inflation'!$L$63,14,FALSE)*J547</f>
        <v>#REF!</v>
      </c>
      <c r="O547" s="126" t="e">
        <f t="shared" si="35"/>
        <v>#REF!</v>
      </c>
      <c r="P547" s="41">
        <v>5</v>
      </c>
      <c r="Q547" s="41">
        <v>2</v>
      </c>
      <c r="R547" s="41">
        <v>5</v>
      </c>
    </row>
    <row r="548" spans="1:18">
      <c r="A548" s="40" t="str">
        <f t="shared" si="32"/>
        <v>2_20173</v>
      </c>
      <c r="B548" s="40">
        <v>2</v>
      </c>
      <c r="C548" s="41" t="s">
        <v>66</v>
      </c>
      <c r="D548" s="40">
        <v>3</v>
      </c>
      <c r="E548" s="40">
        <v>2017</v>
      </c>
      <c r="F548" s="40" t="str">
        <f t="shared" si="33"/>
        <v>2017Q3</v>
      </c>
      <c r="G548" s="40">
        <v>1</v>
      </c>
      <c r="H548" s="40">
        <v>0</v>
      </c>
      <c r="I548" s="40">
        <v>0</v>
      </c>
      <c r="J548" s="42">
        <v>261201</v>
      </c>
      <c r="K548" s="42">
        <f>J548*OtherData!$C$3</f>
        <v>197729.75018925057</v>
      </c>
      <c r="L548" s="42" t="str">
        <f>VLOOKUP($C548,OtherData!$H:$I,2,0)</f>
        <v>Water</v>
      </c>
      <c r="M548" s="54">
        <f t="shared" si="34"/>
        <v>-3.7548215252086389E-2</v>
      </c>
      <c r="N548" s="42" t="e">
        <f>VLOOKUP(E548,Inflation!$A$2:'Inflation'!$L$63,14,FALSE)*J548</f>
        <v>#REF!</v>
      </c>
      <c r="O548" s="126" t="e">
        <f t="shared" si="35"/>
        <v>#REF!</v>
      </c>
      <c r="P548" s="41">
        <v>1</v>
      </c>
      <c r="Q548" s="41">
        <v>1</v>
      </c>
      <c r="R548" s="41">
        <v>1</v>
      </c>
    </row>
    <row r="549" spans="1:18">
      <c r="A549" s="40" t="str">
        <f t="shared" si="32"/>
        <v>5_19803</v>
      </c>
      <c r="B549" s="40">
        <v>5</v>
      </c>
      <c r="C549" s="41" t="s">
        <v>71</v>
      </c>
      <c r="D549" s="40">
        <v>3</v>
      </c>
      <c r="E549" s="40">
        <v>1980</v>
      </c>
      <c r="F549" s="40" t="str">
        <f t="shared" si="33"/>
        <v>1980Q3</v>
      </c>
      <c r="G549" s="40">
        <v>1</v>
      </c>
      <c r="H549" s="40">
        <v>11</v>
      </c>
      <c r="I549" s="40">
        <v>15</v>
      </c>
      <c r="J549" s="42">
        <v>260916</v>
      </c>
      <c r="K549" s="42">
        <f>J549*OtherData!$C$3</f>
        <v>197514.00454201363</v>
      </c>
      <c r="L549" s="42" t="str">
        <f>VLOOKUP($C549,OtherData!$H:$I,2,0)</f>
        <v>Storm</v>
      </c>
      <c r="M549" s="54">
        <f t="shared" si="34"/>
        <v>-3.755011427862312E-2</v>
      </c>
      <c r="N549" s="42" t="e">
        <f>VLOOKUP(E549,Inflation!$A$2:'Inflation'!$L$63,14,FALSE)*J549</f>
        <v>#REF!</v>
      </c>
      <c r="O549" s="126" t="e">
        <f t="shared" si="35"/>
        <v>#REF!</v>
      </c>
      <c r="P549" s="41">
        <v>4</v>
      </c>
      <c r="Q549" s="41">
        <v>4</v>
      </c>
      <c r="R549" s="41">
        <v>4</v>
      </c>
    </row>
    <row r="550" spans="1:18">
      <c r="A550" s="40" t="str">
        <f t="shared" si="32"/>
        <v>3_20154</v>
      </c>
      <c r="B550" s="40">
        <v>3</v>
      </c>
      <c r="C550" s="41" t="s">
        <v>66</v>
      </c>
      <c r="D550" s="40">
        <v>4</v>
      </c>
      <c r="E550" s="40">
        <v>2015</v>
      </c>
      <c r="F550" s="40" t="str">
        <f t="shared" si="33"/>
        <v>2015Q4</v>
      </c>
      <c r="G550" s="40">
        <v>1</v>
      </c>
      <c r="H550" s="40">
        <v>0</v>
      </c>
      <c r="I550" s="40">
        <v>0</v>
      </c>
      <c r="J550" s="42">
        <v>260059</v>
      </c>
      <c r="K550" s="42">
        <f>J550*OtherData!$C$3</f>
        <v>196865.25359576079</v>
      </c>
      <c r="L550" s="42" t="str">
        <f>VLOOKUP($C550,OtherData!$H:$I,2,0)</f>
        <v>Water</v>
      </c>
      <c r="M550" s="54">
        <f t="shared" si="34"/>
        <v>-3.7555824684735326E-2</v>
      </c>
      <c r="N550" s="42" t="e">
        <f>VLOOKUP(E550,Inflation!$A$2:'Inflation'!$L$63,14,FALSE)*J550</f>
        <v>#REF!</v>
      </c>
      <c r="O550" s="126" t="e">
        <f t="shared" si="35"/>
        <v>#REF!</v>
      </c>
      <c r="P550" s="41">
        <v>3</v>
      </c>
      <c r="Q550" s="41">
        <v>3</v>
      </c>
      <c r="R550" s="41">
        <v>3</v>
      </c>
    </row>
    <row r="551" spans="1:18">
      <c r="A551" s="40" t="str">
        <f t="shared" si="32"/>
        <v>3_20161</v>
      </c>
      <c r="B551" s="40">
        <v>3</v>
      </c>
      <c r="C551" s="41" t="s">
        <v>73</v>
      </c>
      <c r="D551" s="40">
        <v>1</v>
      </c>
      <c r="E551" s="40">
        <v>2016</v>
      </c>
      <c r="F551" s="40" t="str">
        <f t="shared" si="33"/>
        <v>2016Q1</v>
      </c>
      <c r="G551" s="40">
        <v>1</v>
      </c>
      <c r="H551" s="40">
        <v>0</v>
      </c>
      <c r="I551" s="40">
        <v>0</v>
      </c>
      <c r="J551" s="42">
        <v>259394</v>
      </c>
      <c r="K551" s="42">
        <f>J551*OtherData!$C$3</f>
        <v>196361.84708554126</v>
      </c>
      <c r="L551" s="42" t="str">
        <f>VLOOKUP($C551,OtherData!$H:$I,2,0)</f>
        <v>Wind</v>
      </c>
      <c r="M551" s="54">
        <f t="shared" si="34"/>
        <v>-3.7560255746654357E-2</v>
      </c>
      <c r="N551" s="42" t="e">
        <f>VLOOKUP(E551,Inflation!$A$2:'Inflation'!$L$63,14,FALSE)*J551</f>
        <v>#REF!</v>
      </c>
      <c r="O551" s="126" t="e">
        <f t="shared" si="35"/>
        <v>#REF!</v>
      </c>
      <c r="P551" s="41">
        <v>1</v>
      </c>
      <c r="Q551" s="41">
        <v>1</v>
      </c>
      <c r="R551" s="41">
        <v>1</v>
      </c>
    </row>
    <row r="552" spans="1:18">
      <c r="A552" s="40" t="str">
        <f t="shared" si="32"/>
        <v>2_20182</v>
      </c>
      <c r="B552" s="40">
        <v>2</v>
      </c>
      <c r="C552" s="41" t="s">
        <v>71</v>
      </c>
      <c r="D552" s="40">
        <v>2</v>
      </c>
      <c r="E552" s="40">
        <v>2018</v>
      </c>
      <c r="F552" s="40" t="str">
        <f t="shared" si="33"/>
        <v>2018Q2</v>
      </c>
      <c r="G552" s="40">
        <v>1</v>
      </c>
      <c r="H552" s="40">
        <v>0</v>
      </c>
      <c r="I552" s="40">
        <v>0</v>
      </c>
      <c r="J552" s="42">
        <v>257491</v>
      </c>
      <c r="K552" s="42">
        <f>J552*OtherData!$C$3</f>
        <v>194921.27176381531</v>
      </c>
      <c r="L552" s="42" t="str">
        <f>VLOOKUP($C552,OtherData!$H:$I,2,0)</f>
        <v>Storm</v>
      </c>
      <c r="M552" s="54">
        <f t="shared" si="34"/>
        <v>-3.7572935913318908E-2</v>
      </c>
      <c r="N552" s="42" t="e">
        <f>VLOOKUP(E552,Inflation!$A$2:'Inflation'!$L$63,14,FALSE)*J552</f>
        <v>#REF!</v>
      </c>
      <c r="O552" s="126" t="e">
        <f t="shared" si="35"/>
        <v>#REF!</v>
      </c>
      <c r="P552" s="41">
        <v>3</v>
      </c>
      <c r="Q552" s="41">
        <v>3</v>
      </c>
      <c r="R552" s="41">
        <v>3</v>
      </c>
    </row>
    <row r="553" spans="1:18">
      <c r="A553" s="40" t="str">
        <f t="shared" si="32"/>
        <v>3_20154</v>
      </c>
      <c r="B553" s="40">
        <v>3</v>
      </c>
      <c r="C553" s="41" t="s">
        <v>66</v>
      </c>
      <c r="D553" s="40">
        <v>4</v>
      </c>
      <c r="E553" s="40">
        <v>2015</v>
      </c>
      <c r="F553" s="40" t="str">
        <f t="shared" si="33"/>
        <v>2015Q4</v>
      </c>
      <c r="G553" s="40">
        <v>1</v>
      </c>
      <c r="H553" s="40">
        <v>12</v>
      </c>
      <c r="I553" s="40">
        <v>12</v>
      </c>
      <c r="J553" s="42">
        <v>257087</v>
      </c>
      <c r="K553" s="42">
        <f>J553*OtherData!$C$3</f>
        <v>194615.44284632854</v>
      </c>
      <c r="L553" s="42" t="str">
        <f>VLOOKUP($C553,OtherData!$H:$I,2,0)</f>
        <v>Water</v>
      </c>
      <c r="M553" s="54">
        <f t="shared" si="34"/>
        <v>-3.7575627866725358E-2</v>
      </c>
      <c r="N553" s="42" t="e">
        <f>VLOOKUP(E553,Inflation!$A$2:'Inflation'!$L$63,14,FALSE)*J553</f>
        <v>#REF!</v>
      </c>
      <c r="O553" s="126" t="e">
        <f t="shared" si="35"/>
        <v>#REF!</v>
      </c>
      <c r="P553" s="41">
        <v>4</v>
      </c>
      <c r="Q553" s="41">
        <v>4</v>
      </c>
      <c r="R553" s="41">
        <v>4</v>
      </c>
    </row>
    <row r="554" spans="1:18">
      <c r="A554" s="40" t="str">
        <f t="shared" si="32"/>
        <v>2_20012</v>
      </c>
      <c r="B554" s="40">
        <v>2</v>
      </c>
      <c r="C554" s="41" t="s">
        <v>71</v>
      </c>
      <c r="D554" s="40">
        <v>2</v>
      </c>
      <c r="E554" s="40">
        <v>2001</v>
      </c>
      <c r="F554" s="40" t="str">
        <f t="shared" si="33"/>
        <v>2001Q2</v>
      </c>
      <c r="G554" s="40">
        <v>1</v>
      </c>
      <c r="H554" s="40">
        <v>0</v>
      </c>
      <c r="I554" s="40">
        <v>0</v>
      </c>
      <c r="J554" s="42">
        <v>255137</v>
      </c>
      <c r="K554" s="42">
        <f>J554*OtherData!$C$3</f>
        <v>193139.28841786526</v>
      </c>
      <c r="L554" s="42" t="str">
        <f>VLOOKUP($C554,OtherData!$H:$I,2,0)</f>
        <v>Storm</v>
      </c>
      <c r="M554" s="54">
        <f t="shared" si="34"/>
        <v>-3.7588621206187195E-2</v>
      </c>
      <c r="N554" s="42" t="e">
        <f>VLOOKUP(E554,Inflation!$A$2:'Inflation'!$L$63,14,FALSE)*J554</f>
        <v>#REF!</v>
      </c>
      <c r="O554" s="126" t="e">
        <f t="shared" si="35"/>
        <v>#REF!</v>
      </c>
      <c r="P554" s="41">
        <v>4</v>
      </c>
      <c r="Q554" s="41">
        <v>4</v>
      </c>
      <c r="R554" s="41">
        <v>4</v>
      </c>
    </row>
    <row r="555" spans="1:18">
      <c r="A555" s="40" t="str">
        <f t="shared" si="32"/>
        <v>3_19681</v>
      </c>
      <c r="B555" s="40">
        <v>3</v>
      </c>
      <c r="C555" s="41" t="s">
        <v>95</v>
      </c>
      <c r="D555" s="40">
        <v>1</v>
      </c>
      <c r="E555" s="40">
        <v>1968</v>
      </c>
      <c r="F555" s="40" t="str">
        <f t="shared" si="33"/>
        <v>1968Q1</v>
      </c>
      <c r="G555" s="40">
        <v>5</v>
      </c>
      <c r="H555" s="40">
        <v>0</v>
      </c>
      <c r="I555" s="40">
        <v>0</v>
      </c>
      <c r="J555" s="42">
        <v>254862</v>
      </c>
      <c r="K555" s="42">
        <f>J555*OtherData!$C$3</f>
        <v>192931.1127933384</v>
      </c>
      <c r="L555" s="42" t="str">
        <f>VLOOKUP($C555,OtherData!$H:$I,2,0)</f>
        <v>Storm</v>
      </c>
      <c r="M555" s="54">
        <f t="shared" si="34"/>
        <v>-3.7590453600213868E-2</v>
      </c>
      <c r="N555" s="42" t="e">
        <f>VLOOKUP(E555,Inflation!$A$2:'Inflation'!$L$63,14,FALSE)*J555</f>
        <v>#REF!</v>
      </c>
      <c r="O555" s="126" t="e">
        <f t="shared" si="35"/>
        <v>#REF!</v>
      </c>
      <c r="P555" s="41">
        <v>1</v>
      </c>
      <c r="Q555" s="41">
        <v>1</v>
      </c>
      <c r="R555" s="41">
        <v>1</v>
      </c>
    </row>
    <row r="556" spans="1:18">
      <c r="A556" s="40" t="str">
        <f t="shared" si="32"/>
        <v>1_19791</v>
      </c>
      <c r="B556" s="40">
        <v>1</v>
      </c>
      <c r="C556" s="41" t="s">
        <v>74</v>
      </c>
      <c r="D556" s="40">
        <v>1</v>
      </c>
      <c r="E556" s="40">
        <v>1979</v>
      </c>
      <c r="F556" s="40" t="str">
        <f t="shared" si="33"/>
        <v>1979Q1</v>
      </c>
      <c r="G556" s="40">
        <v>1</v>
      </c>
      <c r="H556" s="40">
        <v>0</v>
      </c>
      <c r="I556" s="40">
        <v>15</v>
      </c>
      <c r="J556" s="42">
        <v>253888</v>
      </c>
      <c r="K556" s="42">
        <f>J556*OtherData!$C$3</f>
        <v>192193.79258137775</v>
      </c>
      <c r="L556" s="42" t="str">
        <f>VLOOKUP($C556,OtherData!$H:$I,2,0)</f>
        <v>Storm</v>
      </c>
      <c r="M556" s="54">
        <f t="shared" si="34"/>
        <v>-3.7596943606693779E-2</v>
      </c>
      <c r="N556" s="42" t="e">
        <f>VLOOKUP(E556,Inflation!$A$2:'Inflation'!$L$63,14,FALSE)*J556</f>
        <v>#REF!</v>
      </c>
      <c r="O556" s="126" t="e">
        <f t="shared" si="35"/>
        <v>#REF!</v>
      </c>
      <c r="P556" s="41">
        <v>4</v>
      </c>
      <c r="Q556" s="41">
        <v>4</v>
      </c>
      <c r="R556" s="41">
        <v>4</v>
      </c>
    </row>
    <row r="557" spans="1:18">
      <c r="A557" s="40" t="str">
        <f t="shared" si="32"/>
        <v>4_20084</v>
      </c>
      <c r="B557" s="40">
        <v>4</v>
      </c>
      <c r="C557" s="41" t="s">
        <v>73</v>
      </c>
      <c r="D557" s="40">
        <v>4</v>
      </c>
      <c r="E557" s="40">
        <v>2008</v>
      </c>
      <c r="F557" s="40" t="str">
        <f t="shared" si="33"/>
        <v>2008Q4</v>
      </c>
      <c r="G557" s="40">
        <v>1</v>
      </c>
      <c r="H557" s="40">
        <v>0</v>
      </c>
      <c r="I557" s="40">
        <v>0</v>
      </c>
      <c r="J557" s="42">
        <v>253853</v>
      </c>
      <c r="K557" s="42">
        <f>J557*OtherData!$C$3</f>
        <v>192167.29750189252</v>
      </c>
      <c r="L557" s="42" t="str">
        <f>VLOOKUP($C557,OtherData!$H:$I,2,0)</f>
        <v>Wind</v>
      </c>
      <c r="M557" s="54">
        <f t="shared" si="34"/>
        <v>-3.7597176820478986E-2</v>
      </c>
      <c r="N557" s="42" t="e">
        <f>VLOOKUP(E557,Inflation!$A$2:'Inflation'!$L$63,14,FALSE)*J557</f>
        <v>#REF!</v>
      </c>
      <c r="O557" s="126" t="e">
        <f t="shared" si="35"/>
        <v>#REF!</v>
      </c>
      <c r="P557" s="41">
        <v>4</v>
      </c>
      <c r="Q557" s="41">
        <v>4</v>
      </c>
      <c r="R557" s="41">
        <v>4</v>
      </c>
    </row>
    <row r="558" spans="1:18">
      <c r="A558" s="40" t="str">
        <f t="shared" si="32"/>
        <v>1_19681</v>
      </c>
      <c r="B558" s="40">
        <v>1</v>
      </c>
      <c r="C558" s="41" t="s">
        <v>95</v>
      </c>
      <c r="D558" s="40">
        <v>1</v>
      </c>
      <c r="E558" s="40">
        <v>1968</v>
      </c>
      <c r="F558" s="40" t="str">
        <f t="shared" si="33"/>
        <v>1968Q1</v>
      </c>
      <c r="G558" s="40">
        <v>5</v>
      </c>
      <c r="H558" s="40">
        <v>0</v>
      </c>
      <c r="I558" s="40">
        <v>0</v>
      </c>
      <c r="J558" s="42">
        <v>248621</v>
      </c>
      <c r="K558" s="42">
        <f>J558*OtherData!$C$3</f>
        <v>188206.66161998486</v>
      </c>
      <c r="L558" s="42" t="str">
        <f>VLOOKUP($C558,OtherData!$H:$I,2,0)</f>
        <v>Storm</v>
      </c>
      <c r="M558" s="54">
        <f t="shared" si="34"/>
        <v>-3.7632038949742742E-2</v>
      </c>
      <c r="N558" s="42" t="e">
        <f>VLOOKUP(E558,Inflation!$A$2:'Inflation'!$L$63,14,FALSE)*J558</f>
        <v>#REF!</v>
      </c>
      <c r="O558" s="126" t="e">
        <f t="shared" si="35"/>
        <v>#REF!</v>
      </c>
      <c r="P558" s="41">
        <v>3</v>
      </c>
      <c r="Q558" s="41">
        <v>3</v>
      </c>
      <c r="R558" s="41">
        <v>3</v>
      </c>
    </row>
    <row r="559" spans="1:18">
      <c r="A559" s="40" t="str">
        <f t="shared" si="32"/>
        <v>2_20041</v>
      </c>
      <c r="B559" s="40">
        <v>2</v>
      </c>
      <c r="C559" s="41" t="s">
        <v>73</v>
      </c>
      <c r="D559" s="40">
        <v>1</v>
      </c>
      <c r="E559" s="40">
        <v>2004</v>
      </c>
      <c r="F559" s="40" t="str">
        <f t="shared" si="33"/>
        <v>2004Q1</v>
      </c>
      <c r="G559" s="40">
        <v>1</v>
      </c>
      <c r="H559" s="40">
        <v>0</v>
      </c>
      <c r="I559" s="40">
        <v>0</v>
      </c>
      <c r="J559" s="42">
        <v>248099</v>
      </c>
      <c r="K559" s="42">
        <f>J559*OtherData!$C$3</f>
        <v>187811.50643451931</v>
      </c>
      <c r="L559" s="42" t="str">
        <f>VLOOKUP($C559,OtherData!$H:$I,2,0)</f>
        <v>Wind</v>
      </c>
      <c r="M559" s="54">
        <f t="shared" si="34"/>
        <v>-3.7635517166767912E-2</v>
      </c>
      <c r="N559" s="42" t="e">
        <f>VLOOKUP(E559,Inflation!$A$2:'Inflation'!$L$63,14,FALSE)*J559</f>
        <v>#REF!</v>
      </c>
      <c r="O559" s="126" t="e">
        <f t="shared" si="35"/>
        <v>#REF!</v>
      </c>
      <c r="P559" s="41">
        <v>3</v>
      </c>
      <c r="Q559" s="41">
        <v>3</v>
      </c>
      <c r="R559" s="41">
        <v>5</v>
      </c>
    </row>
    <row r="560" spans="1:18">
      <c r="A560" s="40" t="str">
        <f t="shared" si="32"/>
        <v>1_19962</v>
      </c>
      <c r="B560" s="40">
        <v>1</v>
      </c>
      <c r="C560" s="41" t="s">
        <v>71</v>
      </c>
      <c r="D560" s="40">
        <v>2</v>
      </c>
      <c r="E560" s="40">
        <v>1996</v>
      </c>
      <c r="F560" s="40" t="str">
        <f t="shared" si="33"/>
        <v>1996Q2</v>
      </c>
      <c r="G560" s="40">
        <v>1</v>
      </c>
      <c r="H560" s="40">
        <v>0</v>
      </c>
      <c r="I560" s="40">
        <v>0</v>
      </c>
      <c r="J560" s="42">
        <v>248075</v>
      </c>
      <c r="K560" s="42">
        <f>J560*OtherData!$C$3</f>
        <v>187793.33838001514</v>
      </c>
      <c r="L560" s="42" t="str">
        <f>VLOOKUP($C560,OtherData!$H:$I,2,0)</f>
        <v>Storm</v>
      </c>
      <c r="M560" s="54">
        <f t="shared" si="34"/>
        <v>-3.7635677084792055E-2</v>
      </c>
      <c r="N560" s="42" t="e">
        <f>VLOOKUP(E560,Inflation!$A$2:'Inflation'!$L$63,14,FALSE)*J560</f>
        <v>#REF!</v>
      </c>
      <c r="O560" s="126" t="e">
        <f t="shared" si="35"/>
        <v>#REF!</v>
      </c>
      <c r="P560" s="41">
        <v>4</v>
      </c>
      <c r="Q560" s="41">
        <v>4</v>
      </c>
      <c r="R560" s="41">
        <v>4</v>
      </c>
    </row>
    <row r="561" spans="1:18">
      <c r="A561" s="40" t="str">
        <f t="shared" si="32"/>
        <v>6_20102</v>
      </c>
      <c r="B561" s="40">
        <v>6</v>
      </c>
      <c r="C561" s="41" t="s">
        <v>71</v>
      </c>
      <c r="D561" s="40">
        <v>2</v>
      </c>
      <c r="E561" s="40">
        <v>2010</v>
      </c>
      <c r="F561" s="40" t="str">
        <f t="shared" si="33"/>
        <v>2010Q2</v>
      </c>
      <c r="G561" s="40">
        <v>1</v>
      </c>
      <c r="H561" s="40">
        <v>0</v>
      </c>
      <c r="I561" s="40">
        <v>0</v>
      </c>
      <c r="J561" s="42">
        <v>245997</v>
      </c>
      <c r="K561" s="42">
        <f>J561*OtherData!$C$3</f>
        <v>186220.28766086299</v>
      </c>
      <c r="L561" s="42" t="str">
        <f>VLOOKUP($C561,OtherData!$H:$I,2,0)</f>
        <v>Storm</v>
      </c>
      <c r="M561" s="54">
        <f t="shared" si="34"/>
        <v>-3.7649523320382669E-2</v>
      </c>
      <c r="N561" s="42" t="e">
        <f>VLOOKUP(E561,Inflation!$A$2:'Inflation'!$L$63,14,FALSE)*J561</f>
        <v>#REF!</v>
      </c>
      <c r="O561" s="126" t="e">
        <f t="shared" si="35"/>
        <v>#REF!</v>
      </c>
      <c r="P561" s="41">
        <v>4</v>
      </c>
      <c r="Q561" s="41">
        <v>4</v>
      </c>
      <c r="R561" s="41">
        <v>4</v>
      </c>
    </row>
    <row r="562" spans="1:18">
      <c r="A562" s="40" t="str">
        <f t="shared" si="32"/>
        <v>4_19661</v>
      </c>
      <c r="B562" s="40">
        <v>4</v>
      </c>
      <c r="C562" s="41" t="s">
        <v>67</v>
      </c>
      <c r="D562" s="40">
        <v>1</v>
      </c>
      <c r="E562" s="40">
        <v>1966</v>
      </c>
      <c r="F562" s="40" t="str">
        <f t="shared" si="33"/>
        <v>1966Q1</v>
      </c>
      <c r="G562" s="40">
        <v>2</v>
      </c>
      <c r="H562" s="40">
        <v>2</v>
      </c>
      <c r="I562" s="40">
        <v>0</v>
      </c>
      <c r="J562" s="42">
        <v>245677</v>
      </c>
      <c r="K562" s="42">
        <f>J562*OtherData!$C$3</f>
        <v>185978.04693414082</v>
      </c>
      <c r="L562" s="42" t="str">
        <f>VLOOKUP($C562,OtherData!$H:$I,2,0)</f>
        <v>Winter</v>
      </c>
      <c r="M562" s="54">
        <f t="shared" si="34"/>
        <v>-3.7651655560704614E-2</v>
      </c>
      <c r="N562" s="42" t="e">
        <f>VLOOKUP(E562,Inflation!$A$2:'Inflation'!$L$63,14,FALSE)*J562</f>
        <v>#REF!</v>
      </c>
      <c r="O562" s="126" t="e">
        <f t="shared" si="35"/>
        <v>#REF!</v>
      </c>
      <c r="P562" s="41">
        <v>3</v>
      </c>
      <c r="Q562" s="41">
        <v>3</v>
      </c>
      <c r="R562" s="41">
        <v>3</v>
      </c>
    </row>
    <row r="563" spans="1:18">
      <c r="A563" s="40" t="str">
        <f t="shared" si="32"/>
        <v>4_20091</v>
      </c>
      <c r="B563" s="40">
        <v>4</v>
      </c>
      <c r="C563" s="41" t="s">
        <v>73</v>
      </c>
      <c r="D563" s="40">
        <v>1</v>
      </c>
      <c r="E563" s="40">
        <v>2009</v>
      </c>
      <c r="F563" s="40" t="str">
        <f t="shared" si="33"/>
        <v>2009Q1</v>
      </c>
      <c r="G563" s="40">
        <v>1</v>
      </c>
      <c r="H563" s="40">
        <v>0</v>
      </c>
      <c r="I563" s="40">
        <v>0</v>
      </c>
      <c r="J563" s="42">
        <v>243462</v>
      </c>
      <c r="K563" s="42">
        <f>J563*OtherData!$C$3</f>
        <v>184301.28690386072</v>
      </c>
      <c r="L563" s="42" t="str">
        <f>VLOOKUP($C563,OtherData!$H:$I,2,0)</f>
        <v>Wind</v>
      </c>
      <c r="M563" s="54">
        <f t="shared" si="34"/>
        <v>-3.7666414661683051E-2</v>
      </c>
      <c r="N563" s="42" t="e">
        <f>VLOOKUP(E563,Inflation!$A$2:'Inflation'!$L$63,14,FALSE)*J563</f>
        <v>#REF!</v>
      </c>
      <c r="O563" s="126" t="e">
        <f t="shared" si="35"/>
        <v>#REF!</v>
      </c>
      <c r="P563" s="41">
        <v>2</v>
      </c>
      <c r="Q563" s="41">
        <v>2</v>
      </c>
      <c r="R563" s="41">
        <v>2</v>
      </c>
    </row>
    <row r="564" spans="1:18">
      <c r="A564" s="40" t="str">
        <f t="shared" si="32"/>
        <v>3_20102</v>
      </c>
      <c r="B564" s="40">
        <v>3</v>
      </c>
      <c r="C564" s="41" t="s">
        <v>71</v>
      </c>
      <c r="D564" s="40">
        <v>2</v>
      </c>
      <c r="E564" s="40">
        <v>2010</v>
      </c>
      <c r="F564" s="40" t="str">
        <f t="shared" si="33"/>
        <v>2010Q2</v>
      </c>
      <c r="G564" s="40">
        <v>1</v>
      </c>
      <c r="H564" s="40">
        <v>0</v>
      </c>
      <c r="I564" s="40">
        <v>0</v>
      </c>
      <c r="J564" s="42">
        <v>242954</v>
      </c>
      <c r="K564" s="42">
        <f>J564*OtherData!$C$3</f>
        <v>183916.72975018926</v>
      </c>
      <c r="L564" s="42" t="str">
        <f>VLOOKUP($C564,OtherData!$H:$I,2,0)</f>
        <v>Storm</v>
      </c>
      <c r="M564" s="54">
        <f t="shared" si="34"/>
        <v>-3.7669799593194137E-2</v>
      </c>
      <c r="N564" s="42" t="e">
        <f>VLOOKUP(E564,Inflation!$A$2:'Inflation'!$L$63,14,FALSE)*J564</f>
        <v>#REF!</v>
      </c>
      <c r="O564" s="126" t="e">
        <f t="shared" si="35"/>
        <v>#REF!</v>
      </c>
      <c r="P564" s="41">
        <v>3</v>
      </c>
      <c r="Q564" s="41">
        <v>3</v>
      </c>
      <c r="R564" s="41">
        <v>3</v>
      </c>
    </row>
    <row r="565" spans="1:18">
      <c r="A565" s="40" t="str">
        <f t="shared" si="32"/>
        <v>3_19803</v>
      </c>
      <c r="B565" s="40">
        <v>3</v>
      </c>
      <c r="C565" s="41" t="s">
        <v>71</v>
      </c>
      <c r="D565" s="40">
        <v>3</v>
      </c>
      <c r="E565" s="40">
        <v>1980</v>
      </c>
      <c r="F565" s="40" t="str">
        <f t="shared" si="33"/>
        <v>1980Q3</v>
      </c>
      <c r="G565" s="40">
        <v>1</v>
      </c>
      <c r="H565" s="40">
        <v>0</v>
      </c>
      <c r="I565" s="40">
        <v>14</v>
      </c>
      <c r="J565" s="42">
        <v>241973</v>
      </c>
      <c r="K565" s="42">
        <f>J565*OtherData!$C$3</f>
        <v>183174.11052233158</v>
      </c>
      <c r="L565" s="42" t="str">
        <f>VLOOKUP($C565,OtherData!$H:$I,2,0)</f>
        <v>Storm</v>
      </c>
      <c r="M565" s="54">
        <f t="shared" si="34"/>
        <v>-3.7676336242431094E-2</v>
      </c>
      <c r="N565" s="42" t="e">
        <f>VLOOKUP(E565,Inflation!$A$2:'Inflation'!$L$63,14,FALSE)*J565</f>
        <v>#REF!</v>
      </c>
      <c r="O565" s="126" t="e">
        <f t="shared" si="35"/>
        <v>#REF!</v>
      </c>
      <c r="P565" s="41">
        <v>4</v>
      </c>
      <c r="Q565" s="41">
        <v>4</v>
      </c>
      <c r="R565" s="41">
        <v>5</v>
      </c>
    </row>
    <row r="566" spans="1:18">
      <c r="A566" s="40" t="str">
        <f t="shared" si="32"/>
        <v>2_19952</v>
      </c>
      <c r="B566" s="40">
        <v>2</v>
      </c>
      <c r="C566" s="41" t="s">
        <v>66</v>
      </c>
      <c r="D566" s="40">
        <v>2</v>
      </c>
      <c r="E566" s="40">
        <v>1995</v>
      </c>
      <c r="F566" s="40" t="str">
        <f t="shared" si="33"/>
        <v>1995Q2</v>
      </c>
      <c r="G566" s="40">
        <v>1</v>
      </c>
      <c r="H566" s="40">
        <v>0</v>
      </c>
      <c r="I566" s="40">
        <v>0</v>
      </c>
      <c r="J566" s="42">
        <v>241560</v>
      </c>
      <c r="K566" s="42">
        <f>J566*OtherData!$C$3</f>
        <v>182861.46858440575</v>
      </c>
      <c r="L566" s="42" t="str">
        <f>VLOOKUP($C566,OtherData!$H:$I,2,0)</f>
        <v>Water</v>
      </c>
      <c r="M566" s="54">
        <f t="shared" si="34"/>
        <v>-3.7679088165096596E-2</v>
      </c>
      <c r="N566" s="42" t="e">
        <f>VLOOKUP(E566,Inflation!$A$2:'Inflation'!$L$63,14,FALSE)*J566</f>
        <v>#REF!</v>
      </c>
      <c r="O566" s="126" t="e">
        <f t="shared" si="35"/>
        <v>#REF!</v>
      </c>
      <c r="P566" s="41">
        <v>4</v>
      </c>
      <c r="Q566" s="41">
        <v>4</v>
      </c>
      <c r="R566" s="41">
        <v>4</v>
      </c>
    </row>
    <row r="567" spans="1:18">
      <c r="A567" s="40" t="str">
        <f t="shared" si="32"/>
        <v>5_19681</v>
      </c>
      <c r="B567" s="40">
        <v>5</v>
      </c>
      <c r="C567" s="41" t="s">
        <v>95</v>
      </c>
      <c r="D567" s="40">
        <v>1</v>
      </c>
      <c r="E567" s="40">
        <v>1968</v>
      </c>
      <c r="F567" s="40" t="str">
        <f t="shared" si="33"/>
        <v>1968Q1</v>
      </c>
      <c r="G567" s="40">
        <v>5</v>
      </c>
      <c r="H567" s="40">
        <v>0</v>
      </c>
      <c r="I567" s="40">
        <v>0</v>
      </c>
      <c r="J567" s="42">
        <v>241537</v>
      </c>
      <c r="K567" s="42">
        <f>J567*OtherData!$C$3</f>
        <v>182844.05753217259</v>
      </c>
      <c r="L567" s="42" t="str">
        <f>VLOOKUP($C567,OtherData!$H:$I,2,0)</f>
        <v>Storm</v>
      </c>
      <c r="M567" s="54">
        <f t="shared" si="34"/>
        <v>-3.7679241419869738E-2</v>
      </c>
      <c r="N567" s="42" t="e">
        <f>VLOOKUP(E567,Inflation!$A$2:'Inflation'!$L$63,14,FALSE)*J567</f>
        <v>#REF!</v>
      </c>
      <c r="O567" s="126" t="e">
        <f t="shared" si="35"/>
        <v>#REF!</v>
      </c>
      <c r="P567" s="41">
        <v>2</v>
      </c>
      <c r="Q567" s="41">
        <v>2</v>
      </c>
      <c r="R567" s="41">
        <v>2</v>
      </c>
    </row>
    <row r="568" spans="1:18">
      <c r="A568" s="40" t="str">
        <f t="shared" si="32"/>
        <v>1_19961</v>
      </c>
      <c r="B568" s="40">
        <v>1</v>
      </c>
      <c r="C568" s="41" t="s">
        <v>71</v>
      </c>
      <c r="D568" s="40">
        <v>1</v>
      </c>
      <c r="E568" s="40">
        <v>1996</v>
      </c>
      <c r="F568" s="40" t="str">
        <f t="shared" si="33"/>
        <v>1996Q1</v>
      </c>
      <c r="G568" s="40">
        <v>1</v>
      </c>
      <c r="H568" s="40">
        <v>0</v>
      </c>
      <c r="I568" s="40">
        <v>0</v>
      </c>
      <c r="J568" s="42">
        <v>241536</v>
      </c>
      <c r="K568" s="42">
        <f>J568*OtherData!$C$3</f>
        <v>182843.30052990161</v>
      </c>
      <c r="L568" s="42" t="str">
        <f>VLOOKUP($C568,OtherData!$H:$I,2,0)</f>
        <v>Storm</v>
      </c>
      <c r="M568" s="54">
        <f t="shared" si="34"/>
        <v>-3.7679248083120745E-2</v>
      </c>
      <c r="N568" s="42" t="e">
        <f>VLOOKUP(E568,Inflation!$A$2:'Inflation'!$L$63,14,FALSE)*J568</f>
        <v>#REF!</v>
      </c>
      <c r="O568" s="126" t="e">
        <f t="shared" si="35"/>
        <v>#REF!</v>
      </c>
      <c r="P568" s="41">
        <v>1</v>
      </c>
      <c r="Q568" s="41">
        <v>1</v>
      </c>
      <c r="R568" s="41">
        <v>5</v>
      </c>
    </row>
    <row r="569" spans="1:18">
      <c r="A569" s="40" t="str">
        <f t="shared" si="32"/>
        <v>3_20093</v>
      </c>
      <c r="B569" s="40">
        <v>3</v>
      </c>
      <c r="C569" s="41" t="s">
        <v>71</v>
      </c>
      <c r="D569" s="40">
        <v>3</v>
      </c>
      <c r="E569" s="40">
        <v>2009</v>
      </c>
      <c r="F569" s="40" t="str">
        <f t="shared" si="33"/>
        <v>2009Q3</v>
      </c>
      <c r="G569" s="40">
        <v>1</v>
      </c>
      <c r="H569" s="40">
        <v>0</v>
      </c>
      <c r="I569" s="40">
        <v>34</v>
      </c>
      <c r="J569" s="42">
        <v>241280</v>
      </c>
      <c r="K569" s="42">
        <f>J569*OtherData!$C$3</f>
        <v>182649.50794852385</v>
      </c>
      <c r="L569" s="42" t="str">
        <f>VLOOKUP($C569,OtherData!$H:$I,2,0)</f>
        <v>Storm</v>
      </c>
      <c r="M569" s="54">
        <f t="shared" si="34"/>
        <v>-3.7680953875378294E-2</v>
      </c>
      <c r="N569" s="42" t="e">
        <f>VLOOKUP(E569,Inflation!$A$2:'Inflation'!$L$63,14,FALSE)*J569</f>
        <v>#REF!</v>
      </c>
      <c r="O569" s="126" t="e">
        <f t="shared" si="35"/>
        <v>#REF!</v>
      </c>
      <c r="P569" s="41">
        <v>4</v>
      </c>
      <c r="Q569" s="41">
        <v>4</v>
      </c>
      <c r="R569" s="41">
        <v>4</v>
      </c>
    </row>
    <row r="570" spans="1:18">
      <c r="A570" s="40" t="str">
        <f t="shared" si="32"/>
        <v>6_19894</v>
      </c>
      <c r="B570" s="40">
        <v>6</v>
      </c>
      <c r="C570" s="41" t="s">
        <v>67</v>
      </c>
      <c r="D570" s="40">
        <v>4</v>
      </c>
      <c r="E570" s="40">
        <v>1989</v>
      </c>
      <c r="F570" s="40" t="str">
        <f t="shared" si="33"/>
        <v>1989Q4</v>
      </c>
      <c r="G570" s="40">
        <v>4</v>
      </c>
      <c r="H570" s="40">
        <v>0</v>
      </c>
      <c r="I570" s="40">
        <v>0</v>
      </c>
      <c r="J570" s="42">
        <v>241013</v>
      </c>
      <c r="K570" s="42">
        <f>J570*OtherData!$C$3</f>
        <v>182447.38834216504</v>
      </c>
      <c r="L570" s="42" t="str">
        <f>VLOOKUP($C570,OtherData!$H:$I,2,0)</f>
        <v>Winter</v>
      </c>
      <c r="M570" s="54">
        <f t="shared" si="34"/>
        <v>-3.7682732963396914E-2</v>
      </c>
      <c r="N570" s="42" t="e">
        <f>VLOOKUP(E570,Inflation!$A$2:'Inflation'!$L$63,14,FALSE)*J570</f>
        <v>#REF!</v>
      </c>
      <c r="O570" s="126" t="e">
        <f t="shared" si="35"/>
        <v>#REF!</v>
      </c>
      <c r="P570" s="41">
        <v>4</v>
      </c>
      <c r="Q570" s="41">
        <v>4</v>
      </c>
      <c r="R570" s="41">
        <v>5</v>
      </c>
    </row>
    <row r="571" spans="1:18">
      <c r="A571" s="40" t="str">
        <f t="shared" si="32"/>
        <v>2_19681</v>
      </c>
      <c r="B571" s="40">
        <v>2</v>
      </c>
      <c r="C571" s="41" t="s">
        <v>95</v>
      </c>
      <c r="D571" s="40">
        <v>1</v>
      </c>
      <c r="E571" s="40">
        <v>1968</v>
      </c>
      <c r="F571" s="40" t="str">
        <f t="shared" si="33"/>
        <v>1968Q1</v>
      </c>
      <c r="G571" s="40">
        <v>5</v>
      </c>
      <c r="H571" s="40">
        <v>0</v>
      </c>
      <c r="I571" s="40">
        <v>0</v>
      </c>
      <c r="J571" s="42">
        <v>240051</v>
      </c>
      <c r="K571" s="42">
        <f>J571*OtherData!$C$3</f>
        <v>181719.15215745647</v>
      </c>
      <c r="L571" s="42" t="str">
        <f>VLOOKUP($C571,OtherData!$H:$I,2,0)</f>
        <v>Storm</v>
      </c>
      <c r="M571" s="54">
        <f t="shared" si="34"/>
        <v>-3.7689143010864755E-2</v>
      </c>
      <c r="N571" s="42" t="e">
        <f>VLOOKUP(E571,Inflation!$A$2:'Inflation'!$L$63,14,FALSE)*J571</f>
        <v>#REF!</v>
      </c>
      <c r="O571" s="126" t="e">
        <f t="shared" si="35"/>
        <v>#REF!</v>
      </c>
      <c r="P571" s="41">
        <v>2</v>
      </c>
      <c r="Q571" s="41">
        <v>2</v>
      </c>
      <c r="R571" s="41">
        <v>2</v>
      </c>
    </row>
    <row r="572" spans="1:18">
      <c r="A572" s="40" t="str">
        <f t="shared" si="32"/>
        <v>5_20091</v>
      </c>
      <c r="B572" s="40">
        <v>5</v>
      </c>
      <c r="C572" s="41" t="s">
        <v>73</v>
      </c>
      <c r="D572" s="40">
        <v>1</v>
      </c>
      <c r="E572" s="40">
        <v>2009</v>
      </c>
      <c r="F572" s="40" t="str">
        <f t="shared" si="33"/>
        <v>2009Q1</v>
      </c>
      <c r="G572" s="40">
        <v>1</v>
      </c>
      <c r="H572" s="40">
        <v>0</v>
      </c>
      <c r="I572" s="40">
        <v>0</v>
      </c>
      <c r="J572" s="42">
        <v>239230</v>
      </c>
      <c r="K572" s="42">
        <f>J572*OtherData!$C$3</f>
        <v>181097.65329295988</v>
      </c>
      <c r="L572" s="42" t="str">
        <f>VLOOKUP($C572,OtherData!$H:$I,2,0)</f>
        <v>Wind</v>
      </c>
      <c r="M572" s="54">
        <f t="shared" si="34"/>
        <v>-3.769461353994074E-2</v>
      </c>
      <c r="N572" s="42" t="e">
        <f>VLOOKUP(E572,Inflation!$A$2:'Inflation'!$L$63,14,FALSE)*J572</f>
        <v>#REF!</v>
      </c>
      <c r="O572" s="126" t="e">
        <f t="shared" si="35"/>
        <v>#REF!</v>
      </c>
      <c r="P572" s="41">
        <v>2</v>
      </c>
      <c r="Q572" s="41">
        <v>2</v>
      </c>
      <c r="R572" s="41">
        <v>2</v>
      </c>
    </row>
    <row r="573" spans="1:18">
      <c r="A573" s="40" t="str">
        <f t="shared" si="32"/>
        <v>3_20153</v>
      </c>
      <c r="B573" s="40">
        <v>3</v>
      </c>
      <c r="C573" s="41" t="s">
        <v>66</v>
      </c>
      <c r="D573" s="40">
        <v>3</v>
      </c>
      <c r="E573" s="40">
        <v>2015</v>
      </c>
      <c r="F573" s="40" t="str">
        <f t="shared" si="33"/>
        <v>2015Q3</v>
      </c>
      <c r="G573" s="40">
        <v>1</v>
      </c>
      <c r="H573" s="40">
        <v>0</v>
      </c>
      <c r="I573" s="40">
        <v>0</v>
      </c>
      <c r="J573" s="42">
        <v>237374</v>
      </c>
      <c r="K573" s="42">
        <f>J573*OtherData!$C$3</f>
        <v>179692.65707797123</v>
      </c>
      <c r="L573" s="42" t="str">
        <f>VLOOKUP($C573,OtherData!$H:$I,2,0)</f>
        <v>Water</v>
      </c>
      <c r="M573" s="54">
        <f t="shared" si="34"/>
        <v>-3.7706980533808006E-2</v>
      </c>
      <c r="N573" s="42" t="e">
        <f>VLOOKUP(E573,Inflation!$A$2:'Inflation'!$L$63,14,FALSE)*J573</f>
        <v>#REF!</v>
      </c>
      <c r="O573" s="126" t="e">
        <f t="shared" si="35"/>
        <v>#REF!</v>
      </c>
      <c r="P573" s="41">
        <v>1</v>
      </c>
      <c r="Q573" s="41">
        <v>1</v>
      </c>
      <c r="R573" s="41">
        <v>1</v>
      </c>
    </row>
    <row r="574" spans="1:18">
      <c r="A574" s="40" t="str">
        <f t="shared" si="32"/>
        <v>2_20173</v>
      </c>
      <c r="B574" s="40">
        <v>2</v>
      </c>
      <c r="C574" s="41" t="s">
        <v>71</v>
      </c>
      <c r="D574" s="40">
        <v>3</v>
      </c>
      <c r="E574" s="40">
        <v>2017</v>
      </c>
      <c r="F574" s="40" t="str">
        <f t="shared" si="33"/>
        <v>2017Q3</v>
      </c>
      <c r="G574" s="40">
        <v>1</v>
      </c>
      <c r="H574" s="40">
        <v>0</v>
      </c>
      <c r="I574" s="40">
        <v>0</v>
      </c>
      <c r="J574" s="42">
        <v>235901</v>
      </c>
      <c r="K574" s="42">
        <f>J574*OtherData!$C$3</f>
        <v>178577.5927327782</v>
      </c>
      <c r="L574" s="42" t="str">
        <f>VLOOKUP($C574,OtherData!$H:$I,2,0)</f>
        <v>Storm</v>
      </c>
      <c r="M574" s="54">
        <f t="shared" si="34"/>
        <v>-3.7716795502539945E-2</v>
      </c>
      <c r="N574" s="42" t="e">
        <f>VLOOKUP(E574,Inflation!$A$2:'Inflation'!$L$63,14,FALSE)*J574</f>
        <v>#REF!</v>
      </c>
      <c r="O574" s="126" t="e">
        <f t="shared" si="35"/>
        <v>#REF!</v>
      </c>
      <c r="P574" s="41">
        <v>4</v>
      </c>
      <c r="Q574" s="41">
        <v>4</v>
      </c>
      <c r="R574" s="41">
        <v>4</v>
      </c>
    </row>
    <row r="575" spans="1:18">
      <c r="A575" s="40" t="str">
        <f t="shared" si="32"/>
        <v>2_20174</v>
      </c>
      <c r="B575" s="40">
        <v>2</v>
      </c>
      <c r="C575" s="41" t="s">
        <v>71</v>
      </c>
      <c r="D575" s="40">
        <v>4</v>
      </c>
      <c r="E575" s="40">
        <v>2017</v>
      </c>
      <c r="F575" s="40" t="str">
        <f t="shared" si="33"/>
        <v>2017Q4</v>
      </c>
      <c r="G575" s="40">
        <v>1</v>
      </c>
      <c r="H575" s="40">
        <v>0</v>
      </c>
      <c r="I575" s="40">
        <v>0</v>
      </c>
      <c r="J575" s="42">
        <v>235402</v>
      </c>
      <c r="K575" s="42">
        <f>J575*OtherData!$C$3</f>
        <v>178199.8485995458</v>
      </c>
      <c r="L575" s="42" t="str">
        <f>VLOOKUP($C575,OtherData!$H:$I,2,0)</f>
        <v>Storm</v>
      </c>
      <c r="M575" s="54">
        <f t="shared" si="34"/>
        <v>-3.7720120464791972E-2</v>
      </c>
      <c r="N575" s="42" t="e">
        <f>VLOOKUP(E575,Inflation!$A$2:'Inflation'!$L$63,14,FALSE)*J575</f>
        <v>#REF!</v>
      </c>
      <c r="O575" s="126" t="e">
        <f t="shared" si="35"/>
        <v>#REF!</v>
      </c>
      <c r="P575" s="41">
        <v>2</v>
      </c>
      <c r="Q575" s="41">
        <v>2</v>
      </c>
      <c r="R575" s="41">
        <v>2</v>
      </c>
    </row>
    <row r="576" spans="1:18">
      <c r="A576" s="40" t="str">
        <f t="shared" si="32"/>
        <v>1_19961</v>
      </c>
      <c r="B576" s="40">
        <v>1</v>
      </c>
      <c r="C576" s="41" t="s">
        <v>71</v>
      </c>
      <c r="D576" s="40">
        <v>1</v>
      </c>
      <c r="E576" s="40">
        <v>1996</v>
      </c>
      <c r="F576" s="40" t="str">
        <f t="shared" si="33"/>
        <v>1996Q1</v>
      </c>
      <c r="G576" s="40">
        <v>1</v>
      </c>
      <c r="H576" s="40">
        <v>0</v>
      </c>
      <c r="I576" s="40">
        <v>0</v>
      </c>
      <c r="J576" s="42">
        <v>232643</v>
      </c>
      <c r="K576" s="42">
        <f>J576*OtherData!$C$3</f>
        <v>176111.279333838</v>
      </c>
      <c r="L576" s="42" t="str">
        <f>VLOOKUP($C576,OtherData!$H:$I,2,0)</f>
        <v>Storm</v>
      </c>
      <c r="M576" s="54">
        <f t="shared" si="34"/>
        <v>-3.7738504374317715E-2</v>
      </c>
      <c r="N576" s="42" t="e">
        <f>VLOOKUP(E576,Inflation!$A$2:'Inflation'!$L$63,14,FALSE)*J576</f>
        <v>#REF!</v>
      </c>
      <c r="O576" s="126" t="e">
        <f t="shared" si="35"/>
        <v>#REF!</v>
      </c>
      <c r="P576" s="41">
        <v>4</v>
      </c>
      <c r="Q576" s="41">
        <v>4</v>
      </c>
      <c r="R576" s="41">
        <v>4</v>
      </c>
    </row>
    <row r="577" spans="1:18">
      <c r="A577" s="40" t="str">
        <f t="shared" si="32"/>
        <v>2_20003</v>
      </c>
      <c r="B577" s="40">
        <v>2</v>
      </c>
      <c r="C577" s="41" t="s">
        <v>71</v>
      </c>
      <c r="D577" s="40">
        <v>3</v>
      </c>
      <c r="E577" s="40">
        <v>2000</v>
      </c>
      <c r="F577" s="40" t="str">
        <f t="shared" si="33"/>
        <v>2000Q3</v>
      </c>
      <c r="G577" s="40">
        <v>1</v>
      </c>
      <c r="H577" s="40">
        <v>0</v>
      </c>
      <c r="I577" s="40">
        <v>0</v>
      </c>
      <c r="J577" s="42">
        <v>232429</v>
      </c>
      <c r="K577" s="42">
        <f>J577*OtherData!$C$3</f>
        <v>175949.28084784254</v>
      </c>
      <c r="L577" s="42" t="str">
        <f>VLOOKUP($C577,OtherData!$H:$I,2,0)</f>
        <v>Storm</v>
      </c>
      <c r="M577" s="54">
        <f t="shared" si="34"/>
        <v>-3.7739930310033018E-2</v>
      </c>
      <c r="N577" s="42" t="e">
        <f>VLOOKUP(E577,Inflation!$A$2:'Inflation'!$L$63,14,FALSE)*J577</f>
        <v>#REF!</v>
      </c>
      <c r="O577" s="126" t="e">
        <f t="shared" si="35"/>
        <v>#REF!</v>
      </c>
      <c r="P577" s="41">
        <v>2</v>
      </c>
      <c r="Q577" s="41">
        <v>2</v>
      </c>
      <c r="R577" s="41">
        <v>2</v>
      </c>
    </row>
    <row r="578" spans="1:18">
      <c r="A578" s="40" t="str">
        <f t="shared" ref="A578:A641" si="36">B578&amp;"_"&amp;E578&amp;D578</f>
        <v>1_19951</v>
      </c>
      <c r="B578" s="40">
        <v>1</v>
      </c>
      <c r="C578" s="41" t="s">
        <v>66</v>
      </c>
      <c r="D578" s="40">
        <v>1</v>
      </c>
      <c r="E578" s="40">
        <v>1995</v>
      </c>
      <c r="F578" s="40" t="str">
        <f t="shared" ref="F578:F641" si="37">E578&amp;"Q"&amp;D578</f>
        <v>1995Q1</v>
      </c>
      <c r="G578" s="40">
        <v>1</v>
      </c>
      <c r="H578" s="40">
        <v>0</v>
      </c>
      <c r="I578" s="40">
        <v>0</v>
      </c>
      <c r="J578" s="42">
        <v>231098</v>
      </c>
      <c r="K578" s="42">
        <f>J578*OtherData!$C$3</f>
        <v>174941.7108251325</v>
      </c>
      <c r="L578" s="42" t="str">
        <f>VLOOKUP($C578,OtherData!$H:$I,2,0)</f>
        <v>Water</v>
      </c>
      <c r="M578" s="54">
        <f t="shared" ref="M578:M641" si="38">STANDARDIZE(J578,AVERAGE($J$2:$J$3367),_xlfn.STDEV.S($J$2:$J$3367))</f>
        <v>-3.7748799097122095E-2</v>
      </c>
      <c r="N578" s="42" t="e">
        <f>VLOOKUP(E578,Inflation!$A$2:'Inflation'!$L$63,14,FALSE)*J578</f>
        <v>#REF!</v>
      </c>
      <c r="O578" s="126" t="e">
        <f t="shared" ref="O578:O641" si="39">STANDARDIZE(N578,AVERAGE($N$2:$N$3367),_xlfn.STDEV.S($N$2:$N$3367))</f>
        <v>#REF!</v>
      </c>
      <c r="P578" s="41">
        <v>1</v>
      </c>
      <c r="Q578" s="41">
        <v>1</v>
      </c>
      <c r="R578" s="41">
        <v>1</v>
      </c>
    </row>
    <row r="579" spans="1:18">
      <c r="A579" s="40" t="str">
        <f t="shared" si="36"/>
        <v>2_20103</v>
      </c>
      <c r="B579" s="40">
        <v>2</v>
      </c>
      <c r="C579" s="41" t="s">
        <v>71</v>
      </c>
      <c r="D579" s="40">
        <v>3</v>
      </c>
      <c r="E579" s="40">
        <v>2010</v>
      </c>
      <c r="F579" s="40" t="str">
        <f t="shared" si="37"/>
        <v>2010Q3</v>
      </c>
      <c r="G579" s="40">
        <v>1</v>
      </c>
      <c r="H579" s="40">
        <v>0</v>
      </c>
      <c r="I579" s="40">
        <v>0</v>
      </c>
      <c r="J579" s="42">
        <v>230789</v>
      </c>
      <c r="K579" s="42">
        <f>J579*OtherData!$C$3</f>
        <v>174707.79712339138</v>
      </c>
      <c r="L579" s="42" t="str">
        <f>VLOOKUP($C579,OtherData!$H:$I,2,0)</f>
        <v>Storm</v>
      </c>
      <c r="M579" s="54">
        <f t="shared" si="38"/>
        <v>-3.7750858041682968E-2</v>
      </c>
      <c r="N579" s="42" t="e">
        <f>VLOOKUP(E579,Inflation!$A$2:'Inflation'!$L$63,14,FALSE)*J579</f>
        <v>#REF!</v>
      </c>
      <c r="O579" s="126" t="e">
        <f t="shared" si="39"/>
        <v>#REF!</v>
      </c>
      <c r="P579" s="41">
        <v>3</v>
      </c>
      <c r="Q579" s="41">
        <v>3</v>
      </c>
      <c r="R579" s="41">
        <v>3</v>
      </c>
    </row>
    <row r="580" spans="1:18">
      <c r="A580" s="40" t="str">
        <f t="shared" si="36"/>
        <v>4_19894</v>
      </c>
      <c r="B580" s="40">
        <v>4</v>
      </c>
      <c r="C580" s="41" t="s">
        <v>67</v>
      </c>
      <c r="D580" s="40">
        <v>4</v>
      </c>
      <c r="E580" s="40">
        <v>1989</v>
      </c>
      <c r="F580" s="40" t="str">
        <f t="shared" si="37"/>
        <v>1989Q4</v>
      </c>
      <c r="G580" s="40">
        <v>4</v>
      </c>
      <c r="H580" s="40">
        <v>0</v>
      </c>
      <c r="I580" s="40">
        <v>0</v>
      </c>
      <c r="J580" s="42">
        <v>227407</v>
      </c>
      <c r="K580" s="42">
        <f>J580*OtherData!$C$3</f>
        <v>172147.61544284635</v>
      </c>
      <c r="L580" s="42" t="str">
        <f>VLOOKUP($C580,OtherData!$H:$I,2,0)</f>
        <v>Winter</v>
      </c>
      <c r="M580" s="54">
        <f t="shared" si="38"/>
        <v>-3.7773393156585497E-2</v>
      </c>
      <c r="N580" s="42" t="e">
        <f>VLOOKUP(E580,Inflation!$A$2:'Inflation'!$L$63,14,FALSE)*J580</f>
        <v>#REF!</v>
      </c>
      <c r="O580" s="126" t="e">
        <f t="shared" si="39"/>
        <v>#REF!</v>
      </c>
      <c r="P580" s="41">
        <v>3</v>
      </c>
      <c r="Q580" s="41">
        <v>3</v>
      </c>
      <c r="R580" s="41">
        <v>3</v>
      </c>
    </row>
    <row r="581" spans="1:18">
      <c r="A581" s="40" t="str">
        <f t="shared" si="36"/>
        <v>3_19952</v>
      </c>
      <c r="B581" s="40">
        <v>3</v>
      </c>
      <c r="C581" s="41" t="s">
        <v>71</v>
      </c>
      <c r="D581" s="40">
        <v>2</v>
      </c>
      <c r="E581" s="40">
        <v>1995</v>
      </c>
      <c r="F581" s="40" t="str">
        <f t="shared" si="37"/>
        <v>1995Q2</v>
      </c>
      <c r="G581" s="40">
        <v>1</v>
      </c>
      <c r="H581" s="40">
        <v>0</v>
      </c>
      <c r="I581" s="40">
        <v>0</v>
      </c>
      <c r="J581" s="42">
        <v>226865</v>
      </c>
      <c r="K581" s="42">
        <f>J581*OtherData!$C$3</f>
        <v>171737.32021196064</v>
      </c>
      <c r="L581" s="42" t="str">
        <f>VLOOKUP($C581,OtherData!$H:$I,2,0)</f>
        <v>Storm</v>
      </c>
      <c r="M581" s="54">
        <f t="shared" si="38"/>
        <v>-3.7777004638630783E-2</v>
      </c>
      <c r="N581" s="42" t="e">
        <f>VLOOKUP(E581,Inflation!$A$2:'Inflation'!$L$63,14,FALSE)*J581</f>
        <v>#REF!</v>
      </c>
      <c r="O581" s="126" t="e">
        <f t="shared" si="39"/>
        <v>#REF!</v>
      </c>
      <c r="P581" s="41">
        <v>1</v>
      </c>
      <c r="Q581" s="41">
        <v>1</v>
      </c>
      <c r="R581" s="41">
        <v>1</v>
      </c>
    </row>
    <row r="582" spans="1:18">
      <c r="A582" s="40" t="str">
        <f t="shared" si="36"/>
        <v>4_20122</v>
      </c>
      <c r="B582" s="40">
        <v>4</v>
      </c>
      <c r="C582" s="41" t="s">
        <v>86</v>
      </c>
      <c r="D582" s="40">
        <v>2</v>
      </c>
      <c r="E582" s="40">
        <v>2012</v>
      </c>
      <c r="F582" s="40" t="str">
        <f t="shared" si="37"/>
        <v>2012Q2</v>
      </c>
      <c r="G582" s="40">
        <v>1</v>
      </c>
      <c r="H582" s="40">
        <v>0</v>
      </c>
      <c r="I582" s="40">
        <v>0</v>
      </c>
      <c r="J582" s="42">
        <v>226509</v>
      </c>
      <c r="K582" s="42">
        <f>J582*OtherData!$C$3</f>
        <v>171467.82740348222</v>
      </c>
      <c r="L582" s="42" t="str">
        <f>VLOOKUP($C582,OtherData!$H:$I,2,0)</f>
        <v>Storm</v>
      </c>
      <c r="M582" s="54">
        <f t="shared" si="38"/>
        <v>-3.7779376755988942E-2</v>
      </c>
      <c r="N582" s="42" t="e">
        <f>VLOOKUP(E582,Inflation!$A$2:'Inflation'!$L$63,14,FALSE)*J582</f>
        <v>#REF!</v>
      </c>
      <c r="O582" s="126" t="e">
        <f t="shared" si="39"/>
        <v>#REF!</v>
      </c>
      <c r="P582" s="41">
        <v>3</v>
      </c>
      <c r="Q582" s="41">
        <v>3</v>
      </c>
      <c r="R582" s="41">
        <v>3</v>
      </c>
    </row>
    <row r="583" spans="1:18">
      <c r="A583" s="40" t="str">
        <f t="shared" si="36"/>
        <v>4_19954</v>
      </c>
      <c r="B583" s="40">
        <v>4</v>
      </c>
      <c r="C583" s="41" t="s">
        <v>68</v>
      </c>
      <c r="D583" s="40">
        <v>4</v>
      </c>
      <c r="E583" s="40">
        <v>1995</v>
      </c>
      <c r="F583" s="40" t="str">
        <f t="shared" si="37"/>
        <v>1995Q4</v>
      </c>
      <c r="G583" s="40">
        <v>1</v>
      </c>
      <c r="H583" s="40">
        <v>0</v>
      </c>
      <c r="I583" s="40">
        <v>0</v>
      </c>
      <c r="J583" s="42">
        <v>225034</v>
      </c>
      <c r="K583" s="42">
        <f>J583*OtherData!$C$3</f>
        <v>170351.24905374716</v>
      </c>
      <c r="L583" s="42" t="str">
        <f>VLOOKUP($C583,OtherData!$H:$I,2,0)</f>
        <v>Wind</v>
      </c>
      <c r="M583" s="54">
        <f t="shared" si="38"/>
        <v>-3.7789205051222893E-2</v>
      </c>
      <c r="N583" s="42" t="e">
        <f>VLOOKUP(E583,Inflation!$A$2:'Inflation'!$L$63,14,FALSE)*J583</f>
        <v>#REF!</v>
      </c>
      <c r="O583" s="126" t="e">
        <f t="shared" si="39"/>
        <v>#REF!</v>
      </c>
      <c r="P583" s="41">
        <v>2</v>
      </c>
      <c r="Q583" s="41">
        <v>2</v>
      </c>
      <c r="R583" s="41">
        <v>2</v>
      </c>
    </row>
    <row r="584" spans="1:18">
      <c r="A584" s="40" t="str">
        <f t="shared" si="36"/>
        <v>2_20132</v>
      </c>
      <c r="B584" s="40">
        <v>2</v>
      </c>
      <c r="C584" s="41" t="s">
        <v>68</v>
      </c>
      <c r="D584" s="40">
        <v>2</v>
      </c>
      <c r="E584" s="40">
        <v>2013</v>
      </c>
      <c r="F584" s="40" t="str">
        <f t="shared" si="37"/>
        <v>2013Q2</v>
      </c>
      <c r="G584" s="40">
        <v>1</v>
      </c>
      <c r="H584" s="40">
        <v>0</v>
      </c>
      <c r="I584" s="40">
        <v>0</v>
      </c>
      <c r="J584" s="42">
        <v>224773</v>
      </c>
      <c r="K584" s="42">
        <f>J584*OtherData!$C$3</f>
        <v>170153.6714610144</v>
      </c>
      <c r="L584" s="42" t="str">
        <f>VLOOKUP($C584,OtherData!$H:$I,2,0)</f>
        <v>Wind</v>
      </c>
      <c r="M584" s="54">
        <f t="shared" si="38"/>
        <v>-3.7790944159735482E-2</v>
      </c>
      <c r="N584" s="42" t="e">
        <f>VLOOKUP(E584,Inflation!$A$2:'Inflation'!$L$63,14,FALSE)*J584</f>
        <v>#REF!</v>
      </c>
      <c r="O584" s="126" t="e">
        <f t="shared" si="39"/>
        <v>#REF!</v>
      </c>
      <c r="P584" s="41">
        <v>5</v>
      </c>
      <c r="Q584" s="41">
        <v>2</v>
      </c>
      <c r="R584" s="41">
        <v>5</v>
      </c>
    </row>
    <row r="585" spans="1:18">
      <c r="A585" s="40" t="str">
        <f t="shared" si="36"/>
        <v>3_20153</v>
      </c>
      <c r="B585" s="40">
        <v>3</v>
      </c>
      <c r="C585" s="41" t="s">
        <v>66</v>
      </c>
      <c r="D585" s="40">
        <v>3</v>
      </c>
      <c r="E585" s="40">
        <v>2015</v>
      </c>
      <c r="F585" s="40" t="str">
        <f t="shared" si="37"/>
        <v>2015Q3</v>
      </c>
      <c r="G585" s="40">
        <v>1</v>
      </c>
      <c r="H585" s="40">
        <v>0</v>
      </c>
      <c r="I585" s="40">
        <v>0</v>
      </c>
      <c r="J585" s="42">
        <v>223836</v>
      </c>
      <c r="K585" s="42">
        <f>J585*OtherData!$C$3</f>
        <v>169444.36033308101</v>
      </c>
      <c r="L585" s="42" t="str">
        <f>VLOOKUP($C585,OtherData!$H:$I,2,0)</f>
        <v>Water</v>
      </c>
      <c r="M585" s="54">
        <f t="shared" si="38"/>
        <v>-3.7797187625928166E-2</v>
      </c>
      <c r="N585" s="42" t="e">
        <f>VLOOKUP(E585,Inflation!$A$2:'Inflation'!$L$63,14,FALSE)*J585</f>
        <v>#REF!</v>
      </c>
      <c r="O585" s="126" t="e">
        <f t="shared" si="39"/>
        <v>#REF!</v>
      </c>
      <c r="P585" s="41">
        <v>3</v>
      </c>
      <c r="Q585" s="41">
        <v>3</v>
      </c>
      <c r="R585" s="41">
        <v>3</v>
      </c>
    </row>
    <row r="586" spans="1:18">
      <c r="A586" s="40" t="str">
        <f t="shared" si="36"/>
        <v>5_20163</v>
      </c>
      <c r="B586" s="40">
        <v>5</v>
      </c>
      <c r="C586" s="41" t="s">
        <v>73</v>
      </c>
      <c r="D586" s="40">
        <v>3</v>
      </c>
      <c r="E586" s="40">
        <v>2016</v>
      </c>
      <c r="F586" s="40" t="str">
        <f t="shared" si="37"/>
        <v>2016Q3</v>
      </c>
      <c r="G586" s="40">
        <v>1</v>
      </c>
      <c r="H586" s="40">
        <v>0</v>
      </c>
      <c r="I586" s="40">
        <v>0</v>
      </c>
      <c r="J586" s="42">
        <v>223251</v>
      </c>
      <c r="K586" s="42">
        <f>J586*OtherData!$C$3</f>
        <v>169001.51400454203</v>
      </c>
      <c r="L586" s="42" t="str">
        <f>VLOOKUP($C586,OtherData!$H:$I,2,0)</f>
        <v>Wind</v>
      </c>
      <c r="M586" s="54">
        <f t="shared" si="38"/>
        <v>-3.7801085627766719E-2</v>
      </c>
      <c r="N586" s="42" t="e">
        <f>VLOOKUP(E586,Inflation!$A$2:'Inflation'!$L$63,14,FALSE)*J586</f>
        <v>#REF!</v>
      </c>
      <c r="O586" s="126" t="e">
        <f t="shared" si="39"/>
        <v>#REF!</v>
      </c>
      <c r="P586" s="41">
        <v>1</v>
      </c>
      <c r="Q586" s="41">
        <v>1</v>
      </c>
      <c r="R586" s="41">
        <v>1</v>
      </c>
    </row>
    <row r="587" spans="1:18">
      <c r="A587" s="40" t="str">
        <f t="shared" si="36"/>
        <v>3_20102</v>
      </c>
      <c r="B587" s="40">
        <v>3</v>
      </c>
      <c r="C587" s="41" t="s">
        <v>71</v>
      </c>
      <c r="D587" s="40">
        <v>2</v>
      </c>
      <c r="E587" s="40">
        <v>2010</v>
      </c>
      <c r="F587" s="40" t="str">
        <f t="shared" si="37"/>
        <v>2010Q2</v>
      </c>
      <c r="G587" s="40">
        <v>1</v>
      </c>
      <c r="H587" s="40">
        <v>0</v>
      </c>
      <c r="I587" s="40">
        <v>0</v>
      </c>
      <c r="J587" s="42">
        <v>223148</v>
      </c>
      <c r="K587" s="42">
        <f>J587*OtherData!$C$3</f>
        <v>168923.54277062832</v>
      </c>
      <c r="L587" s="42" t="str">
        <f>VLOOKUP($C587,OtherData!$H:$I,2,0)</f>
        <v>Storm</v>
      </c>
      <c r="M587" s="54">
        <f t="shared" si="38"/>
        <v>-3.7801771942620341E-2</v>
      </c>
      <c r="N587" s="42" t="e">
        <f>VLOOKUP(E587,Inflation!$A$2:'Inflation'!$L$63,14,FALSE)*J587</f>
        <v>#REF!</v>
      </c>
      <c r="O587" s="126" t="e">
        <f t="shared" si="39"/>
        <v>#REF!</v>
      </c>
      <c r="P587" s="41">
        <v>4</v>
      </c>
      <c r="Q587" s="41">
        <v>4</v>
      </c>
      <c r="R587" s="41">
        <v>5</v>
      </c>
    </row>
    <row r="588" spans="1:18">
      <c r="A588" s="40" t="str">
        <f t="shared" si="36"/>
        <v>4_20154</v>
      </c>
      <c r="B588" s="40">
        <v>4</v>
      </c>
      <c r="C588" s="41" t="s">
        <v>66</v>
      </c>
      <c r="D588" s="40">
        <v>4</v>
      </c>
      <c r="E588" s="40">
        <v>2015</v>
      </c>
      <c r="F588" s="40" t="str">
        <f t="shared" si="37"/>
        <v>2015Q4</v>
      </c>
      <c r="G588" s="40">
        <v>1</v>
      </c>
      <c r="H588" s="40">
        <v>0</v>
      </c>
      <c r="I588" s="40">
        <v>0</v>
      </c>
      <c r="J588" s="42">
        <v>222482</v>
      </c>
      <c r="K588" s="42">
        <f>J588*OtherData!$C$3</f>
        <v>168419.37925813778</v>
      </c>
      <c r="L588" s="42" t="str">
        <f>VLOOKUP($C588,OtherData!$H:$I,2,0)</f>
        <v>Water</v>
      </c>
      <c r="M588" s="54">
        <f t="shared" si="38"/>
        <v>-3.7806209667790386E-2</v>
      </c>
      <c r="N588" s="42" t="e">
        <f>VLOOKUP(E588,Inflation!$A$2:'Inflation'!$L$63,14,FALSE)*J588</f>
        <v>#REF!</v>
      </c>
      <c r="O588" s="126" t="e">
        <f t="shared" si="39"/>
        <v>#REF!</v>
      </c>
      <c r="P588" s="41">
        <v>4</v>
      </c>
      <c r="Q588" s="41">
        <v>4</v>
      </c>
      <c r="R588" s="41">
        <v>4</v>
      </c>
    </row>
    <row r="589" spans="1:18">
      <c r="A589" s="40" t="str">
        <f t="shared" si="36"/>
        <v>5_19661</v>
      </c>
      <c r="B589" s="40">
        <v>5</v>
      </c>
      <c r="C589" s="41" t="s">
        <v>67</v>
      </c>
      <c r="D589" s="40">
        <v>1</v>
      </c>
      <c r="E589" s="40">
        <v>1966</v>
      </c>
      <c r="F589" s="40" t="str">
        <f t="shared" si="37"/>
        <v>1966Q1</v>
      </c>
      <c r="G589" s="40">
        <v>2</v>
      </c>
      <c r="H589" s="40">
        <v>2</v>
      </c>
      <c r="I589" s="40">
        <v>0</v>
      </c>
      <c r="J589" s="42">
        <v>220813</v>
      </c>
      <c r="K589" s="42">
        <f>J589*OtherData!$C$3</f>
        <v>167155.94246782741</v>
      </c>
      <c r="L589" s="42" t="str">
        <f>VLOOKUP($C589,OtherData!$H:$I,2,0)</f>
        <v>Winter</v>
      </c>
      <c r="M589" s="54">
        <f t="shared" si="38"/>
        <v>-3.7817330633719518E-2</v>
      </c>
      <c r="N589" s="42" t="e">
        <f>VLOOKUP(E589,Inflation!$A$2:'Inflation'!$L$63,14,FALSE)*J589</f>
        <v>#REF!</v>
      </c>
      <c r="O589" s="126" t="e">
        <f t="shared" si="39"/>
        <v>#REF!</v>
      </c>
      <c r="P589" s="41">
        <v>3</v>
      </c>
      <c r="Q589" s="41">
        <v>3</v>
      </c>
      <c r="R589" s="41">
        <v>5</v>
      </c>
    </row>
    <row r="590" spans="1:18">
      <c r="A590" s="40" t="str">
        <f t="shared" si="36"/>
        <v>1_19661</v>
      </c>
      <c r="B590" s="40">
        <v>1</v>
      </c>
      <c r="C590" s="41" t="s">
        <v>67</v>
      </c>
      <c r="D590" s="40">
        <v>1</v>
      </c>
      <c r="E590" s="40">
        <v>1966</v>
      </c>
      <c r="F590" s="40" t="str">
        <f t="shared" si="37"/>
        <v>1966Q1</v>
      </c>
      <c r="G590" s="40">
        <v>2</v>
      </c>
      <c r="H590" s="40">
        <v>2</v>
      </c>
      <c r="I590" s="40">
        <v>0</v>
      </c>
      <c r="J590" s="42">
        <v>220405</v>
      </c>
      <c r="K590" s="42">
        <f>J590*OtherData!$C$3</f>
        <v>166847.08554125665</v>
      </c>
      <c r="L590" s="42" t="str">
        <f>VLOOKUP($C590,OtherData!$H:$I,2,0)</f>
        <v>Winter</v>
      </c>
      <c r="M590" s="54">
        <f t="shared" si="38"/>
        <v>-3.7820049240129994E-2</v>
      </c>
      <c r="N590" s="42" t="e">
        <f>VLOOKUP(E590,Inflation!$A$2:'Inflation'!$L$63,14,FALSE)*J590</f>
        <v>#REF!</v>
      </c>
      <c r="O590" s="126" t="e">
        <f t="shared" si="39"/>
        <v>#REF!</v>
      </c>
      <c r="P590" s="41">
        <v>3</v>
      </c>
      <c r="Q590" s="41">
        <v>3</v>
      </c>
      <c r="R590" s="41">
        <v>3</v>
      </c>
    </row>
    <row r="591" spans="1:18">
      <c r="A591" s="40" t="str">
        <f t="shared" si="36"/>
        <v>5_20112</v>
      </c>
      <c r="B591" s="40">
        <v>5</v>
      </c>
      <c r="C591" s="41" t="s">
        <v>71</v>
      </c>
      <c r="D591" s="40">
        <v>2</v>
      </c>
      <c r="E591" s="40">
        <v>2011</v>
      </c>
      <c r="F591" s="40" t="str">
        <f t="shared" si="37"/>
        <v>2011Q2</v>
      </c>
      <c r="G591" s="40">
        <v>1</v>
      </c>
      <c r="H591" s="40">
        <v>0</v>
      </c>
      <c r="I591" s="40">
        <v>0</v>
      </c>
      <c r="J591" s="42">
        <v>218510</v>
      </c>
      <c r="K591" s="42">
        <f>J591*OtherData!$C$3</f>
        <v>165412.56623769872</v>
      </c>
      <c r="L591" s="42" t="str">
        <f>VLOOKUP($C591,OtherData!$H:$I,2,0)</f>
        <v>Storm</v>
      </c>
      <c r="M591" s="54">
        <f t="shared" si="38"/>
        <v>-3.7832676100786493E-2</v>
      </c>
      <c r="N591" s="42" t="e">
        <f>VLOOKUP(E591,Inflation!$A$2:'Inflation'!$L$63,14,FALSE)*J591</f>
        <v>#REF!</v>
      </c>
      <c r="O591" s="126" t="e">
        <f t="shared" si="39"/>
        <v>#REF!</v>
      </c>
      <c r="P591" s="41">
        <v>1</v>
      </c>
      <c r="Q591" s="41">
        <v>1</v>
      </c>
      <c r="R591" s="41">
        <v>1</v>
      </c>
    </row>
    <row r="592" spans="1:18">
      <c r="A592" s="40" t="str">
        <f t="shared" si="36"/>
        <v>2_20102</v>
      </c>
      <c r="B592" s="40">
        <v>2</v>
      </c>
      <c r="C592" s="41" t="s">
        <v>71</v>
      </c>
      <c r="D592" s="40">
        <v>2</v>
      </c>
      <c r="E592" s="40">
        <v>2010</v>
      </c>
      <c r="F592" s="40" t="str">
        <f t="shared" si="37"/>
        <v>2010Q2</v>
      </c>
      <c r="G592" s="40">
        <v>1</v>
      </c>
      <c r="H592" s="40">
        <v>0</v>
      </c>
      <c r="I592" s="40">
        <v>0</v>
      </c>
      <c r="J592" s="42">
        <v>218115</v>
      </c>
      <c r="K592" s="42">
        <f>J592*OtherData!$C$3</f>
        <v>165113.55034065104</v>
      </c>
      <c r="L592" s="42" t="str">
        <f>VLOOKUP($C592,OtherData!$H:$I,2,0)</f>
        <v>Storm</v>
      </c>
      <c r="M592" s="54">
        <f t="shared" si="38"/>
        <v>-3.7835308084933891E-2</v>
      </c>
      <c r="N592" s="42" t="e">
        <f>VLOOKUP(E592,Inflation!$A$2:'Inflation'!$L$63,14,FALSE)*J592</f>
        <v>#REF!</v>
      </c>
      <c r="O592" s="126" t="e">
        <f t="shared" si="39"/>
        <v>#REF!</v>
      </c>
      <c r="P592" s="41">
        <v>5</v>
      </c>
      <c r="Q592" s="41">
        <v>2</v>
      </c>
      <c r="R592" s="41">
        <v>2</v>
      </c>
    </row>
    <row r="593" spans="1:18">
      <c r="A593" s="40" t="str">
        <f t="shared" si="36"/>
        <v>2_20014</v>
      </c>
      <c r="B593" s="40">
        <v>2</v>
      </c>
      <c r="C593" s="41" t="s">
        <v>96</v>
      </c>
      <c r="D593" s="40">
        <v>4</v>
      </c>
      <c r="E593" s="40">
        <v>2001</v>
      </c>
      <c r="F593" s="40" t="str">
        <f t="shared" si="37"/>
        <v>2001Q4</v>
      </c>
      <c r="G593" s="40">
        <v>1</v>
      </c>
      <c r="H593" s="40">
        <v>10</v>
      </c>
      <c r="I593" s="40">
        <v>109</v>
      </c>
      <c r="J593" s="42">
        <v>217925</v>
      </c>
      <c r="K593" s="42">
        <f>J593*OtherData!$C$3</f>
        <v>164969.71990915973</v>
      </c>
      <c r="L593" s="42" t="str">
        <f>VLOOKUP($C593,OtherData!$H:$I,2,0)</f>
        <v>other</v>
      </c>
      <c r="M593" s="54">
        <f t="shared" si="38"/>
        <v>-3.7836574102625045E-2</v>
      </c>
      <c r="N593" s="42" t="e">
        <f>VLOOKUP(E593,Inflation!$A$2:'Inflation'!$L$63,14,FALSE)*J593</f>
        <v>#REF!</v>
      </c>
      <c r="O593" s="126" t="e">
        <f t="shared" si="39"/>
        <v>#REF!</v>
      </c>
      <c r="P593" s="41">
        <v>3</v>
      </c>
      <c r="Q593" s="41">
        <v>3</v>
      </c>
      <c r="R593" s="41">
        <v>3</v>
      </c>
    </row>
    <row r="594" spans="1:18">
      <c r="A594" s="40" t="str">
        <f t="shared" si="36"/>
        <v>1_19963</v>
      </c>
      <c r="B594" s="40">
        <v>1</v>
      </c>
      <c r="C594" s="41" t="s">
        <v>71</v>
      </c>
      <c r="D594" s="40">
        <v>3</v>
      </c>
      <c r="E594" s="40">
        <v>1996</v>
      </c>
      <c r="F594" s="40" t="str">
        <f t="shared" si="37"/>
        <v>1996Q3</v>
      </c>
      <c r="G594" s="40">
        <v>1</v>
      </c>
      <c r="H594" s="40">
        <v>0</v>
      </c>
      <c r="I594" s="40">
        <v>0</v>
      </c>
      <c r="J594" s="42">
        <v>217806</v>
      </c>
      <c r="K594" s="42">
        <f>J594*OtherData!$C$3</f>
        <v>164879.63663890993</v>
      </c>
      <c r="L594" s="42" t="str">
        <f>VLOOKUP($C594,OtherData!$H:$I,2,0)</f>
        <v>Storm</v>
      </c>
      <c r="M594" s="54">
        <f t="shared" si="38"/>
        <v>-3.7837367029494764E-2</v>
      </c>
      <c r="N594" s="42" t="e">
        <f>VLOOKUP(E594,Inflation!$A$2:'Inflation'!$L$63,14,FALSE)*J594</f>
        <v>#REF!</v>
      </c>
      <c r="O594" s="126" t="e">
        <f t="shared" si="39"/>
        <v>#REF!</v>
      </c>
      <c r="P594" s="41">
        <v>5</v>
      </c>
      <c r="Q594" s="41">
        <v>2</v>
      </c>
      <c r="R594" s="41">
        <v>2</v>
      </c>
    </row>
    <row r="595" spans="1:18">
      <c r="A595" s="40" t="str">
        <f t="shared" si="36"/>
        <v>2_20102</v>
      </c>
      <c r="B595" s="40">
        <v>2</v>
      </c>
      <c r="C595" s="41" t="s">
        <v>72</v>
      </c>
      <c r="D595" s="40">
        <v>2</v>
      </c>
      <c r="E595" s="40">
        <v>2010</v>
      </c>
      <c r="F595" s="40" t="str">
        <f t="shared" si="37"/>
        <v>2010Q2</v>
      </c>
      <c r="G595" s="40">
        <v>1</v>
      </c>
      <c r="H595" s="40">
        <v>0</v>
      </c>
      <c r="I595" s="40">
        <v>0</v>
      </c>
      <c r="J595" s="42">
        <v>216831</v>
      </c>
      <c r="K595" s="42">
        <f>J595*OtherData!$C$3</f>
        <v>164141.55942467827</v>
      </c>
      <c r="L595" s="42" t="str">
        <f>VLOOKUP($C595,OtherData!$H:$I,2,0)</f>
        <v>Storm</v>
      </c>
      <c r="M595" s="54">
        <f t="shared" si="38"/>
        <v>-3.7843863699225683E-2</v>
      </c>
      <c r="N595" s="42" t="e">
        <f>VLOOKUP(E595,Inflation!$A$2:'Inflation'!$L$63,14,FALSE)*J595</f>
        <v>#REF!</v>
      </c>
      <c r="O595" s="126" t="e">
        <f t="shared" si="39"/>
        <v>#REF!</v>
      </c>
      <c r="P595" s="41">
        <v>4</v>
      </c>
      <c r="Q595" s="41">
        <v>4</v>
      </c>
      <c r="R595" s="41">
        <v>4</v>
      </c>
    </row>
    <row r="596" spans="1:18">
      <c r="A596" s="40" t="str">
        <f t="shared" si="36"/>
        <v>1_19963</v>
      </c>
      <c r="B596" s="40">
        <v>1</v>
      </c>
      <c r="C596" s="41" t="s">
        <v>68</v>
      </c>
      <c r="D596" s="40">
        <v>3</v>
      </c>
      <c r="E596" s="40">
        <v>1996</v>
      </c>
      <c r="F596" s="40" t="str">
        <f t="shared" si="37"/>
        <v>1996Q3</v>
      </c>
      <c r="G596" s="40">
        <v>1</v>
      </c>
      <c r="H596" s="40">
        <v>0</v>
      </c>
      <c r="I596" s="40">
        <v>0</v>
      </c>
      <c r="J596" s="42">
        <v>216593</v>
      </c>
      <c r="K596" s="42">
        <f>J596*OtherData!$C$3</f>
        <v>163961.39288417867</v>
      </c>
      <c r="L596" s="42" t="str">
        <f>VLOOKUP($C596,OtherData!$H:$I,2,0)</f>
        <v>Wind</v>
      </c>
      <c r="M596" s="54">
        <f t="shared" si="38"/>
        <v>-3.7845449552965128E-2</v>
      </c>
      <c r="N596" s="42" t="e">
        <f>VLOOKUP(E596,Inflation!$A$2:'Inflation'!$L$63,14,FALSE)*J596</f>
        <v>#REF!</v>
      </c>
      <c r="O596" s="126" t="e">
        <f t="shared" si="39"/>
        <v>#REF!</v>
      </c>
      <c r="P596" s="41">
        <v>2</v>
      </c>
      <c r="Q596" s="41">
        <v>2</v>
      </c>
      <c r="R596" s="41">
        <v>2</v>
      </c>
    </row>
    <row r="597" spans="1:18">
      <c r="A597" s="40" t="str">
        <f t="shared" si="36"/>
        <v>4_19631</v>
      </c>
      <c r="B597" s="40">
        <v>4</v>
      </c>
      <c r="C597" s="41" t="s">
        <v>73</v>
      </c>
      <c r="D597" s="40">
        <v>1</v>
      </c>
      <c r="E597" s="40">
        <v>1963</v>
      </c>
      <c r="F597" s="40" t="str">
        <f t="shared" si="37"/>
        <v>1963Q1</v>
      </c>
      <c r="G597" s="40">
        <v>1</v>
      </c>
      <c r="H597" s="40">
        <v>0</v>
      </c>
      <c r="I597" s="40">
        <v>0</v>
      </c>
      <c r="J597" s="42">
        <v>216551</v>
      </c>
      <c r="K597" s="42">
        <f>J597*OtherData!$C$3</f>
        <v>163929.59878879637</v>
      </c>
      <c r="L597" s="42" t="str">
        <f>VLOOKUP($C597,OtherData!$H:$I,2,0)</f>
        <v>Wind</v>
      </c>
      <c r="M597" s="54">
        <f t="shared" si="38"/>
        <v>-3.7845729409507381E-2</v>
      </c>
      <c r="N597" s="42" t="e">
        <f>VLOOKUP(E597,Inflation!$A$2:'Inflation'!$L$63,14,FALSE)*J597</f>
        <v>#REF!</v>
      </c>
      <c r="O597" s="126" t="e">
        <f t="shared" si="39"/>
        <v>#REF!</v>
      </c>
      <c r="P597" s="41">
        <v>2</v>
      </c>
      <c r="Q597" s="41">
        <v>2</v>
      </c>
      <c r="R597" s="41">
        <v>2</v>
      </c>
    </row>
    <row r="598" spans="1:18">
      <c r="A598" s="40" t="str">
        <f t="shared" si="36"/>
        <v>2_20073</v>
      </c>
      <c r="B598" s="40">
        <v>2</v>
      </c>
      <c r="C598" s="41" t="s">
        <v>71</v>
      </c>
      <c r="D598" s="40">
        <v>3</v>
      </c>
      <c r="E598" s="40">
        <v>2007</v>
      </c>
      <c r="F598" s="40" t="str">
        <f t="shared" si="37"/>
        <v>2007Q3</v>
      </c>
      <c r="G598" s="40">
        <v>1</v>
      </c>
      <c r="H598" s="40">
        <v>0</v>
      </c>
      <c r="I598" s="40">
        <v>0</v>
      </c>
      <c r="J598" s="42">
        <v>216094</v>
      </c>
      <c r="K598" s="42">
        <f>J598*OtherData!$C$3</f>
        <v>163583.64875094625</v>
      </c>
      <c r="L598" s="42" t="str">
        <f>VLOOKUP($C598,OtherData!$H:$I,2,0)</f>
        <v>Storm</v>
      </c>
      <c r="M598" s="54">
        <f t="shared" si="38"/>
        <v>-3.7848774515217155E-2</v>
      </c>
      <c r="N598" s="42" t="e">
        <f>VLOOKUP(E598,Inflation!$A$2:'Inflation'!$L$63,14,FALSE)*J598</f>
        <v>#REF!</v>
      </c>
      <c r="O598" s="126" t="e">
        <f t="shared" si="39"/>
        <v>#REF!</v>
      </c>
      <c r="P598" s="41">
        <v>1</v>
      </c>
      <c r="Q598" s="41">
        <v>1</v>
      </c>
      <c r="R598" s="41">
        <v>1</v>
      </c>
    </row>
    <row r="599" spans="1:18">
      <c r="A599" s="40" t="str">
        <f t="shared" si="36"/>
        <v>3_20143</v>
      </c>
      <c r="B599" s="40">
        <v>3</v>
      </c>
      <c r="C599" s="41" t="s">
        <v>66</v>
      </c>
      <c r="D599" s="40">
        <v>3</v>
      </c>
      <c r="E599" s="40">
        <v>2014</v>
      </c>
      <c r="F599" s="40" t="str">
        <f t="shared" si="37"/>
        <v>2014Q3</v>
      </c>
      <c r="G599" s="40">
        <v>1</v>
      </c>
      <c r="H599" s="40">
        <v>0</v>
      </c>
      <c r="I599" s="40">
        <v>0</v>
      </c>
      <c r="J599" s="42">
        <v>215336</v>
      </c>
      <c r="K599" s="42">
        <f>J599*OtherData!$C$3</f>
        <v>163009.84102952309</v>
      </c>
      <c r="L599" s="42" t="str">
        <f>VLOOKUP($C599,OtherData!$H:$I,2,0)</f>
        <v>Water</v>
      </c>
      <c r="M599" s="54">
        <f t="shared" si="38"/>
        <v>-3.7853825259479758E-2</v>
      </c>
      <c r="N599" s="42" t="e">
        <f>VLOOKUP(E599,Inflation!$A$2:'Inflation'!$L$63,14,FALSE)*J599</f>
        <v>#REF!</v>
      </c>
      <c r="O599" s="126" t="e">
        <f t="shared" si="39"/>
        <v>#REF!</v>
      </c>
      <c r="P599" s="41">
        <v>4</v>
      </c>
      <c r="Q599" s="41">
        <v>4</v>
      </c>
      <c r="R599" s="41">
        <v>4</v>
      </c>
    </row>
    <row r="600" spans="1:18">
      <c r="A600" s="40" t="str">
        <f t="shared" si="36"/>
        <v>5_19894</v>
      </c>
      <c r="B600" s="40">
        <v>5</v>
      </c>
      <c r="C600" s="41" t="s">
        <v>67</v>
      </c>
      <c r="D600" s="40">
        <v>4</v>
      </c>
      <c r="E600" s="40">
        <v>1989</v>
      </c>
      <c r="F600" s="40" t="str">
        <f t="shared" si="37"/>
        <v>1989Q4</v>
      </c>
      <c r="G600" s="40">
        <v>4</v>
      </c>
      <c r="H600" s="40">
        <v>0</v>
      </c>
      <c r="I600" s="40">
        <v>0</v>
      </c>
      <c r="J600" s="42">
        <v>213977</v>
      </c>
      <c r="K600" s="42">
        <f>J600*OtherData!$C$3</f>
        <v>161981.07494322484</v>
      </c>
      <c r="L600" s="42" t="str">
        <f>VLOOKUP($C600,OtherData!$H:$I,2,0)</f>
        <v>Winter</v>
      </c>
      <c r="M600" s="54">
        <f t="shared" si="38"/>
        <v>-3.7862880617597003E-2</v>
      </c>
      <c r="N600" s="42" t="e">
        <f>VLOOKUP(E600,Inflation!$A$2:'Inflation'!$L$63,14,FALSE)*J600</f>
        <v>#REF!</v>
      </c>
      <c r="O600" s="126" t="e">
        <f t="shared" si="39"/>
        <v>#REF!</v>
      </c>
      <c r="P600" s="41">
        <v>1</v>
      </c>
      <c r="Q600" s="41">
        <v>1</v>
      </c>
      <c r="R600" s="41">
        <v>5</v>
      </c>
    </row>
    <row r="601" spans="1:18">
      <c r="A601" s="40" t="str">
        <f t="shared" si="36"/>
        <v>3_19661</v>
      </c>
      <c r="B601" s="40">
        <v>3</v>
      </c>
      <c r="C601" s="41" t="s">
        <v>67</v>
      </c>
      <c r="D601" s="40">
        <v>1</v>
      </c>
      <c r="E601" s="40">
        <v>1966</v>
      </c>
      <c r="F601" s="40" t="str">
        <f t="shared" si="37"/>
        <v>1966Q1</v>
      </c>
      <c r="G601" s="40">
        <v>2</v>
      </c>
      <c r="H601" s="40">
        <v>3</v>
      </c>
      <c r="I601" s="40">
        <v>0</v>
      </c>
      <c r="J601" s="42">
        <v>209853</v>
      </c>
      <c r="K601" s="42">
        <f>J601*OtherData!$C$3</f>
        <v>158859.19757759274</v>
      </c>
      <c r="L601" s="42" t="str">
        <f>VLOOKUP($C601,OtherData!$H:$I,2,0)</f>
        <v>Winter</v>
      </c>
      <c r="M601" s="54">
        <f t="shared" si="38"/>
        <v>-3.789035986474603E-2</v>
      </c>
      <c r="N601" s="42" t="e">
        <f>VLOOKUP(E601,Inflation!$A$2:'Inflation'!$L$63,14,FALSE)*J601</f>
        <v>#REF!</v>
      </c>
      <c r="O601" s="126" t="e">
        <f t="shared" si="39"/>
        <v>#REF!</v>
      </c>
      <c r="P601" s="41">
        <v>5</v>
      </c>
      <c r="Q601" s="41">
        <v>2</v>
      </c>
      <c r="R601" s="41">
        <v>2</v>
      </c>
    </row>
    <row r="602" spans="1:18">
      <c r="A602" s="40" t="str">
        <f t="shared" si="36"/>
        <v>6_20144</v>
      </c>
      <c r="B602" s="40">
        <v>6</v>
      </c>
      <c r="C602" s="41" t="s">
        <v>71</v>
      </c>
      <c r="D602" s="40">
        <v>4</v>
      </c>
      <c r="E602" s="40">
        <v>2014</v>
      </c>
      <c r="F602" s="40" t="str">
        <f t="shared" si="37"/>
        <v>2014Q4</v>
      </c>
      <c r="G602" s="40">
        <v>1</v>
      </c>
      <c r="H602" s="40">
        <v>0</v>
      </c>
      <c r="I602" s="40">
        <v>0</v>
      </c>
      <c r="J602" s="42">
        <v>209588</v>
      </c>
      <c r="K602" s="42">
        <f>J602*OtherData!$C$3</f>
        <v>158658.59197577593</v>
      </c>
      <c r="L602" s="42" t="str">
        <f>VLOOKUP($C602,OtherData!$H:$I,2,0)</f>
        <v>Storm</v>
      </c>
      <c r="M602" s="54">
        <f t="shared" si="38"/>
        <v>-3.7892125626262645E-2</v>
      </c>
      <c r="N602" s="42" t="e">
        <f>VLOOKUP(E602,Inflation!$A$2:'Inflation'!$L$63,14,FALSE)*J602</f>
        <v>#REF!</v>
      </c>
      <c r="O602" s="126" t="e">
        <f t="shared" si="39"/>
        <v>#REF!</v>
      </c>
      <c r="P602" s="41">
        <v>2</v>
      </c>
      <c r="Q602" s="41">
        <v>2</v>
      </c>
      <c r="R602" s="41">
        <v>2</v>
      </c>
    </row>
    <row r="603" spans="1:18">
      <c r="A603" s="40" t="str">
        <f t="shared" si="36"/>
        <v>1_19803</v>
      </c>
      <c r="B603" s="40">
        <v>1</v>
      </c>
      <c r="C603" s="41" t="s">
        <v>97</v>
      </c>
      <c r="D603" s="40">
        <v>3</v>
      </c>
      <c r="E603" s="40">
        <v>1980</v>
      </c>
      <c r="F603" s="40" t="str">
        <f t="shared" si="37"/>
        <v>1980Q3</v>
      </c>
      <c r="G603" s="40">
        <v>1</v>
      </c>
      <c r="H603" s="40">
        <v>0</v>
      </c>
      <c r="I603" s="40">
        <v>0</v>
      </c>
      <c r="J603" s="42">
        <v>207318</v>
      </c>
      <c r="K603" s="42">
        <f>J603*OtherData!$C$3</f>
        <v>156940.19682059047</v>
      </c>
      <c r="L603" s="42" t="str">
        <f>VLOOKUP($C603,OtherData!$H:$I,2,0)</f>
        <v>Wind</v>
      </c>
      <c r="M603" s="54">
        <f t="shared" si="38"/>
        <v>-3.7907251206046419E-2</v>
      </c>
      <c r="N603" s="42" t="e">
        <f>VLOOKUP(E603,Inflation!$A$2:'Inflation'!$L$63,14,FALSE)*J603</f>
        <v>#REF!</v>
      </c>
      <c r="O603" s="126" t="e">
        <f t="shared" si="39"/>
        <v>#REF!</v>
      </c>
      <c r="P603" s="41">
        <v>5</v>
      </c>
      <c r="Q603" s="41">
        <v>2</v>
      </c>
      <c r="R603" s="41">
        <v>5</v>
      </c>
    </row>
    <row r="604" spans="1:18">
      <c r="A604" s="40" t="str">
        <f t="shared" si="36"/>
        <v>3_20153</v>
      </c>
      <c r="B604" s="40">
        <v>3</v>
      </c>
      <c r="C604" s="41" t="s">
        <v>66</v>
      </c>
      <c r="D604" s="40">
        <v>3</v>
      </c>
      <c r="E604" s="40">
        <v>2015</v>
      </c>
      <c r="F604" s="40" t="str">
        <f t="shared" si="37"/>
        <v>2015Q3</v>
      </c>
      <c r="G604" s="40">
        <v>1</v>
      </c>
      <c r="H604" s="40">
        <v>0</v>
      </c>
      <c r="I604" s="40">
        <v>0</v>
      </c>
      <c r="J604" s="42">
        <v>206678</v>
      </c>
      <c r="K604" s="42">
        <f>J604*OtherData!$C$3</f>
        <v>156455.7153671461</v>
      </c>
      <c r="L604" s="42" t="str">
        <f>VLOOKUP($C604,OtherData!$H:$I,2,0)</f>
        <v>Water</v>
      </c>
      <c r="M604" s="54">
        <f t="shared" si="38"/>
        <v>-3.7911515686690302E-2</v>
      </c>
      <c r="N604" s="42" t="e">
        <f>VLOOKUP(E604,Inflation!$A$2:'Inflation'!$L$63,14,FALSE)*J604</f>
        <v>#REF!</v>
      </c>
      <c r="O604" s="126" t="e">
        <f t="shared" si="39"/>
        <v>#REF!</v>
      </c>
      <c r="P604" s="41">
        <v>5</v>
      </c>
      <c r="Q604" s="41">
        <v>2</v>
      </c>
      <c r="R604" s="41">
        <v>5</v>
      </c>
    </row>
    <row r="605" spans="1:18">
      <c r="A605" s="40" t="str">
        <f t="shared" si="36"/>
        <v>5_20133</v>
      </c>
      <c r="B605" s="40">
        <v>5</v>
      </c>
      <c r="C605" s="41" t="s">
        <v>71</v>
      </c>
      <c r="D605" s="40">
        <v>3</v>
      </c>
      <c r="E605" s="40">
        <v>2013</v>
      </c>
      <c r="F605" s="40" t="str">
        <f t="shared" si="37"/>
        <v>2013Q3</v>
      </c>
      <c r="G605" s="40">
        <v>1</v>
      </c>
      <c r="H605" s="40">
        <v>0</v>
      </c>
      <c r="I605" s="40">
        <v>0</v>
      </c>
      <c r="J605" s="42">
        <v>205632</v>
      </c>
      <c r="K605" s="42">
        <f>J605*OtherData!$C$3</f>
        <v>155663.89099167299</v>
      </c>
      <c r="L605" s="42" t="str">
        <f>VLOOKUP($C605,OtherData!$H:$I,2,0)</f>
        <v>Storm</v>
      </c>
      <c r="M605" s="54">
        <f t="shared" si="38"/>
        <v>-3.7918485447242654E-2</v>
      </c>
      <c r="N605" s="42" t="e">
        <f>VLOOKUP(E605,Inflation!$A$2:'Inflation'!$L$63,14,FALSE)*J605</f>
        <v>#REF!</v>
      </c>
      <c r="O605" s="126" t="e">
        <f t="shared" si="39"/>
        <v>#REF!</v>
      </c>
      <c r="P605" s="41">
        <v>3</v>
      </c>
      <c r="Q605" s="41">
        <v>3</v>
      </c>
      <c r="R605" s="41">
        <v>5</v>
      </c>
    </row>
    <row r="606" spans="1:18">
      <c r="A606" s="40" t="str">
        <f t="shared" si="36"/>
        <v>6_20113</v>
      </c>
      <c r="B606" s="40">
        <v>6</v>
      </c>
      <c r="C606" s="41" t="s">
        <v>71</v>
      </c>
      <c r="D606" s="40">
        <v>3</v>
      </c>
      <c r="E606" s="40">
        <v>2011</v>
      </c>
      <c r="F606" s="40" t="str">
        <f t="shared" si="37"/>
        <v>2011Q3</v>
      </c>
      <c r="G606" s="40">
        <v>1</v>
      </c>
      <c r="H606" s="40">
        <v>0</v>
      </c>
      <c r="I606" s="40">
        <v>0</v>
      </c>
      <c r="J606" s="42">
        <v>205156</v>
      </c>
      <c r="K606" s="42">
        <f>J606*OtherData!$C$3</f>
        <v>155303.55791067373</v>
      </c>
      <c r="L606" s="42" t="str">
        <f>VLOOKUP($C606,OtherData!$H:$I,2,0)</f>
        <v>Storm</v>
      </c>
      <c r="M606" s="54">
        <f t="shared" si="38"/>
        <v>-3.7921657154721539E-2</v>
      </c>
      <c r="N606" s="42" t="e">
        <f>VLOOKUP(E606,Inflation!$A$2:'Inflation'!$L$63,14,FALSE)*J606</f>
        <v>#REF!</v>
      </c>
      <c r="O606" s="126" t="e">
        <f t="shared" si="39"/>
        <v>#REF!</v>
      </c>
      <c r="P606" s="41">
        <v>4</v>
      </c>
      <c r="Q606" s="41">
        <v>4</v>
      </c>
      <c r="R606" s="41">
        <v>4</v>
      </c>
    </row>
    <row r="607" spans="1:18">
      <c r="A607" s="40" t="str">
        <f t="shared" si="36"/>
        <v>6_20102</v>
      </c>
      <c r="B607" s="40">
        <v>6</v>
      </c>
      <c r="C607" s="41" t="s">
        <v>86</v>
      </c>
      <c r="D607" s="40">
        <v>2</v>
      </c>
      <c r="E607" s="40">
        <v>2010</v>
      </c>
      <c r="F607" s="40" t="str">
        <f t="shared" si="37"/>
        <v>2010Q2</v>
      </c>
      <c r="G607" s="40">
        <v>1</v>
      </c>
      <c r="H607" s="40">
        <v>0</v>
      </c>
      <c r="I607" s="40">
        <v>0</v>
      </c>
      <c r="J607" s="42">
        <v>203663</v>
      </c>
      <c r="K607" s="42">
        <f>J607*OtherData!$C$3</f>
        <v>154173.35352006057</v>
      </c>
      <c r="L607" s="42" t="str">
        <f>VLOOKUP($C607,OtherData!$H:$I,2,0)</f>
        <v>Storm</v>
      </c>
      <c r="M607" s="54">
        <f t="shared" si="38"/>
        <v>-3.7931605388473601E-2</v>
      </c>
      <c r="N607" s="42" t="e">
        <f>VLOOKUP(E607,Inflation!$A$2:'Inflation'!$L$63,14,FALSE)*J607</f>
        <v>#REF!</v>
      </c>
      <c r="O607" s="126" t="e">
        <f t="shared" si="39"/>
        <v>#REF!</v>
      </c>
      <c r="P607" s="41">
        <v>4</v>
      </c>
      <c r="Q607" s="41">
        <v>4</v>
      </c>
      <c r="R607" s="41">
        <v>4</v>
      </c>
    </row>
    <row r="608" spans="1:18">
      <c r="A608" s="40" t="str">
        <f t="shared" si="36"/>
        <v>4_19761</v>
      </c>
      <c r="B608" s="40">
        <v>4</v>
      </c>
      <c r="C608" s="41" t="s">
        <v>71</v>
      </c>
      <c r="D608" s="40">
        <v>1</v>
      </c>
      <c r="E608" s="40">
        <v>1976</v>
      </c>
      <c r="F608" s="40" t="str">
        <f t="shared" si="37"/>
        <v>1976Q1</v>
      </c>
      <c r="G608" s="40">
        <v>1</v>
      </c>
      <c r="H608" s="40">
        <v>0</v>
      </c>
      <c r="I608" s="40">
        <v>0</v>
      </c>
      <c r="J608" s="42">
        <v>203513</v>
      </c>
      <c r="K608" s="42">
        <f>J608*OtherData!$C$3</f>
        <v>154059.80317940956</v>
      </c>
      <c r="L608" s="42" t="str">
        <f>VLOOKUP($C608,OtherData!$H:$I,2,0)</f>
        <v>Storm</v>
      </c>
      <c r="M608" s="54">
        <f t="shared" si="38"/>
        <v>-3.7932604876124515E-2</v>
      </c>
      <c r="N608" s="42" t="e">
        <f>VLOOKUP(E608,Inflation!$A$2:'Inflation'!$L$63,14,FALSE)*J608</f>
        <v>#REF!</v>
      </c>
      <c r="O608" s="126" t="e">
        <f t="shared" si="39"/>
        <v>#REF!</v>
      </c>
      <c r="P608" s="41">
        <v>1</v>
      </c>
      <c r="Q608" s="41">
        <v>1</v>
      </c>
      <c r="R608" s="41">
        <v>1</v>
      </c>
    </row>
    <row r="609" spans="1:18">
      <c r="A609" s="40" t="str">
        <f t="shared" si="36"/>
        <v>2_19761</v>
      </c>
      <c r="B609" s="40">
        <v>2</v>
      </c>
      <c r="C609" s="41" t="s">
        <v>71</v>
      </c>
      <c r="D609" s="40">
        <v>1</v>
      </c>
      <c r="E609" s="40">
        <v>1976</v>
      </c>
      <c r="F609" s="40" t="str">
        <f t="shared" si="37"/>
        <v>1976Q1</v>
      </c>
      <c r="G609" s="40">
        <v>1</v>
      </c>
      <c r="H609" s="40">
        <v>0</v>
      </c>
      <c r="I609" s="40">
        <v>0</v>
      </c>
      <c r="J609" s="42">
        <v>201888</v>
      </c>
      <c r="K609" s="42">
        <f>J609*OtherData!$C$3</f>
        <v>152829.67448902348</v>
      </c>
      <c r="L609" s="42" t="str">
        <f>VLOOKUP($C609,OtherData!$H:$I,2,0)</f>
        <v>Storm</v>
      </c>
      <c r="M609" s="54">
        <f t="shared" si="38"/>
        <v>-3.7943432659009374E-2</v>
      </c>
      <c r="N609" s="42" t="e">
        <f>VLOOKUP(E609,Inflation!$A$2:'Inflation'!$L$63,14,FALSE)*J609</f>
        <v>#REF!</v>
      </c>
      <c r="O609" s="126" t="e">
        <f t="shared" si="39"/>
        <v>#REF!</v>
      </c>
      <c r="P609" s="41">
        <v>4</v>
      </c>
      <c r="Q609" s="41">
        <v>4</v>
      </c>
      <c r="R609" s="41">
        <v>4</v>
      </c>
    </row>
    <row r="610" spans="1:18">
      <c r="A610" s="40" t="str">
        <f t="shared" si="36"/>
        <v>3_19894</v>
      </c>
      <c r="B610" s="40">
        <v>3</v>
      </c>
      <c r="C610" s="41" t="s">
        <v>67</v>
      </c>
      <c r="D610" s="40">
        <v>4</v>
      </c>
      <c r="E610" s="40">
        <v>1989</v>
      </c>
      <c r="F610" s="40" t="str">
        <f t="shared" si="37"/>
        <v>1989Q4</v>
      </c>
      <c r="G610" s="40">
        <v>4</v>
      </c>
      <c r="H610" s="40">
        <v>0</v>
      </c>
      <c r="I610" s="40">
        <v>0</v>
      </c>
      <c r="J610" s="42">
        <v>201736</v>
      </c>
      <c r="K610" s="42">
        <f>J610*OtherData!$C$3</f>
        <v>152714.61014383045</v>
      </c>
      <c r="L610" s="42" t="str">
        <f>VLOOKUP($C610,OtherData!$H:$I,2,0)</f>
        <v>Winter</v>
      </c>
      <c r="M610" s="54">
        <f t="shared" si="38"/>
        <v>-3.7944445473162294E-2</v>
      </c>
      <c r="N610" s="42" t="e">
        <f>VLOOKUP(E610,Inflation!$A$2:'Inflation'!$L$63,14,FALSE)*J610</f>
        <v>#REF!</v>
      </c>
      <c r="O610" s="126" t="e">
        <f t="shared" si="39"/>
        <v>#REF!</v>
      </c>
      <c r="P610" s="41">
        <v>5</v>
      </c>
      <c r="Q610" s="41">
        <v>2</v>
      </c>
      <c r="R610" s="41">
        <v>2</v>
      </c>
    </row>
    <row r="611" spans="1:18">
      <c r="A611" s="40" t="str">
        <f t="shared" si="36"/>
        <v>3_20121</v>
      </c>
      <c r="B611" s="40">
        <v>3</v>
      </c>
      <c r="C611" s="41" t="s">
        <v>71</v>
      </c>
      <c r="D611" s="40">
        <v>1</v>
      </c>
      <c r="E611" s="40">
        <v>2012</v>
      </c>
      <c r="F611" s="40" t="str">
        <f t="shared" si="37"/>
        <v>2012Q1</v>
      </c>
      <c r="G611" s="40">
        <v>1</v>
      </c>
      <c r="H611" s="40">
        <v>0</v>
      </c>
      <c r="I611" s="40">
        <v>0</v>
      </c>
      <c r="J611" s="42">
        <v>200191</v>
      </c>
      <c r="K611" s="42">
        <f>J611*OtherData!$C$3</f>
        <v>151545.04163512492</v>
      </c>
      <c r="L611" s="42" t="str">
        <f>VLOOKUP($C611,OtherData!$H:$I,2,0)</f>
        <v>Storm</v>
      </c>
      <c r="M611" s="54">
        <f t="shared" si="38"/>
        <v>-3.7954740195966674E-2</v>
      </c>
      <c r="N611" s="42" t="e">
        <f>VLOOKUP(E611,Inflation!$A$2:'Inflation'!$L$63,14,FALSE)*J611</f>
        <v>#REF!</v>
      </c>
      <c r="O611" s="126" t="e">
        <f t="shared" si="39"/>
        <v>#REF!</v>
      </c>
      <c r="P611" s="41">
        <v>1</v>
      </c>
      <c r="Q611" s="41">
        <v>1</v>
      </c>
      <c r="R611" s="41">
        <v>1</v>
      </c>
    </row>
    <row r="612" spans="1:18">
      <c r="A612" s="40" t="str">
        <f t="shared" si="36"/>
        <v>4_20113</v>
      </c>
      <c r="B612" s="40">
        <v>4</v>
      </c>
      <c r="C612" s="41" t="s">
        <v>71</v>
      </c>
      <c r="D612" s="40">
        <v>3</v>
      </c>
      <c r="E612" s="40">
        <v>2011</v>
      </c>
      <c r="F612" s="40" t="str">
        <f t="shared" si="37"/>
        <v>2011Q3</v>
      </c>
      <c r="G612" s="40">
        <v>1</v>
      </c>
      <c r="H612" s="40">
        <v>0</v>
      </c>
      <c r="I612" s="40">
        <v>0</v>
      </c>
      <c r="J612" s="42">
        <v>199640</v>
      </c>
      <c r="K612" s="42">
        <f>J612*OtherData!$C$3</f>
        <v>151127.93338380015</v>
      </c>
      <c r="L612" s="42" t="str">
        <f>VLOOKUP($C612,OtherData!$H:$I,2,0)</f>
        <v>Storm</v>
      </c>
      <c r="M612" s="54">
        <f t="shared" si="38"/>
        <v>-3.7958411647271019E-2</v>
      </c>
      <c r="N612" s="42" t="e">
        <f>VLOOKUP(E612,Inflation!$A$2:'Inflation'!$L$63,14,FALSE)*J612</f>
        <v>#REF!</v>
      </c>
      <c r="O612" s="126" t="e">
        <f t="shared" si="39"/>
        <v>#REF!</v>
      </c>
      <c r="P612" s="41">
        <v>3</v>
      </c>
      <c r="Q612" s="41">
        <v>3</v>
      </c>
      <c r="R612" s="41">
        <v>5</v>
      </c>
    </row>
    <row r="613" spans="1:18">
      <c r="A613" s="40" t="str">
        <f t="shared" si="36"/>
        <v>1_19894</v>
      </c>
      <c r="B613" s="40">
        <v>1</v>
      </c>
      <c r="C613" s="41" t="s">
        <v>67</v>
      </c>
      <c r="D613" s="40">
        <v>4</v>
      </c>
      <c r="E613" s="40">
        <v>1989</v>
      </c>
      <c r="F613" s="40" t="str">
        <f t="shared" si="37"/>
        <v>1989Q4</v>
      </c>
      <c r="G613" s="40">
        <v>4</v>
      </c>
      <c r="H613" s="40">
        <v>21</v>
      </c>
      <c r="I613" s="40">
        <v>0</v>
      </c>
      <c r="J613" s="42">
        <v>199138</v>
      </c>
      <c r="K613" s="42">
        <f>J613*OtherData!$C$3</f>
        <v>150747.91824375474</v>
      </c>
      <c r="L613" s="42" t="str">
        <f>VLOOKUP($C613,OtherData!$H:$I,2,0)</f>
        <v>Winter</v>
      </c>
      <c r="M613" s="54">
        <f t="shared" si="38"/>
        <v>-3.7961756599276066E-2</v>
      </c>
      <c r="N613" s="42" t="e">
        <f>VLOOKUP(E613,Inflation!$A$2:'Inflation'!$L$63,14,FALSE)*J613</f>
        <v>#REF!</v>
      </c>
      <c r="O613" s="126" t="e">
        <f t="shared" si="39"/>
        <v>#REF!</v>
      </c>
      <c r="P613" s="41">
        <v>2</v>
      </c>
      <c r="Q613" s="41">
        <v>2</v>
      </c>
      <c r="R613" s="41">
        <v>2</v>
      </c>
    </row>
    <row r="614" spans="1:18">
      <c r="A614" s="40" t="str">
        <f t="shared" si="36"/>
        <v>6_20132</v>
      </c>
      <c r="B614" s="40">
        <v>6</v>
      </c>
      <c r="C614" s="41" t="s">
        <v>66</v>
      </c>
      <c r="D614" s="40">
        <v>2</v>
      </c>
      <c r="E614" s="40">
        <v>2013</v>
      </c>
      <c r="F614" s="40" t="str">
        <f t="shared" si="37"/>
        <v>2013Q2</v>
      </c>
      <c r="G614" s="40">
        <v>2</v>
      </c>
      <c r="H614" s="40">
        <v>0</v>
      </c>
      <c r="I614" s="40">
        <v>0</v>
      </c>
      <c r="J614" s="42">
        <v>197357</v>
      </c>
      <c r="K614" s="42">
        <f>J614*OtherData!$C$3</f>
        <v>149399.69719909161</v>
      </c>
      <c r="L614" s="42" t="str">
        <f>VLOOKUP($C614,OtherData!$H:$I,2,0)</f>
        <v>Water</v>
      </c>
      <c r="M614" s="54">
        <f t="shared" si="38"/>
        <v>-3.7973623849317871E-2</v>
      </c>
      <c r="N614" s="42" t="e">
        <f>VLOOKUP(E614,Inflation!$A$2:'Inflation'!$L$63,14,FALSE)*J614</f>
        <v>#REF!</v>
      </c>
      <c r="O614" s="126" t="e">
        <f t="shared" si="39"/>
        <v>#REF!</v>
      </c>
      <c r="P614" s="41">
        <v>3</v>
      </c>
      <c r="Q614" s="41">
        <v>3</v>
      </c>
      <c r="R614" s="41">
        <v>5</v>
      </c>
    </row>
    <row r="615" spans="1:18">
      <c r="A615" s="40" t="str">
        <f t="shared" si="36"/>
        <v>3_19813</v>
      </c>
      <c r="B615" s="40">
        <v>3</v>
      </c>
      <c r="C615" s="41" t="s">
        <v>92</v>
      </c>
      <c r="D615" s="40">
        <v>3</v>
      </c>
      <c r="E615" s="40">
        <v>1981</v>
      </c>
      <c r="F615" s="40" t="str">
        <f t="shared" si="37"/>
        <v>1981Q3</v>
      </c>
      <c r="G615" s="40">
        <v>1</v>
      </c>
      <c r="H615" s="40">
        <v>0</v>
      </c>
      <c r="I615" s="40">
        <v>5</v>
      </c>
      <c r="J615" s="42">
        <v>196875</v>
      </c>
      <c r="K615" s="42">
        <f>J615*OtherData!$C$3</f>
        <v>149034.82210446632</v>
      </c>
      <c r="L615" s="42" t="str">
        <f>VLOOKUP($C615,OtherData!$H:$I,2,0)</f>
        <v>Storm</v>
      </c>
      <c r="M615" s="54">
        <f t="shared" si="38"/>
        <v>-3.7976835536302801E-2</v>
      </c>
      <c r="N615" s="42" t="e">
        <f>VLOOKUP(E615,Inflation!$A$2:'Inflation'!$L$63,14,FALSE)*J615</f>
        <v>#REF!</v>
      </c>
      <c r="O615" s="126" t="e">
        <f t="shared" si="39"/>
        <v>#REF!</v>
      </c>
      <c r="P615" s="41">
        <v>2</v>
      </c>
      <c r="Q615" s="41">
        <v>2</v>
      </c>
      <c r="R615" s="41">
        <v>2</v>
      </c>
    </row>
    <row r="616" spans="1:18">
      <c r="A616" s="40" t="str">
        <f t="shared" si="36"/>
        <v>5_20092</v>
      </c>
      <c r="B616" s="40">
        <v>5</v>
      </c>
      <c r="C616" s="41" t="s">
        <v>71</v>
      </c>
      <c r="D616" s="40">
        <v>2</v>
      </c>
      <c r="E616" s="40">
        <v>2009</v>
      </c>
      <c r="F616" s="40" t="str">
        <f t="shared" si="37"/>
        <v>2009Q2</v>
      </c>
      <c r="G616" s="40">
        <v>1</v>
      </c>
      <c r="H616" s="40">
        <v>0</v>
      </c>
      <c r="I616" s="40">
        <v>0</v>
      </c>
      <c r="J616" s="42">
        <v>196101</v>
      </c>
      <c r="K616" s="42">
        <f>J616*OtherData!$C$3</f>
        <v>148448.90234670704</v>
      </c>
      <c r="L616" s="42" t="str">
        <f>VLOOKUP($C616,OtherData!$H:$I,2,0)</f>
        <v>Storm</v>
      </c>
      <c r="M616" s="54">
        <f t="shared" si="38"/>
        <v>-3.7981992892581494E-2</v>
      </c>
      <c r="N616" s="42" t="e">
        <f>VLOOKUP(E616,Inflation!$A$2:'Inflation'!$L$63,14,FALSE)*J616</f>
        <v>#REF!</v>
      </c>
      <c r="O616" s="126" t="e">
        <f t="shared" si="39"/>
        <v>#REF!</v>
      </c>
      <c r="P616" s="41">
        <v>5</v>
      </c>
      <c r="Q616" s="41">
        <v>2</v>
      </c>
      <c r="R616" s="41">
        <v>5</v>
      </c>
    </row>
    <row r="617" spans="1:18">
      <c r="A617" s="40" t="str">
        <f t="shared" si="36"/>
        <v>3_20103</v>
      </c>
      <c r="B617" s="40">
        <v>3</v>
      </c>
      <c r="C617" s="41" t="s">
        <v>66</v>
      </c>
      <c r="D617" s="40">
        <v>3</v>
      </c>
      <c r="E617" s="40">
        <v>2010</v>
      </c>
      <c r="F617" s="40" t="str">
        <f t="shared" si="37"/>
        <v>2010Q3</v>
      </c>
      <c r="G617" s="40">
        <v>1</v>
      </c>
      <c r="H617" s="40">
        <v>0</v>
      </c>
      <c r="I617" s="40">
        <v>0</v>
      </c>
      <c r="J617" s="42">
        <v>194370</v>
      </c>
      <c r="K617" s="42">
        <f>J617*OtherData!$C$3</f>
        <v>147138.53141559425</v>
      </c>
      <c r="L617" s="42" t="str">
        <f>VLOOKUP($C617,OtherData!$H:$I,2,0)</f>
        <v>Water</v>
      </c>
      <c r="M617" s="54">
        <f t="shared" si="38"/>
        <v>-3.7993526980073002E-2</v>
      </c>
      <c r="N617" s="42" t="e">
        <f>VLOOKUP(E617,Inflation!$A$2:'Inflation'!$L$63,14,FALSE)*J617</f>
        <v>#REF!</v>
      </c>
      <c r="O617" s="126" t="e">
        <f t="shared" si="39"/>
        <v>#REF!</v>
      </c>
      <c r="P617" s="41">
        <v>2</v>
      </c>
      <c r="Q617" s="41">
        <v>2</v>
      </c>
      <c r="R617" s="41">
        <v>2</v>
      </c>
    </row>
    <row r="618" spans="1:18">
      <c r="A618" s="40" t="str">
        <f t="shared" si="36"/>
        <v>5_20113</v>
      </c>
      <c r="B618" s="40">
        <v>5</v>
      </c>
      <c r="C618" s="41" t="s">
        <v>71</v>
      </c>
      <c r="D618" s="40">
        <v>3</v>
      </c>
      <c r="E618" s="40">
        <v>2011</v>
      </c>
      <c r="F618" s="40" t="str">
        <f t="shared" si="37"/>
        <v>2011Q3</v>
      </c>
      <c r="G618" s="40">
        <v>1</v>
      </c>
      <c r="H618" s="40">
        <v>0</v>
      </c>
      <c r="I618" s="40">
        <v>0</v>
      </c>
      <c r="J618" s="42">
        <v>192715</v>
      </c>
      <c r="K618" s="42">
        <f>J618*OtherData!$C$3</f>
        <v>145885.69265707798</v>
      </c>
      <c r="L618" s="42" t="str">
        <f>VLOOKUP($C618,OtherData!$H:$I,2,0)</f>
        <v>Storm</v>
      </c>
      <c r="M618" s="54">
        <f t="shared" si="38"/>
        <v>-3.8004554660488049E-2</v>
      </c>
      <c r="N618" s="42" t="e">
        <f>VLOOKUP(E618,Inflation!$A$2:'Inflation'!$L$63,14,FALSE)*J618</f>
        <v>#REF!</v>
      </c>
      <c r="O618" s="126" t="e">
        <f t="shared" si="39"/>
        <v>#REF!</v>
      </c>
      <c r="P618" s="41">
        <v>3</v>
      </c>
      <c r="Q618" s="41">
        <v>3</v>
      </c>
      <c r="R618" s="41">
        <v>5</v>
      </c>
    </row>
    <row r="619" spans="1:18">
      <c r="A619" s="40" t="str">
        <f t="shared" si="36"/>
        <v>2_20093</v>
      </c>
      <c r="B619" s="40">
        <v>2</v>
      </c>
      <c r="C619" s="41" t="s">
        <v>68</v>
      </c>
      <c r="D619" s="40">
        <v>3</v>
      </c>
      <c r="E619" s="40">
        <v>2009</v>
      </c>
      <c r="F619" s="40" t="str">
        <f t="shared" si="37"/>
        <v>2009Q3</v>
      </c>
      <c r="G619" s="40">
        <v>1</v>
      </c>
      <c r="H619" s="40">
        <v>0</v>
      </c>
      <c r="I619" s="40">
        <v>0</v>
      </c>
      <c r="J619" s="42">
        <v>192619</v>
      </c>
      <c r="K619" s="42">
        <f>J619*OtherData!$C$3</f>
        <v>145813.02043906134</v>
      </c>
      <c r="L619" s="42" t="str">
        <f>VLOOKUP($C619,OtherData!$H:$I,2,0)</f>
        <v>Wind</v>
      </c>
      <c r="M619" s="54">
        <f t="shared" si="38"/>
        <v>-3.8005194332584633E-2</v>
      </c>
      <c r="N619" s="42" t="e">
        <f>VLOOKUP(E619,Inflation!$A$2:'Inflation'!$L$63,14,FALSE)*J619</f>
        <v>#REF!</v>
      </c>
      <c r="O619" s="126" t="e">
        <f t="shared" si="39"/>
        <v>#REF!</v>
      </c>
      <c r="P619" s="41">
        <v>3</v>
      </c>
      <c r="Q619" s="41">
        <v>3</v>
      </c>
      <c r="R619" s="41">
        <v>3</v>
      </c>
    </row>
    <row r="620" spans="1:18">
      <c r="A620" s="40" t="str">
        <f t="shared" si="36"/>
        <v>6_20102</v>
      </c>
      <c r="B620" s="40">
        <v>6</v>
      </c>
      <c r="C620" s="41" t="s">
        <v>71</v>
      </c>
      <c r="D620" s="40">
        <v>2</v>
      </c>
      <c r="E620" s="40">
        <v>2010</v>
      </c>
      <c r="F620" s="40" t="str">
        <f t="shared" si="37"/>
        <v>2010Q2</v>
      </c>
      <c r="G620" s="40">
        <v>1</v>
      </c>
      <c r="H620" s="40">
        <v>0</v>
      </c>
      <c r="I620" s="40">
        <v>0</v>
      </c>
      <c r="J620" s="42">
        <v>191821</v>
      </c>
      <c r="K620" s="42">
        <f>J620*OtherData!$C$3</f>
        <v>145208.93262679788</v>
      </c>
      <c r="L620" s="42" t="str">
        <f>VLOOKUP($C620,OtherData!$H:$I,2,0)</f>
        <v>Storm</v>
      </c>
      <c r="M620" s="54">
        <f t="shared" si="38"/>
        <v>-3.8010511606887475E-2</v>
      </c>
      <c r="N620" s="42" t="e">
        <f>VLOOKUP(E620,Inflation!$A$2:'Inflation'!$L$63,14,FALSE)*J620</f>
        <v>#REF!</v>
      </c>
      <c r="O620" s="126" t="e">
        <f t="shared" si="39"/>
        <v>#REF!</v>
      </c>
      <c r="P620" s="41">
        <v>3</v>
      </c>
      <c r="Q620" s="41">
        <v>3</v>
      </c>
      <c r="R620" s="41">
        <v>3</v>
      </c>
    </row>
    <row r="621" spans="1:18">
      <c r="A621" s="40" t="str">
        <f t="shared" si="36"/>
        <v>3_20102</v>
      </c>
      <c r="B621" s="40">
        <v>3</v>
      </c>
      <c r="C621" s="41" t="s">
        <v>71</v>
      </c>
      <c r="D621" s="40">
        <v>2</v>
      </c>
      <c r="E621" s="40">
        <v>2010</v>
      </c>
      <c r="F621" s="40" t="str">
        <f t="shared" si="37"/>
        <v>2010Q2</v>
      </c>
      <c r="G621" s="40">
        <v>1</v>
      </c>
      <c r="H621" s="40">
        <v>0</v>
      </c>
      <c r="I621" s="40">
        <v>0</v>
      </c>
      <c r="J621" s="42">
        <v>191213</v>
      </c>
      <c r="K621" s="42">
        <f>J621*OtherData!$C$3</f>
        <v>144748.67524602576</v>
      </c>
      <c r="L621" s="42" t="str">
        <f>VLOOKUP($C621,OtherData!$H:$I,2,0)</f>
        <v>Storm</v>
      </c>
      <c r="M621" s="54">
        <f t="shared" si="38"/>
        <v>-3.8014562863499163E-2</v>
      </c>
      <c r="N621" s="42" t="e">
        <f>VLOOKUP(E621,Inflation!$A$2:'Inflation'!$L$63,14,FALSE)*J621</f>
        <v>#REF!</v>
      </c>
      <c r="O621" s="126" t="e">
        <f t="shared" si="39"/>
        <v>#REF!</v>
      </c>
      <c r="P621" s="41">
        <v>2</v>
      </c>
      <c r="Q621" s="41">
        <v>2</v>
      </c>
      <c r="R621" s="41">
        <v>2</v>
      </c>
    </row>
    <row r="622" spans="1:18">
      <c r="A622" s="40" t="str">
        <f t="shared" si="36"/>
        <v>3_20112</v>
      </c>
      <c r="B622" s="40">
        <v>3</v>
      </c>
      <c r="C622" s="41" t="s">
        <v>86</v>
      </c>
      <c r="D622" s="40">
        <v>2</v>
      </c>
      <c r="E622" s="40">
        <v>2011</v>
      </c>
      <c r="F622" s="40" t="str">
        <f t="shared" si="37"/>
        <v>2011Q2</v>
      </c>
      <c r="G622" s="40">
        <v>1</v>
      </c>
      <c r="H622" s="40">
        <v>0</v>
      </c>
      <c r="I622" s="40">
        <v>0</v>
      </c>
      <c r="J622" s="42">
        <v>190014</v>
      </c>
      <c r="K622" s="42">
        <f>J622*OtherData!$C$3</f>
        <v>143841.02952308857</v>
      </c>
      <c r="L622" s="42" t="str">
        <f>VLOOKUP($C622,OtherData!$H:$I,2,0)</f>
        <v>Storm</v>
      </c>
      <c r="M622" s="54">
        <f t="shared" si="38"/>
        <v>-3.8022552101455442E-2</v>
      </c>
      <c r="N622" s="42" t="e">
        <f>VLOOKUP(E622,Inflation!$A$2:'Inflation'!$L$63,14,FALSE)*J622</f>
        <v>#REF!</v>
      </c>
      <c r="O622" s="126" t="e">
        <f t="shared" si="39"/>
        <v>#REF!</v>
      </c>
      <c r="P622" s="41">
        <v>4</v>
      </c>
      <c r="Q622" s="41">
        <v>4</v>
      </c>
      <c r="R622" s="41">
        <v>5</v>
      </c>
    </row>
    <row r="623" spans="1:18">
      <c r="A623" s="40" t="str">
        <f t="shared" si="36"/>
        <v>3_20113</v>
      </c>
      <c r="B623" s="40">
        <v>3</v>
      </c>
      <c r="C623" s="41" t="s">
        <v>71</v>
      </c>
      <c r="D623" s="40">
        <v>3</v>
      </c>
      <c r="E623" s="40">
        <v>2011</v>
      </c>
      <c r="F623" s="40" t="str">
        <f t="shared" si="37"/>
        <v>2011Q3</v>
      </c>
      <c r="G623" s="40">
        <v>1</v>
      </c>
      <c r="H623" s="40">
        <v>0</v>
      </c>
      <c r="I623" s="40">
        <v>0</v>
      </c>
      <c r="J623" s="42">
        <v>189767</v>
      </c>
      <c r="K623" s="42">
        <f>J623*OtherData!$C$3</f>
        <v>143654.0499621499</v>
      </c>
      <c r="L623" s="42" t="str">
        <f>VLOOKUP($C623,OtherData!$H:$I,2,0)</f>
        <v>Storm</v>
      </c>
      <c r="M623" s="54">
        <f t="shared" si="38"/>
        <v>-3.802419792445394E-2</v>
      </c>
      <c r="N623" s="42" t="e">
        <f>VLOOKUP(E623,Inflation!$A$2:'Inflation'!$L$63,14,FALSE)*J623</f>
        <v>#REF!</v>
      </c>
      <c r="O623" s="126" t="e">
        <f t="shared" si="39"/>
        <v>#REF!</v>
      </c>
      <c r="P623" s="41">
        <v>3</v>
      </c>
      <c r="Q623" s="41">
        <v>3</v>
      </c>
      <c r="R623" s="41">
        <v>5</v>
      </c>
    </row>
    <row r="624" spans="1:18">
      <c r="A624" s="40" t="str">
        <f t="shared" si="36"/>
        <v>6_19791</v>
      </c>
      <c r="B624" s="40">
        <v>6</v>
      </c>
      <c r="C624" s="41" t="s">
        <v>67</v>
      </c>
      <c r="D624" s="40">
        <v>1</v>
      </c>
      <c r="E624" s="40">
        <v>1979</v>
      </c>
      <c r="F624" s="40" t="str">
        <f t="shared" si="37"/>
        <v>1979Q1</v>
      </c>
      <c r="G624" s="40">
        <v>2</v>
      </c>
      <c r="H624" s="40">
        <v>0</v>
      </c>
      <c r="I624" s="40">
        <v>0</v>
      </c>
      <c r="J624" s="42">
        <v>188922</v>
      </c>
      <c r="K624" s="42">
        <f>J624*OtherData!$C$3</f>
        <v>143014.38304314914</v>
      </c>
      <c r="L624" s="42" t="str">
        <f>VLOOKUP($C624,OtherData!$H:$I,2,0)</f>
        <v>Winter</v>
      </c>
      <c r="M624" s="54">
        <f t="shared" si="38"/>
        <v>-3.8029828371554067E-2</v>
      </c>
      <c r="N624" s="42" t="e">
        <f>VLOOKUP(E624,Inflation!$A$2:'Inflation'!$L$63,14,FALSE)*J624</f>
        <v>#REF!</v>
      </c>
      <c r="O624" s="126" t="e">
        <f t="shared" si="39"/>
        <v>#REF!</v>
      </c>
      <c r="P624" s="41">
        <v>1</v>
      </c>
      <c r="Q624" s="41">
        <v>1</v>
      </c>
      <c r="R624" s="41">
        <v>1</v>
      </c>
    </row>
    <row r="625" spans="1:18">
      <c r="A625" s="40" t="str">
        <f t="shared" si="36"/>
        <v>5_20112</v>
      </c>
      <c r="B625" s="40">
        <v>5</v>
      </c>
      <c r="C625" s="41" t="s">
        <v>71</v>
      </c>
      <c r="D625" s="40">
        <v>2</v>
      </c>
      <c r="E625" s="40">
        <v>2011</v>
      </c>
      <c r="F625" s="40" t="str">
        <f t="shared" si="37"/>
        <v>2011Q2</v>
      </c>
      <c r="G625" s="40">
        <v>1</v>
      </c>
      <c r="H625" s="40">
        <v>0</v>
      </c>
      <c r="I625" s="40">
        <v>0</v>
      </c>
      <c r="J625" s="42">
        <v>188721</v>
      </c>
      <c r="K625" s="42">
        <f>J625*OtherData!$C$3</f>
        <v>142862.22558667677</v>
      </c>
      <c r="L625" s="42" t="str">
        <f>VLOOKUP($C625,OtherData!$H:$I,2,0)</f>
        <v>Storm</v>
      </c>
      <c r="M625" s="54">
        <f t="shared" si="38"/>
        <v>-3.8031167685006285E-2</v>
      </c>
      <c r="N625" s="42" t="e">
        <f>VLOOKUP(E625,Inflation!$A$2:'Inflation'!$L$63,14,FALSE)*J625</f>
        <v>#REF!</v>
      </c>
      <c r="O625" s="126" t="e">
        <f t="shared" si="39"/>
        <v>#REF!</v>
      </c>
      <c r="P625" s="41">
        <v>4</v>
      </c>
      <c r="Q625" s="41">
        <v>4</v>
      </c>
      <c r="R625" s="41">
        <v>4</v>
      </c>
    </row>
    <row r="626" spans="1:18">
      <c r="A626" s="40" t="str">
        <f t="shared" si="36"/>
        <v>4_19764</v>
      </c>
      <c r="B626" s="40">
        <v>4</v>
      </c>
      <c r="C626" s="41" t="s">
        <v>66</v>
      </c>
      <c r="D626" s="40">
        <v>4</v>
      </c>
      <c r="E626" s="40">
        <v>1976</v>
      </c>
      <c r="F626" s="40" t="str">
        <f t="shared" si="37"/>
        <v>1976Q4</v>
      </c>
      <c r="G626" s="40">
        <v>11</v>
      </c>
      <c r="H626" s="40">
        <v>0</v>
      </c>
      <c r="I626" s="40">
        <v>0</v>
      </c>
      <c r="J626" s="42">
        <v>188302</v>
      </c>
      <c r="K626" s="42">
        <f>J626*OtherData!$C$3</f>
        <v>142545.04163512492</v>
      </c>
      <c r="L626" s="42" t="str">
        <f>VLOOKUP($C626,OtherData!$H:$I,2,0)</f>
        <v>Water</v>
      </c>
      <c r="M626" s="54">
        <f t="shared" si="38"/>
        <v>-3.8033959587177833E-2</v>
      </c>
      <c r="N626" s="42" t="e">
        <f>VLOOKUP(E626,Inflation!$A$2:'Inflation'!$L$63,14,FALSE)*J626</f>
        <v>#REF!</v>
      </c>
      <c r="O626" s="126" t="e">
        <f t="shared" si="39"/>
        <v>#REF!</v>
      </c>
      <c r="P626" s="41">
        <v>4</v>
      </c>
      <c r="Q626" s="41">
        <v>4</v>
      </c>
      <c r="R626" s="41">
        <v>5</v>
      </c>
    </row>
    <row r="627" spans="1:18">
      <c r="A627" s="40" t="str">
        <f t="shared" si="36"/>
        <v>2_19851</v>
      </c>
      <c r="B627" s="40">
        <v>2</v>
      </c>
      <c r="C627" s="41" t="s">
        <v>67</v>
      </c>
      <c r="D627" s="40">
        <v>1</v>
      </c>
      <c r="E627" s="40">
        <v>1985</v>
      </c>
      <c r="F627" s="40" t="str">
        <f t="shared" si="37"/>
        <v>1985Q1</v>
      </c>
      <c r="G627" s="40">
        <v>5</v>
      </c>
      <c r="H627" s="40">
        <v>4</v>
      </c>
      <c r="I627" s="40">
        <v>0</v>
      </c>
      <c r="J627" s="42">
        <v>187923</v>
      </c>
      <c r="K627" s="42">
        <f>J627*OtherData!$C$3</f>
        <v>142258.13777441334</v>
      </c>
      <c r="L627" s="42" t="str">
        <f>VLOOKUP($C627,OtherData!$H:$I,2,0)</f>
        <v>Winter</v>
      </c>
      <c r="M627" s="54">
        <f t="shared" si="38"/>
        <v>-3.8036484959309128E-2</v>
      </c>
      <c r="N627" s="42" t="e">
        <f>VLOOKUP(E627,Inflation!$A$2:'Inflation'!$L$63,14,FALSE)*J627</f>
        <v>#REF!</v>
      </c>
      <c r="O627" s="126" t="e">
        <f t="shared" si="39"/>
        <v>#REF!</v>
      </c>
      <c r="P627" s="41">
        <v>1</v>
      </c>
      <c r="Q627" s="41">
        <v>1</v>
      </c>
      <c r="R627" s="41">
        <v>1</v>
      </c>
    </row>
    <row r="628" spans="1:18">
      <c r="A628" s="40" t="str">
        <f t="shared" si="36"/>
        <v>6_19781</v>
      </c>
      <c r="B628" s="40">
        <v>6</v>
      </c>
      <c r="C628" s="41" t="s">
        <v>98</v>
      </c>
      <c r="D628" s="40">
        <v>1</v>
      </c>
      <c r="E628" s="40">
        <v>1978</v>
      </c>
      <c r="F628" s="40" t="str">
        <f t="shared" si="37"/>
        <v>1978Q1</v>
      </c>
      <c r="G628" s="40">
        <v>2</v>
      </c>
      <c r="H628" s="40">
        <v>0</v>
      </c>
      <c r="I628" s="40">
        <v>0</v>
      </c>
      <c r="J628" s="42">
        <v>187802</v>
      </c>
      <c r="K628" s="42">
        <f>J628*OtherData!$C$3</f>
        <v>142166.54049962151</v>
      </c>
      <c r="L628" s="42" t="str">
        <f>VLOOKUP($C628,OtherData!$H:$I,2,0)</f>
        <v>Water</v>
      </c>
      <c r="M628" s="54">
        <f t="shared" si="38"/>
        <v>-3.8037291212680867E-2</v>
      </c>
      <c r="N628" s="42" t="e">
        <f>VLOOKUP(E628,Inflation!$A$2:'Inflation'!$L$63,14,FALSE)*J628</f>
        <v>#REF!</v>
      </c>
      <c r="O628" s="126" t="e">
        <f t="shared" si="39"/>
        <v>#REF!</v>
      </c>
      <c r="P628" s="41">
        <v>4</v>
      </c>
      <c r="Q628" s="41">
        <v>4</v>
      </c>
      <c r="R628" s="41">
        <v>4</v>
      </c>
    </row>
    <row r="629" spans="1:18">
      <c r="A629" s="40" t="str">
        <f t="shared" si="36"/>
        <v>5_19644</v>
      </c>
      <c r="B629" s="40">
        <v>5</v>
      </c>
      <c r="C629" s="41" t="s">
        <v>74</v>
      </c>
      <c r="D629" s="40">
        <v>4</v>
      </c>
      <c r="E629" s="40">
        <v>1964</v>
      </c>
      <c r="F629" s="40" t="str">
        <f t="shared" si="37"/>
        <v>1964Q4</v>
      </c>
      <c r="G629" s="40">
        <v>3</v>
      </c>
      <c r="H629" s="40">
        <v>2</v>
      </c>
      <c r="I629" s="40">
        <v>0</v>
      </c>
      <c r="J629" s="42">
        <v>187699</v>
      </c>
      <c r="K629" s="42">
        <f>J629*OtherData!$C$3</f>
        <v>142088.5692657078</v>
      </c>
      <c r="L629" s="42" t="str">
        <f>VLOOKUP($C629,OtherData!$H:$I,2,0)</f>
        <v>Storm</v>
      </c>
      <c r="M629" s="54">
        <f t="shared" si="38"/>
        <v>-3.8037977527534489E-2</v>
      </c>
      <c r="N629" s="42" t="e">
        <f>VLOOKUP(E629,Inflation!$A$2:'Inflation'!$L$63,14,FALSE)*J629</f>
        <v>#REF!</v>
      </c>
      <c r="O629" s="126" t="e">
        <f t="shared" si="39"/>
        <v>#REF!</v>
      </c>
      <c r="P629" s="41">
        <v>1</v>
      </c>
      <c r="Q629" s="41">
        <v>1</v>
      </c>
      <c r="R629" s="41">
        <v>5</v>
      </c>
    </row>
    <row r="630" spans="1:18">
      <c r="A630" s="40" t="str">
        <f t="shared" si="36"/>
        <v>1_19801</v>
      </c>
      <c r="B630" s="40">
        <v>1</v>
      </c>
      <c r="C630" s="41" t="s">
        <v>67</v>
      </c>
      <c r="D630" s="40">
        <v>1</v>
      </c>
      <c r="E630" s="40">
        <v>1980</v>
      </c>
      <c r="F630" s="40" t="str">
        <f t="shared" si="37"/>
        <v>1980Q1</v>
      </c>
      <c r="G630" s="40">
        <v>2</v>
      </c>
      <c r="H630" s="40">
        <v>0</v>
      </c>
      <c r="I630" s="40">
        <v>0</v>
      </c>
      <c r="J630" s="42">
        <v>187664</v>
      </c>
      <c r="K630" s="42">
        <f>J630*OtherData!$C$3</f>
        <v>142062.07418622257</v>
      </c>
      <c r="L630" s="42" t="str">
        <f>VLOOKUP($C630,OtherData!$H:$I,2,0)</f>
        <v>Winter</v>
      </c>
      <c r="M630" s="54">
        <f t="shared" si="38"/>
        <v>-3.8038210741319703E-2</v>
      </c>
      <c r="N630" s="42" t="e">
        <f>VLOOKUP(E630,Inflation!$A$2:'Inflation'!$L$63,14,FALSE)*J630</f>
        <v>#REF!</v>
      </c>
      <c r="O630" s="126" t="e">
        <f t="shared" si="39"/>
        <v>#REF!</v>
      </c>
      <c r="P630" s="41">
        <v>4</v>
      </c>
      <c r="Q630" s="41">
        <v>4</v>
      </c>
      <c r="R630" s="41">
        <v>5</v>
      </c>
    </row>
    <row r="631" spans="1:18">
      <c r="A631" s="40" t="str">
        <f t="shared" si="36"/>
        <v>6_19644</v>
      </c>
      <c r="B631" s="40">
        <v>6</v>
      </c>
      <c r="C631" s="41" t="s">
        <v>74</v>
      </c>
      <c r="D631" s="40">
        <v>4</v>
      </c>
      <c r="E631" s="40">
        <v>1964</v>
      </c>
      <c r="F631" s="40" t="str">
        <f t="shared" si="37"/>
        <v>1964Q4</v>
      </c>
      <c r="G631" s="40">
        <v>3</v>
      </c>
      <c r="H631" s="40">
        <v>3</v>
      </c>
      <c r="I631" s="40">
        <v>0</v>
      </c>
      <c r="J631" s="42">
        <v>187458</v>
      </c>
      <c r="K631" s="42">
        <f>J631*OtherData!$C$3</f>
        <v>141906.13171839516</v>
      </c>
      <c r="L631" s="42" t="str">
        <f>VLOOKUP($C631,OtherData!$H:$I,2,0)</f>
        <v>Storm</v>
      </c>
      <c r="M631" s="54">
        <f t="shared" si="38"/>
        <v>-3.8039583371026954E-2</v>
      </c>
      <c r="N631" s="42" t="e">
        <f>VLOOKUP(E631,Inflation!$A$2:'Inflation'!$L$63,14,FALSE)*J631</f>
        <v>#REF!</v>
      </c>
      <c r="O631" s="126" t="e">
        <f t="shared" si="39"/>
        <v>#REF!</v>
      </c>
      <c r="P631" s="41">
        <v>1</v>
      </c>
      <c r="Q631" s="41">
        <v>1</v>
      </c>
      <c r="R631" s="41">
        <v>5</v>
      </c>
    </row>
    <row r="632" spans="1:18">
      <c r="A632" s="40" t="str">
        <f t="shared" si="36"/>
        <v>6_19831</v>
      </c>
      <c r="B632" s="40">
        <v>6</v>
      </c>
      <c r="C632" s="41" t="s">
        <v>99</v>
      </c>
      <c r="D632" s="40">
        <v>1</v>
      </c>
      <c r="E632" s="40">
        <v>1983</v>
      </c>
      <c r="F632" s="40" t="str">
        <f t="shared" si="37"/>
        <v>1983Q1</v>
      </c>
      <c r="G632" s="40">
        <v>1</v>
      </c>
      <c r="H632" s="40">
        <v>0</v>
      </c>
      <c r="I632" s="40">
        <v>0</v>
      </c>
      <c r="J632" s="42">
        <v>187458</v>
      </c>
      <c r="K632" s="42">
        <f>J632*OtherData!$C$3</f>
        <v>141906.13171839516</v>
      </c>
      <c r="L632" s="42" t="str">
        <f>VLOOKUP($C632,OtherData!$H:$I,2,0)</f>
        <v>Water</v>
      </c>
      <c r="M632" s="54">
        <f t="shared" si="38"/>
        <v>-3.8039583371026954E-2</v>
      </c>
      <c r="N632" s="42" t="e">
        <f>VLOOKUP(E632,Inflation!$A$2:'Inflation'!$L$63,14,FALSE)*J632</f>
        <v>#REF!</v>
      </c>
      <c r="O632" s="126" t="e">
        <f t="shared" si="39"/>
        <v>#REF!</v>
      </c>
      <c r="P632" s="41">
        <v>1</v>
      </c>
      <c r="Q632" s="41">
        <v>1</v>
      </c>
      <c r="R632" s="41">
        <v>1</v>
      </c>
    </row>
    <row r="633" spans="1:18">
      <c r="A633" s="40" t="str">
        <f t="shared" si="36"/>
        <v>6_19834</v>
      </c>
      <c r="B633" s="40">
        <v>6</v>
      </c>
      <c r="C633" s="41" t="s">
        <v>67</v>
      </c>
      <c r="D633" s="40">
        <v>4</v>
      </c>
      <c r="E633" s="40">
        <v>1983</v>
      </c>
      <c r="F633" s="40" t="str">
        <f t="shared" si="37"/>
        <v>1983Q4</v>
      </c>
      <c r="G633" s="40">
        <v>1</v>
      </c>
      <c r="H633" s="40">
        <v>7</v>
      </c>
      <c r="I633" s="40">
        <v>0</v>
      </c>
      <c r="J633" s="42">
        <v>187458</v>
      </c>
      <c r="K633" s="42">
        <f>J633*OtherData!$C$3</f>
        <v>141906.13171839516</v>
      </c>
      <c r="L633" s="42" t="str">
        <f>VLOOKUP($C633,OtherData!$H:$I,2,0)</f>
        <v>Winter</v>
      </c>
      <c r="M633" s="54">
        <f t="shared" si="38"/>
        <v>-3.8039583371026954E-2</v>
      </c>
      <c r="N633" s="42" t="e">
        <f>VLOOKUP(E633,Inflation!$A$2:'Inflation'!$L$63,14,FALSE)*J633</f>
        <v>#REF!</v>
      </c>
      <c r="O633" s="126" t="e">
        <f t="shared" si="39"/>
        <v>#REF!</v>
      </c>
      <c r="P633" s="41">
        <v>3</v>
      </c>
      <c r="Q633" s="41">
        <v>3</v>
      </c>
      <c r="R633" s="41">
        <v>3</v>
      </c>
    </row>
    <row r="634" spans="1:18">
      <c r="A634" s="40" t="str">
        <f t="shared" si="36"/>
        <v>1_19634</v>
      </c>
      <c r="B634" s="40">
        <v>1</v>
      </c>
      <c r="C634" s="41" t="s">
        <v>67</v>
      </c>
      <c r="D634" s="40">
        <v>4</v>
      </c>
      <c r="E634" s="40">
        <v>1963</v>
      </c>
      <c r="F634" s="40" t="str">
        <f t="shared" si="37"/>
        <v>1963Q4</v>
      </c>
      <c r="G634" s="40">
        <v>2</v>
      </c>
      <c r="H634" s="40">
        <v>0</v>
      </c>
      <c r="I634" s="40">
        <v>7</v>
      </c>
      <c r="J634" s="42">
        <v>187182</v>
      </c>
      <c r="K634" s="42">
        <f>J634*OtherData!$C$3</f>
        <v>141697.19909159729</v>
      </c>
      <c r="L634" s="42" t="str">
        <f>VLOOKUP($C634,OtherData!$H:$I,2,0)</f>
        <v>Winter</v>
      </c>
      <c r="M634" s="54">
        <f t="shared" si="38"/>
        <v>-3.8041422428304626E-2</v>
      </c>
      <c r="N634" s="42" t="e">
        <f>VLOOKUP(E634,Inflation!$A$2:'Inflation'!$L$63,14,FALSE)*J634</f>
        <v>#REF!</v>
      </c>
      <c r="O634" s="126" t="e">
        <f t="shared" si="39"/>
        <v>#REF!</v>
      </c>
      <c r="P634" s="41">
        <v>4</v>
      </c>
      <c r="Q634" s="41">
        <v>4</v>
      </c>
      <c r="R634" s="41">
        <v>4</v>
      </c>
    </row>
    <row r="635" spans="1:18">
      <c r="A635" s="40" t="str">
        <f t="shared" si="36"/>
        <v>4_20142</v>
      </c>
      <c r="B635" s="40">
        <v>4</v>
      </c>
      <c r="C635" s="41" t="s">
        <v>71</v>
      </c>
      <c r="D635" s="40">
        <v>2</v>
      </c>
      <c r="E635" s="40">
        <v>2014</v>
      </c>
      <c r="F635" s="40" t="str">
        <f t="shared" si="37"/>
        <v>2014Q2</v>
      </c>
      <c r="G635" s="40">
        <v>1</v>
      </c>
      <c r="H635" s="40">
        <v>0</v>
      </c>
      <c r="I635" s="40">
        <v>0</v>
      </c>
      <c r="J635" s="42">
        <v>187047</v>
      </c>
      <c r="K635" s="42">
        <f>J635*OtherData!$C$3</f>
        <v>141595.00378501136</v>
      </c>
      <c r="L635" s="42" t="str">
        <f>VLOOKUP($C635,OtherData!$H:$I,2,0)</f>
        <v>Storm</v>
      </c>
      <c r="M635" s="54">
        <f t="shared" si="38"/>
        <v>-3.804232196719045E-2</v>
      </c>
      <c r="N635" s="42" t="e">
        <f>VLOOKUP(E635,Inflation!$A$2:'Inflation'!$L$63,14,FALSE)*J635</f>
        <v>#REF!</v>
      </c>
      <c r="O635" s="126" t="e">
        <f t="shared" si="39"/>
        <v>#REF!</v>
      </c>
      <c r="P635" s="41">
        <v>1</v>
      </c>
      <c r="Q635" s="41">
        <v>1</v>
      </c>
      <c r="R635" s="41">
        <v>1</v>
      </c>
    </row>
    <row r="636" spans="1:18">
      <c r="A636" s="40" t="str">
        <f t="shared" si="36"/>
        <v>2_19881</v>
      </c>
      <c r="B636" s="40">
        <v>2</v>
      </c>
      <c r="C636" s="41" t="s">
        <v>67</v>
      </c>
      <c r="D636" s="40">
        <v>1</v>
      </c>
      <c r="E636" s="40">
        <v>1988</v>
      </c>
      <c r="F636" s="40" t="str">
        <f t="shared" si="37"/>
        <v>1988Q1</v>
      </c>
      <c r="G636" s="40">
        <v>5</v>
      </c>
      <c r="H636" s="40">
        <v>0</v>
      </c>
      <c r="I636" s="40">
        <v>0</v>
      </c>
      <c r="J636" s="42">
        <v>187044</v>
      </c>
      <c r="K636" s="42">
        <f>J636*OtherData!$C$3</f>
        <v>141592.73277819835</v>
      </c>
      <c r="L636" s="42" t="str">
        <f>VLOOKUP($C636,OtherData!$H:$I,2,0)</f>
        <v>Winter</v>
      </c>
      <c r="M636" s="54">
        <f t="shared" si="38"/>
        <v>-3.8042341956943462E-2</v>
      </c>
      <c r="N636" s="42" t="e">
        <f>VLOOKUP(E636,Inflation!$A$2:'Inflation'!$L$63,14,FALSE)*J636</f>
        <v>#REF!</v>
      </c>
      <c r="O636" s="126" t="e">
        <f t="shared" si="39"/>
        <v>#REF!</v>
      </c>
      <c r="P636" s="41">
        <v>4</v>
      </c>
      <c r="Q636" s="41">
        <v>4</v>
      </c>
      <c r="R636" s="41">
        <v>4</v>
      </c>
    </row>
    <row r="637" spans="1:18">
      <c r="A637" s="40" t="str">
        <f t="shared" si="36"/>
        <v>3_19634</v>
      </c>
      <c r="B637" s="40">
        <v>3</v>
      </c>
      <c r="C637" s="41" t="s">
        <v>67</v>
      </c>
      <c r="D637" s="40">
        <v>4</v>
      </c>
      <c r="E637" s="40">
        <v>1963</v>
      </c>
      <c r="F637" s="40" t="str">
        <f t="shared" si="37"/>
        <v>1963Q4</v>
      </c>
      <c r="G637" s="40">
        <v>2</v>
      </c>
      <c r="H637" s="40">
        <v>0</v>
      </c>
      <c r="I637" s="40">
        <v>7</v>
      </c>
      <c r="J637" s="42">
        <v>186717</v>
      </c>
      <c r="K637" s="42">
        <f>J637*OtherData!$C$3</f>
        <v>141345.19303557911</v>
      </c>
      <c r="L637" s="42" t="str">
        <f>VLOOKUP($C637,OtherData!$H:$I,2,0)</f>
        <v>Winter</v>
      </c>
      <c r="M637" s="54">
        <f t="shared" si="38"/>
        <v>-3.8044520840022453E-2</v>
      </c>
      <c r="N637" s="42" t="e">
        <f>VLOOKUP(E637,Inflation!$A$2:'Inflation'!$L$63,14,FALSE)*J637</f>
        <v>#REF!</v>
      </c>
      <c r="O637" s="126" t="e">
        <f t="shared" si="39"/>
        <v>#REF!</v>
      </c>
      <c r="P637" s="41">
        <v>4</v>
      </c>
      <c r="Q637" s="41">
        <v>4</v>
      </c>
      <c r="R637" s="41">
        <v>4</v>
      </c>
    </row>
    <row r="638" spans="1:18">
      <c r="A638" s="40" t="str">
        <f t="shared" si="36"/>
        <v>3_19731</v>
      </c>
      <c r="B638" s="40">
        <v>3</v>
      </c>
      <c r="C638" s="41" t="s">
        <v>67</v>
      </c>
      <c r="D638" s="40">
        <v>1</v>
      </c>
      <c r="E638" s="40">
        <v>1973</v>
      </c>
      <c r="F638" s="40" t="str">
        <f t="shared" si="37"/>
        <v>1973Q1</v>
      </c>
      <c r="G638" s="40">
        <v>2</v>
      </c>
      <c r="H638" s="40">
        <v>0</v>
      </c>
      <c r="I638" s="40">
        <v>0</v>
      </c>
      <c r="J638" s="42">
        <v>186475</v>
      </c>
      <c r="K638" s="42">
        <f>J638*OtherData!$C$3</f>
        <v>141161.99848599546</v>
      </c>
      <c r="L638" s="42" t="str">
        <f>VLOOKUP($C638,OtherData!$H:$I,2,0)</f>
        <v>Winter</v>
      </c>
      <c r="M638" s="54">
        <f t="shared" si="38"/>
        <v>-3.8046133346765917E-2</v>
      </c>
      <c r="N638" s="42" t="e">
        <f>VLOOKUP(E638,Inflation!$A$2:'Inflation'!$L$63,14,FALSE)*J638</f>
        <v>#REF!</v>
      </c>
      <c r="O638" s="126" t="e">
        <f t="shared" si="39"/>
        <v>#REF!</v>
      </c>
      <c r="P638" s="41">
        <v>1</v>
      </c>
      <c r="Q638" s="41">
        <v>1</v>
      </c>
      <c r="R638" s="41">
        <v>1</v>
      </c>
    </row>
    <row r="639" spans="1:18">
      <c r="A639" s="40" t="str">
        <f t="shared" si="36"/>
        <v>1_19931</v>
      </c>
      <c r="B639" s="40">
        <v>1</v>
      </c>
      <c r="C639" s="41" t="s">
        <v>66</v>
      </c>
      <c r="D639" s="40">
        <v>1</v>
      </c>
      <c r="E639" s="40">
        <v>1993</v>
      </c>
      <c r="F639" s="40" t="str">
        <f t="shared" si="37"/>
        <v>1993Q1</v>
      </c>
      <c r="G639" s="40">
        <v>31</v>
      </c>
      <c r="H639" s="40">
        <v>0</v>
      </c>
      <c r="I639" s="40">
        <v>0</v>
      </c>
      <c r="J639" s="42">
        <v>186338</v>
      </c>
      <c r="K639" s="42">
        <f>J639*OtherData!$C$3</f>
        <v>141058.28917486753</v>
      </c>
      <c r="L639" s="42" t="str">
        <f>VLOOKUP($C639,OtherData!$H:$I,2,0)</f>
        <v>Water</v>
      </c>
      <c r="M639" s="54">
        <f t="shared" si="38"/>
        <v>-3.8047046212153747E-2</v>
      </c>
      <c r="N639" s="42" t="e">
        <f>VLOOKUP(E639,Inflation!$A$2:'Inflation'!$L$63,14,FALSE)*J639</f>
        <v>#REF!</v>
      </c>
      <c r="O639" s="126" t="e">
        <f t="shared" si="39"/>
        <v>#REF!</v>
      </c>
      <c r="P639" s="41">
        <v>1</v>
      </c>
      <c r="Q639" s="41">
        <v>1</v>
      </c>
      <c r="R639" s="41">
        <v>1</v>
      </c>
    </row>
    <row r="640" spans="1:18">
      <c r="A640" s="40" t="str">
        <f t="shared" si="36"/>
        <v>4_19644</v>
      </c>
      <c r="B640" s="40">
        <v>4</v>
      </c>
      <c r="C640" s="41" t="s">
        <v>74</v>
      </c>
      <c r="D640" s="40">
        <v>4</v>
      </c>
      <c r="E640" s="40">
        <v>1964</v>
      </c>
      <c r="F640" s="40" t="str">
        <f t="shared" si="37"/>
        <v>1964Q4</v>
      </c>
      <c r="G640" s="40">
        <v>3</v>
      </c>
      <c r="H640" s="40">
        <v>1</v>
      </c>
      <c r="I640" s="40">
        <v>0</v>
      </c>
      <c r="J640" s="42">
        <v>185976</v>
      </c>
      <c r="K640" s="42">
        <f>J640*OtherData!$C$3</f>
        <v>140784.25435276306</v>
      </c>
      <c r="L640" s="42" t="str">
        <f>VLOOKUP($C640,OtherData!$H:$I,2,0)</f>
        <v>Storm</v>
      </c>
      <c r="M640" s="54">
        <f t="shared" si="38"/>
        <v>-3.8049458309017944E-2</v>
      </c>
      <c r="N640" s="42" t="e">
        <f>VLOOKUP(E640,Inflation!$A$2:'Inflation'!$L$63,14,FALSE)*J640</f>
        <v>#REF!</v>
      </c>
      <c r="O640" s="126" t="e">
        <f t="shared" si="39"/>
        <v>#REF!</v>
      </c>
      <c r="P640" s="41">
        <v>1</v>
      </c>
      <c r="Q640" s="41">
        <v>1</v>
      </c>
      <c r="R640" s="41">
        <v>1</v>
      </c>
    </row>
    <row r="641" spans="1:18">
      <c r="A641" s="40" t="str">
        <f t="shared" si="36"/>
        <v>5_19834</v>
      </c>
      <c r="B641" s="40">
        <v>5</v>
      </c>
      <c r="C641" s="41" t="s">
        <v>67</v>
      </c>
      <c r="D641" s="40">
        <v>4</v>
      </c>
      <c r="E641" s="40">
        <v>1983</v>
      </c>
      <c r="F641" s="40" t="str">
        <f t="shared" si="37"/>
        <v>1983Q4</v>
      </c>
      <c r="G641" s="40">
        <v>1</v>
      </c>
      <c r="H641" s="40">
        <v>7</v>
      </c>
      <c r="I641" s="40">
        <v>0</v>
      </c>
      <c r="J641" s="42">
        <v>185321</v>
      </c>
      <c r="K641" s="42">
        <f>J641*OtherData!$C$3</f>
        <v>140288.41786525361</v>
      </c>
      <c r="L641" s="42" t="str">
        <f>VLOOKUP($C641,OtherData!$H:$I,2,0)</f>
        <v>Winter</v>
      </c>
      <c r="M641" s="54">
        <f t="shared" si="38"/>
        <v>-3.8053822738426925E-2</v>
      </c>
      <c r="N641" s="42" t="e">
        <f>VLOOKUP(E641,Inflation!$A$2:'Inflation'!$L$63,14,FALSE)*J641</f>
        <v>#REF!</v>
      </c>
      <c r="O641" s="126" t="e">
        <f t="shared" si="39"/>
        <v>#REF!</v>
      </c>
      <c r="P641" s="41">
        <v>2</v>
      </c>
      <c r="Q641" s="41">
        <v>2</v>
      </c>
      <c r="R641" s="41">
        <v>2</v>
      </c>
    </row>
    <row r="642" spans="1:18">
      <c r="A642" s="40" t="str">
        <f t="shared" ref="A642:A705" si="40">B642&amp;"_"&amp;E642&amp;D642</f>
        <v>4_19834</v>
      </c>
      <c r="B642" s="40">
        <v>4</v>
      </c>
      <c r="C642" s="41" t="s">
        <v>67</v>
      </c>
      <c r="D642" s="40">
        <v>4</v>
      </c>
      <c r="E642" s="40">
        <v>1983</v>
      </c>
      <c r="F642" s="40" t="str">
        <f t="shared" ref="F642:F705" si="41">E642&amp;"Q"&amp;D642</f>
        <v>1983Q4</v>
      </c>
      <c r="G642" s="40">
        <v>1</v>
      </c>
      <c r="H642" s="40">
        <v>7</v>
      </c>
      <c r="I642" s="40">
        <v>0</v>
      </c>
      <c r="J642" s="42">
        <v>185028</v>
      </c>
      <c r="K642" s="42">
        <f>J642*OtherData!$C$3</f>
        <v>140066.61619984859</v>
      </c>
      <c r="L642" s="42" t="str">
        <f>VLOOKUP($C642,OtherData!$H:$I,2,0)</f>
        <v>Winter</v>
      </c>
      <c r="M642" s="54">
        <f t="shared" ref="M642:M705" si="42">STANDARDIZE(J642,AVERAGE($J$2:$J$3367),_xlfn.STDEV.S($J$2:$J$3367))</f>
        <v>-3.8055775070971701E-2</v>
      </c>
      <c r="N642" s="42" t="e">
        <f>VLOOKUP(E642,Inflation!$A$2:'Inflation'!$L$63,14,FALSE)*J642</f>
        <v>#REF!</v>
      </c>
      <c r="O642" s="126" t="e">
        <f t="shared" ref="O642:O705" si="43">STANDARDIZE(N642,AVERAGE($N$2:$N$3367),_xlfn.STDEV.S($N$2:$N$3367))</f>
        <v>#REF!</v>
      </c>
      <c r="P642" s="41">
        <v>4</v>
      </c>
      <c r="Q642" s="41">
        <v>4</v>
      </c>
      <c r="R642" s="41">
        <v>4</v>
      </c>
    </row>
    <row r="643" spans="1:18">
      <c r="A643" s="40" t="str">
        <f t="shared" si="40"/>
        <v>3_20133</v>
      </c>
      <c r="B643" s="40">
        <v>3</v>
      </c>
      <c r="C643" s="41" t="s">
        <v>66</v>
      </c>
      <c r="D643" s="40">
        <v>3</v>
      </c>
      <c r="E643" s="40">
        <v>2013</v>
      </c>
      <c r="F643" s="40" t="str">
        <f t="shared" si="41"/>
        <v>2013Q3</v>
      </c>
      <c r="G643" s="40">
        <v>1</v>
      </c>
      <c r="H643" s="40">
        <v>0</v>
      </c>
      <c r="I643" s="40">
        <v>0</v>
      </c>
      <c r="J643" s="42">
        <v>184954</v>
      </c>
      <c r="K643" s="42">
        <f>J643*OtherData!$C$3</f>
        <v>140010.5980317941</v>
      </c>
      <c r="L643" s="42" t="str">
        <f>VLOOKUP($C643,OtherData!$H:$I,2,0)</f>
        <v>Water</v>
      </c>
      <c r="M643" s="54">
        <f t="shared" si="42"/>
        <v>-3.8056268151546148E-2</v>
      </c>
      <c r="N643" s="42" t="e">
        <f>VLOOKUP(E643,Inflation!$A$2:'Inflation'!$L$63,14,FALSE)*J643</f>
        <v>#REF!</v>
      </c>
      <c r="O643" s="126" t="e">
        <f t="shared" si="43"/>
        <v>#REF!</v>
      </c>
      <c r="P643" s="41">
        <v>4</v>
      </c>
      <c r="Q643" s="41">
        <v>4</v>
      </c>
      <c r="R643" s="41">
        <v>4</v>
      </c>
    </row>
    <row r="644" spans="1:18">
      <c r="A644" s="40" t="str">
        <f t="shared" si="40"/>
        <v>4_19661</v>
      </c>
      <c r="B644" s="40">
        <v>4</v>
      </c>
      <c r="C644" s="41" t="s">
        <v>65</v>
      </c>
      <c r="D644" s="40">
        <v>1</v>
      </c>
      <c r="E644" s="40">
        <v>1966</v>
      </c>
      <c r="F644" s="40" t="str">
        <f t="shared" si="41"/>
        <v>1966Q1</v>
      </c>
      <c r="G644" s="40">
        <v>17</v>
      </c>
      <c r="H644" s="40">
        <v>0</v>
      </c>
      <c r="I644" s="40">
        <v>0</v>
      </c>
      <c r="J644" s="42">
        <v>184408</v>
      </c>
      <c r="K644" s="42">
        <f>J644*OtherData!$C$3</f>
        <v>139597.27479182437</v>
      </c>
      <c r="L644" s="42" t="str">
        <f>VLOOKUP($C644,OtherData!$H:$I,2,0)</f>
        <v>Heat</v>
      </c>
      <c r="M644" s="54">
        <f t="shared" si="42"/>
        <v>-3.805990628659546E-2</v>
      </c>
      <c r="N644" s="42" t="e">
        <f>VLOOKUP(E644,Inflation!$A$2:'Inflation'!$L$63,14,FALSE)*J644</f>
        <v>#REF!</v>
      </c>
      <c r="O644" s="126" t="e">
        <f t="shared" si="43"/>
        <v>#REF!</v>
      </c>
      <c r="P644" s="41">
        <v>4</v>
      </c>
      <c r="Q644" s="41">
        <v>4</v>
      </c>
      <c r="R644" s="41">
        <v>4</v>
      </c>
    </row>
    <row r="645" spans="1:18">
      <c r="A645" s="40" t="str">
        <f t="shared" si="40"/>
        <v>2_19781</v>
      </c>
      <c r="B645" s="40">
        <v>2</v>
      </c>
      <c r="C645" s="41" t="s">
        <v>98</v>
      </c>
      <c r="D645" s="40">
        <v>1</v>
      </c>
      <c r="E645" s="40">
        <v>1978</v>
      </c>
      <c r="F645" s="40" t="str">
        <f t="shared" si="41"/>
        <v>1978Q1</v>
      </c>
      <c r="G645" s="40">
        <v>2</v>
      </c>
      <c r="H645" s="40">
        <v>0</v>
      </c>
      <c r="I645" s="40">
        <v>0</v>
      </c>
      <c r="J645" s="42">
        <v>184287</v>
      </c>
      <c r="K645" s="42">
        <f>J645*OtherData!$C$3</f>
        <v>139505.67751703257</v>
      </c>
      <c r="L645" s="42" t="str">
        <f>VLOOKUP($C645,OtherData!$H:$I,2,0)</f>
        <v>Water</v>
      </c>
      <c r="M645" s="54">
        <f t="shared" si="42"/>
        <v>-3.8060712539967199E-2</v>
      </c>
      <c r="N645" s="42" t="e">
        <f>VLOOKUP(E645,Inflation!$A$2:'Inflation'!$L$63,14,FALSE)*J645</f>
        <v>#REF!</v>
      </c>
      <c r="O645" s="126" t="e">
        <f t="shared" si="43"/>
        <v>#REF!</v>
      </c>
      <c r="P645" s="41">
        <v>1</v>
      </c>
      <c r="Q645" s="41">
        <v>1</v>
      </c>
      <c r="R645" s="41">
        <v>1</v>
      </c>
    </row>
    <row r="646" spans="1:18">
      <c r="A646" s="40" t="str">
        <f t="shared" si="40"/>
        <v>3_19851</v>
      </c>
      <c r="B646" s="40">
        <v>3</v>
      </c>
      <c r="C646" s="41" t="s">
        <v>65</v>
      </c>
      <c r="D646" s="40">
        <v>1</v>
      </c>
      <c r="E646" s="40">
        <v>1985</v>
      </c>
      <c r="F646" s="40" t="str">
        <f t="shared" si="41"/>
        <v>1985Q1</v>
      </c>
      <c r="G646" s="40">
        <v>21</v>
      </c>
      <c r="H646" s="40">
        <v>0</v>
      </c>
      <c r="I646" s="40">
        <v>0</v>
      </c>
      <c r="J646" s="42">
        <v>184098</v>
      </c>
      <c r="K646" s="42">
        <f>J646*OtherData!$C$3</f>
        <v>139362.60408781227</v>
      </c>
      <c r="L646" s="42" t="str">
        <f>VLOOKUP($C646,OtherData!$H:$I,2,0)</f>
        <v>Heat</v>
      </c>
      <c r="M646" s="54">
        <f t="shared" si="42"/>
        <v>-3.8061971894407347E-2</v>
      </c>
      <c r="N646" s="42" t="e">
        <f>VLOOKUP(E646,Inflation!$A$2:'Inflation'!$L$63,14,FALSE)*J646</f>
        <v>#REF!</v>
      </c>
      <c r="O646" s="126" t="e">
        <f t="shared" si="43"/>
        <v>#REF!</v>
      </c>
      <c r="P646" s="41">
        <v>1</v>
      </c>
      <c r="Q646" s="41">
        <v>1</v>
      </c>
      <c r="R646" s="41">
        <v>1</v>
      </c>
    </row>
    <row r="647" spans="1:18">
      <c r="A647" s="40" t="str">
        <f t="shared" si="40"/>
        <v>3_19834</v>
      </c>
      <c r="B647" s="40">
        <v>3</v>
      </c>
      <c r="C647" s="41" t="s">
        <v>67</v>
      </c>
      <c r="D647" s="40">
        <v>4</v>
      </c>
      <c r="E647" s="40">
        <v>1983</v>
      </c>
      <c r="F647" s="40" t="str">
        <f t="shared" si="41"/>
        <v>1983Q4</v>
      </c>
      <c r="G647" s="40">
        <v>1</v>
      </c>
      <c r="H647" s="40">
        <v>7</v>
      </c>
      <c r="I647" s="40">
        <v>0</v>
      </c>
      <c r="J647" s="42">
        <v>183426</v>
      </c>
      <c r="K647" s="42">
        <f>J647*OtherData!$C$3</f>
        <v>138853.89856169568</v>
      </c>
      <c r="L647" s="42" t="str">
        <f>VLOOKUP($C647,OtherData!$H:$I,2,0)</f>
        <v>Winter</v>
      </c>
      <c r="M647" s="54">
        <f t="shared" si="42"/>
        <v>-3.8066449599083424E-2</v>
      </c>
      <c r="N647" s="42" t="e">
        <f>VLOOKUP(E647,Inflation!$A$2:'Inflation'!$L$63,14,FALSE)*J647</f>
        <v>#REF!</v>
      </c>
      <c r="O647" s="126" t="e">
        <f t="shared" si="43"/>
        <v>#REF!</v>
      </c>
      <c r="P647" s="41">
        <v>3</v>
      </c>
      <c r="Q647" s="41">
        <v>3</v>
      </c>
      <c r="R647" s="41">
        <v>3</v>
      </c>
    </row>
    <row r="648" spans="1:18">
      <c r="A648" s="40" t="str">
        <f t="shared" si="40"/>
        <v>4_19714</v>
      </c>
      <c r="B648" s="40">
        <v>4</v>
      </c>
      <c r="C648" s="41" t="s">
        <v>100</v>
      </c>
      <c r="D648" s="40">
        <v>4</v>
      </c>
      <c r="E648" s="40">
        <v>1971</v>
      </c>
      <c r="F648" s="40" t="str">
        <f t="shared" si="41"/>
        <v>1971Q4</v>
      </c>
      <c r="G648" s="40">
        <v>1</v>
      </c>
      <c r="H648" s="40">
        <v>0</v>
      </c>
      <c r="I648" s="40">
        <v>0</v>
      </c>
      <c r="J648" s="42">
        <v>183012</v>
      </c>
      <c r="K648" s="42">
        <f>J648*OtherData!$C$3</f>
        <v>138540.49962149886</v>
      </c>
      <c r="L648" s="42" t="str">
        <f>VLOOKUP($C648,OtherData!$H:$I,2,0)</f>
        <v>Storm</v>
      </c>
      <c r="M648" s="54">
        <f t="shared" si="42"/>
        <v>-3.8069208184999939E-2</v>
      </c>
      <c r="N648" s="42" t="e">
        <f>VLOOKUP(E648,Inflation!$A$2:'Inflation'!$L$63,14,FALSE)*J648</f>
        <v>#REF!</v>
      </c>
      <c r="O648" s="126" t="e">
        <f t="shared" si="43"/>
        <v>#REF!</v>
      </c>
      <c r="P648" s="41">
        <v>4</v>
      </c>
      <c r="Q648" s="41">
        <v>4</v>
      </c>
      <c r="R648" s="41">
        <v>4</v>
      </c>
    </row>
    <row r="649" spans="1:18">
      <c r="A649" s="40" t="str">
        <f t="shared" si="40"/>
        <v>4_20152</v>
      </c>
      <c r="B649" s="40">
        <v>4</v>
      </c>
      <c r="C649" s="41" t="s">
        <v>71</v>
      </c>
      <c r="D649" s="40">
        <v>2</v>
      </c>
      <c r="E649" s="40">
        <v>2015</v>
      </c>
      <c r="F649" s="40" t="str">
        <f t="shared" si="41"/>
        <v>2015Q2</v>
      </c>
      <c r="G649" s="40">
        <v>1</v>
      </c>
      <c r="H649" s="40">
        <v>0</v>
      </c>
      <c r="I649" s="40">
        <v>0</v>
      </c>
      <c r="J649" s="42">
        <v>182748</v>
      </c>
      <c r="K649" s="42">
        <f>J649*OtherData!$C$3</f>
        <v>138340.65102195306</v>
      </c>
      <c r="L649" s="42" t="str">
        <f>VLOOKUP($C649,OtherData!$H:$I,2,0)</f>
        <v>Storm</v>
      </c>
      <c r="M649" s="54">
        <f t="shared" si="42"/>
        <v>-3.807096728326554E-2</v>
      </c>
      <c r="N649" s="42" t="e">
        <f>VLOOKUP(E649,Inflation!$A$2:'Inflation'!$L$63,14,FALSE)*J649</f>
        <v>#REF!</v>
      </c>
      <c r="O649" s="126" t="e">
        <f t="shared" si="43"/>
        <v>#REF!</v>
      </c>
      <c r="P649" s="41">
        <v>4</v>
      </c>
      <c r="Q649" s="41">
        <v>4</v>
      </c>
      <c r="R649" s="41">
        <v>4</v>
      </c>
    </row>
    <row r="650" spans="1:18">
      <c r="A650" s="40" t="str">
        <f t="shared" si="40"/>
        <v>4_19851</v>
      </c>
      <c r="B650" s="40">
        <v>4</v>
      </c>
      <c r="C650" s="41" t="s">
        <v>67</v>
      </c>
      <c r="D650" s="40">
        <v>1</v>
      </c>
      <c r="E650" s="40">
        <v>1985</v>
      </c>
      <c r="F650" s="40" t="str">
        <f t="shared" si="41"/>
        <v>1985Q1</v>
      </c>
      <c r="G650" s="40">
        <v>5</v>
      </c>
      <c r="H650" s="40">
        <v>4</v>
      </c>
      <c r="I650" s="40">
        <v>0</v>
      </c>
      <c r="J650" s="42">
        <v>182530</v>
      </c>
      <c r="K650" s="42">
        <f>J650*OtherData!$C$3</f>
        <v>138175.62452687358</v>
      </c>
      <c r="L650" s="42" t="str">
        <f>VLOOKUP($C650,OtherData!$H:$I,2,0)</f>
        <v>Winter</v>
      </c>
      <c r="M650" s="54">
        <f t="shared" si="42"/>
        <v>-3.8072419871984862E-2</v>
      </c>
      <c r="N650" s="42" t="e">
        <f>VLOOKUP(E650,Inflation!$A$2:'Inflation'!$L$63,14,FALSE)*J650</f>
        <v>#REF!</v>
      </c>
      <c r="O650" s="126" t="e">
        <f t="shared" si="43"/>
        <v>#REF!</v>
      </c>
      <c r="P650" s="41">
        <v>4</v>
      </c>
      <c r="Q650" s="41">
        <v>4</v>
      </c>
      <c r="R650" s="41">
        <v>4</v>
      </c>
    </row>
    <row r="651" spans="1:18">
      <c r="A651" s="40" t="str">
        <f t="shared" si="40"/>
        <v>4_19731</v>
      </c>
      <c r="B651" s="40">
        <v>4</v>
      </c>
      <c r="C651" s="41" t="s">
        <v>67</v>
      </c>
      <c r="D651" s="40">
        <v>1</v>
      </c>
      <c r="E651" s="40">
        <v>1973</v>
      </c>
      <c r="F651" s="40" t="str">
        <f t="shared" si="41"/>
        <v>1973Q1</v>
      </c>
      <c r="G651" s="40">
        <v>2</v>
      </c>
      <c r="H651" s="40">
        <v>0</v>
      </c>
      <c r="I651" s="40">
        <v>0</v>
      </c>
      <c r="J651" s="42">
        <v>182513</v>
      </c>
      <c r="K651" s="42">
        <f>J651*OtherData!$C$3</f>
        <v>138162.75548826647</v>
      </c>
      <c r="L651" s="42" t="str">
        <f>VLOOKUP($C651,OtherData!$H:$I,2,0)</f>
        <v>Winter</v>
      </c>
      <c r="M651" s="54">
        <f t="shared" si="42"/>
        <v>-3.8072533147251966E-2</v>
      </c>
      <c r="N651" s="42" t="e">
        <f>VLOOKUP(E651,Inflation!$A$2:'Inflation'!$L$63,14,FALSE)*J651</f>
        <v>#REF!</v>
      </c>
      <c r="O651" s="126" t="e">
        <f t="shared" si="43"/>
        <v>#REF!</v>
      </c>
      <c r="P651" s="41">
        <v>4</v>
      </c>
      <c r="Q651" s="41">
        <v>4</v>
      </c>
      <c r="R651" s="41">
        <v>5</v>
      </c>
    </row>
    <row r="652" spans="1:18">
      <c r="A652" s="40" t="str">
        <f t="shared" si="40"/>
        <v>3_19831</v>
      </c>
      <c r="B652" s="40">
        <v>3</v>
      </c>
      <c r="C652" s="41" t="s">
        <v>99</v>
      </c>
      <c r="D652" s="40">
        <v>1</v>
      </c>
      <c r="E652" s="40">
        <v>1983</v>
      </c>
      <c r="F652" s="40" t="str">
        <f t="shared" si="41"/>
        <v>1983Q1</v>
      </c>
      <c r="G652" s="40">
        <v>1</v>
      </c>
      <c r="H652" s="40">
        <v>0</v>
      </c>
      <c r="I652" s="40">
        <v>0</v>
      </c>
      <c r="J652" s="42">
        <v>182099</v>
      </c>
      <c r="K652" s="42">
        <f>J652*OtherData!$C$3</f>
        <v>137849.35654806966</v>
      </c>
      <c r="L652" s="42" t="str">
        <f>VLOOKUP($C652,OtherData!$H:$I,2,0)</f>
        <v>Water</v>
      </c>
      <c r="M652" s="54">
        <f t="shared" si="42"/>
        <v>-3.8075291733168475E-2</v>
      </c>
      <c r="N652" s="42" t="e">
        <f>VLOOKUP(E652,Inflation!$A$2:'Inflation'!$L$63,14,FALSE)*J652</f>
        <v>#REF!</v>
      </c>
      <c r="O652" s="126" t="e">
        <f t="shared" si="43"/>
        <v>#REF!</v>
      </c>
      <c r="P652" s="41">
        <v>4</v>
      </c>
      <c r="Q652" s="41">
        <v>4</v>
      </c>
      <c r="R652" s="41">
        <v>5</v>
      </c>
    </row>
    <row r="653" spans="1:18">
      <c r="A653" s="40" t="str">
        <f t="shared" si="40"/>
        <v>5_19801</v>
      </c>
      <c r="B653" s="40">
        <v>5</v>
      </c>
      <c r="C653" s="41" t="s">
        <v>67</v>
      </c>
      <c r="D653" s="40">
        <v>1</v>
      </c>
      <c r="E653" s="40">
        <v>1980</v>
      </c>
      <c r="F653" s="40" t="str">
        <f t="shared" si="41"/>
        <v>1980Q1</v>
      </c>
      <c r="G653" s="40">
        <v>2</v>
      </c>
      <c r="H653" s="40">
        <v>0</v>
      </c>
      <c r="I653" s="40">
        <v>0</v>
      </c>
      <c r="J653" s="42">
        <v>182082</v>
      </c>
      <c r="K653" s="42">
        <f>J653*OtherData!$C$3</f>
        <v>137836.48750946255</v>
      </c>
      <c r="L653" s="42" t="str">
        <f>VLOOKUP($C653,OtherData!$H:$I,2,0)</f>
        <v>Winter</v>
      </c>
      <c r="M653" s="54">
        <f t="shared" si="42"/>
        <v>-3.8075405008435578E-2</v>
      </c>
      <c r="N653" s="42" t="e">
        <f>VLOOKUP(E653,Inflation!$A$2:'Inflation'!$L$63,14,FALSE)*J653</f>
        <v>#REF!</v>
      </c>
      <c r="O653" s="126" t="e">
        <f t="shared" si="43"/>
        <v>#REF!</v>
      </c>
      <c r="P653" s="41">
        <v>4</v>
      </c>
      <c r="Q653" s="41">
        <v>4</v>
      </c>
      <c r="R653" s="41">
        <v>4</v>
      </c>
    </row>
    <row r="654" spans="1:18">
      <c r="A654" s="40" t="str">
        <f t="shared" si="40"/>
        <v>5_19851</v>
      </c>
      <c r="B654" s="40">
        <v>5</v>
      </c>
      <c r="C654" s="41" t="s">
        <v>67</v>
      </c>
      <c r="D654" s="40">
        <v>1</v>
      </c>
      <c r="E654" s="40">
        <v>1985</v>
      </c>
      <c r="F654" s="40" t="str">
        <f t="shared" si="41"/>
        <v>1985Q1</v>
      </c>
      <c r="G654" s="40">
        <v>5</v>
      </c>
      <c r="H654" s="40">
        <v>4</v>
      </c>
      <c r="I654" s="40">
        <v>0</v>
      </c>
      <c r="J654" s="42">
        <v>181806</v>
      </c>
      <c r="K654" s="42">
        <f>J654*OtherData!$C$3</f>
        <v>137627.55488266464</v>
      </c>
      <c r="L654" s="42" t="str">
        <f>VLOOKUP($C654,OtherData!$H:$I,2,0)</f>
        <v>Winter</v>
      </c>
      <c r="M654" s="54">
        <f t="shared" si="42"/>
        <v>-3.8077244065713257E-2</v>
      </c>
      <c r="N654" s="42" t="e">
        <f>VLOOKUP(E654,Inflation!$A$2:'Inflation'!$L$63,14,FALSE)*J654</f>
        <v>#REF!</v>
      </c>
      <c r="O654" s="126" t="e">
        <f t="shared" si="43"/>
        <v>#REF!</v>
      </c>
      <c r="P654" s="41">
        <v>4</v>
      </c>
      <c r="Q654" s="41">
        <v>4</v>
      </c>
      <c r="R654" s="41">
        <v>5</v>
      </c>
    </row>
    <row r="655" spans="1:18">
      <c r="A655" s="40" t="str">
        <f t="shared" si="40"/>
        <v>2_19791</v>
      </c>
      <c r="B655" s="40">
        <v>2</v>
      </c>
      <c r="C655" s="41" t="s">
        <v>67</v>
      </c>
      <c r="D655" s="40">
        <v>1</v>
      </c>
      <c r="E655" s="40">
        <v>1979</v>
      </c>
      <c r="F655" s="40" t="str">
        <f t="shared" si="41"/>
        <v>1979Q1</v>
      </c>
      <c r="G655" s="40">
        <v>2</v>
      </c>
      <c r="H655" s="40">
        <v>0</v>
      </c>
      <c r="I655" s="40">
        <v>0</v>
      </c>
      <c r="J655" s="42">
        <v>181789</v>
      </c>
      <c r="K655" s="42">
        <f>J655*OtherData!$C$3</f>
        <v>137614.68584405753</v>
      </c>
      <c r="L655" s="42" t="str">
        <f>VLOOKUP($C655,OtherData!$H:$I,2,0)</f>
        <v>Winter</v>
      </c>
      <c r="M655" s="54">
        <f t="shared" si="42"/>
        <v>-3.8077357340980361E-2</v>
      </c>
      <c r="N655" s="42" t="e">
        <f>VLOOKUP(E655,Inflation!$A$2:'Inflation'!$L$63,14,FALSE)*J655</f>
        <v>#REF!</v>
      </c>
      <c r="O655" s="126" t="e">
        <f t="shared" si="43"/>
        <v>#REF!</v>
      </c>
      <c r="P655" s="41">
        <v>1</v>
      </c>
      <c r="Q655" s="41">
        <v>1</v>
      </c>
      <c r="R655" s="41">
        <v>1</v>
      </c>
    </row>
    <row r="656" spans="1:18">
      <c r="A656" s="40" t="str">
        <f t="shared" si="40"/>
        <v>5_19931</v>
      </c>
      <c r="B656" s="40">
        <v>5</v>
      </c>
      <c r="C656" s="41" t="s">
        <v>66</v>
      </c>
      <c r="D656" s="40">
        <v>1</v>
      </c>
      <c r="E656" s="40">
        <v>1993</v>
      </c>
      <c r="F656" s="40" t="str">
        <f t="shared" si="41"/>
        <v>1993Q1</v>
      </c>
      <c r="G656" s="40">
        <v>31</v>
      </c>
      <c r="H656" s="40">
        <v>0</v>
      </c>
      <c r="I656" s="40">
        <v>0</v>
      </c>
      <c r="J656" s="42">
        <v>181755</v>
      </c>
      <c r="K656" s="42">
        <f>J656*OtherData!$C$3</f>
        <v>137588.94776684331</v>
      </c>
      <c r="L656" s="42" t="str">
        <f>VLOOKUP($C656,OtherData!$H:$I,2,0)</f>
        <v>Water</v>
      </c>
      <c r="M656" s="54">
        <f t="shared" si="42"/>
        <v>-3.8077583891514562E-2</v>
      </c>
      <c r="N656" s="42" t="e">
        <f>VLOOKUP(E656,Inflation!$A$2:'Inflation'!$L$63,14,FALSE)*J656</f>
        <v>#REF!</v>
      </c>
      <c r="O656" s="126" t="e">
        <f t="shared" si="43"/>
        <v>#REF!</v>
      </c>
      <c r="P656" s="41">
        <v>4</v>
      </c>
      <c r="Q656" s="41">
        <v>4</v>
      </c>
      <c r="R656" s="41">
        <v>4</v>
      </c>
    </row>
    <row r="657" spans="1:18">
      <c r="A657" s="40" t="str">
        <f t="shared" si="40"/>
        <v>2_19714</v>
      </c>
      <c r="B657" s="40">
        <v>2</v>
      </c>
      <c r="C657" s="41" t="s">
        <v>100</v>
      </c>
      <c r="D657" s="40">
        <v>4</v>
      </c>
      <c r="E657" s="40">
        <v>1971</v>
      </c>
      <c r="F657" s="40" t="str">
        <f t="shared" si="41"/>
        <v>1971Q4</v>
      </c>
      <c r="G657" s="40">
        <v>1</v>
      </c>
      <c r="H657" s="40">
        <v>0</v>
      </c>
      <c r="I657" s="40">
        <v>0</v>
      </c>
      <c r="J657" s="42">
        <v>181479</v>
      </c>
      <c r="K657" s="42">
        <f>J657*OtherData!$C$3</f>
        <v>137380.01514004543</v>
      </c>
      <c r="L657" s="42" t="str">
        <f>VLOOKUP($C657,OtherData!$H:$I,2,0)</f>
        <v>Storm</v>
      </c>
      <c r="M657" s="54">
        <f t="shared" si="42"/>
        <v>-3.8079422948792241E-2</v>
      </c>
      <c r="N657" s="42" t="e">
        <f>VLOOKUP(E657,Inflation!$A$2:'Inflation'!$L$63,14,FALSE)*J657</f>
        <v>#REF!</v>
      </c>
      <c r="O657" s="126" t="e">
        <f t="shared" si="43"/>
        <v>#REF!</v>
      </c>
      <c r="P657" s="41">
        <v>4</v>
      </c>
      <c r="Q657" s="41">
        <v>4</v>
      </c>
      <c r="R657" s="41">
        <v>4</v>
      </c>
    </row>
    <row r="658" spans="1:18">
      <c r="A658" s="40" t="str">
        <f t="shared" si="40"/>
        <v>2_19801</v>
      </c>
      <c r="B658" s="40">
        <v>2</v>
      </c>
      <c r="C658" s="41" t="s">
        <v>67</v>
      </c>
      <c r="D658" s="40">
        <v>1</v>
      </c>
      <c r="E658" s="40">
        <v>1980</v>
      </c>
      <c r="F658" s="40" t="str">
        <f t="shared" si="41"/>
        <v>1980Q1</v>
      </c>
      <c r="G658" s="40">
        <v>2</v>
      </c>
      <c r="H658" s="40">
        <v>0</v>
      </c>
      <c r="I658" s="40">
        <v>0</v>
      </c>
      <c r="J658" s="42">
        <v>181083</v>
      </c>
      <c r="K658" s="42">
        <f>J658*OtherData!$C$3</f>
        <v>137080.24224072671</v>
      </c>
      <c r="L658" s="42" t="str">
        <f>VLOOKUP($C658,OtherData!$H:$I,2,0)</f>
        <v>Winter</v>
      </c>
      <c r="M658" s="54">
        <f t="shared" si="42"/>
        <v>-3.8082061596190646E-2</v>
      </c>
      <c r="N658" s="42" t="e">
        <f>VLOOKUP(E658,Inflation!$A$2:'Inflation'!$L$63,14,FALSE)*J658</f>
        <v>#REF!</v>
      </c>
      <c r="O658" s="126" t="e">
        <f t="shared" si="43"/>
        <v>#REF!</v>
      </c>
      <c r="P658" s="41">
        <v>4</v>
      </c>
      <c r="Q658" s="41">
        <v>4</v>
      </c>
      <c r="R658" s="41">
        <v>4</v>
      </c>
    </row>
    <row r="659" spans="1:18">
      <c r="A659" s="40" t="str">
        <f t="shared" si="40"/>
        <v>4_19801</v>
      </c>
      <c r="B659" s="40">
        <v>4</v>
      </c>
      <c r="C659" s="41" t="s">
        <v>67</v>
      </c>
      <c r="D659" s="40">
        <v>1</v>
      </c>
      <c r="E659" s="40">
        <v>1980</v>
      </c>
      <c r="F659" s="40" t="str">
        <f t="shared" si="41"/>
        <v>1980Q1</v>
      </c>
      <c r="G659" s="40">
        <v>2</v>
      </c>
      <c r="H659" s="40">
        <v>0</v>
      </c>
      <c r="I659" s="40">
        <v>0</v>
      </c>
      <c r="J659" s="42">
        <v>180600</v>
      </c>
      <c r="K659" s="42">
        <f>J659*OtherData!$C$3</f>
        <v>136714.61014383045</v>
      </c>
      <c r="L659" s="42" t="str">
        <f>VLOOKUP($C659,OtherData!$H:$I,2,0)</f>
        <v>Winter</v>
      </c>
      <c r="M659" s="54">
        <f t="shared" si="42"/>
        <v>-3.8085279946426576E-2</v>
      </c>
      <c r="N659" s="42" t="e">
        <f>VLOOKUP(E659,Inflation!$A$2:'Inflation'!$L$63,14,FALSE)*J659</f>
        <v>#REF!</v>
      </c>
      <c r="O659" s="126" t="e">
        <f t="shared" si="43"/>
        <v>#REF!</v>
      </c>
      <c r="P659" s="41">
        <v>4</v>
      </c>
      <c r="Q659" s="41">
        <v>4</v>
      </c>
      <c r="R659" s="41">
        <v>5</v>
      </c>
    </row>
    <row r="660" spans="1:18">
      <c r="A660" s="40" t="str">
        <f t="shared" si="40"/>
        <v>1_19661</v>
      </c>
      <c r="B660" s="40">
        <v>1</v>
      </c>
      <c r="C660" s="41" t="s">
        <v>65</v>
      </c>
      <c r="D660" s="40">
        <v>1</v>
      </c>
      <c r="E660" s="40">
        <v>1966</v>
      </c>
      <c r="F660" s="40" t="str">
        <f t="shared" si="41"/>
        <v>1966Q1</v>
      </c>
      <c r="G660" s="40">
        <v>17</v>
      </c>
      <c r="H660" s="40">
        <v>0</v>
      </c>
      <c r="I660" s="40">
        <v>0</v>
      </c>
      <c r="J660" s="42">
        <v>180497</v>
      </c>
      <c r="K660" s="42">
        <f>J660*OtherData!$C$3</f>
        <v>136636.63890991674</v>
      </c>
      <c r="L660" s="42" t="str">
        <f>VLOOKUP($C660,OtherData!$H:$I,2,0)</f>
        <v>Heat</v>
      </c>
      <c r="M660" s="54">
        <f t="shared" si="42"/>
        <v>-3.8085966261280198E-2</v>
      </c>
      <c r="N660" s="42" t="e">
        <f>VLOOKUP(E660,Inflation!$A$2:'Inflation'!$L$63,14,FALSE)*J660</f>
        <v>#REF!</v>
      </c>
      <c r="O660" s="126" t="e">
        <f t="shared" si="43"/>
        <v>#REF!</v>
      </c>
      <c r="P660" s="41">
        <v>4</v>
      </c>
      <c r="Q660" s="41">
        <v>4</v>
      </c>
      <c r="R660" s="41">
        <v>4</v>
      </c>
    </row>
    <row r="661" spans="1:18">
      <c r="A661" s="40" t="str">
        <f t="shared" si="40"/>
        <v>6_19661</v>
      </c>
      <c r="B661" s="40">
        <v>6</v>
      </c>
      <c r="C661" s="41" t="s">
        <v>65</v>
      </c>
      <c r="D661" s="40">
        <v>1</v>
      </c>
      <c r="E661" s="40">
        <v>1966</v>
      </c>
      <c r="F661" s="40" t="str">
        <f t="shared" si="41"/>
        <v>1966Q1</v>
      </c>
      <c r="G661" s="40">
        <v>17</v>
      </c>
      <c r="H661" s="40">
        <v>0</v>
      </c>
      <c r="I661" s="40">
        <v>0</v>
      </c>
      <c r="J661" s="42">
        <v>179963</v>
      </c>
      <c r="K661" s="42">
        <f>J661*OtherData!$C$3</f>
        <v>136232.39969719909</v>
      </c>
      <c r="L661" s="42" t="str">
        <f>VLOOKUP($C661,OtherData!$H:$I,2,0)</f>
        <v>Heat</v>
      </c>
      <c r="M661" s="54">
        <f t="shared" si="42"/>
        <v>-3.8089524437317439E-2</v>
      </c>
      <c r="N661" s="42" t="e">
        <f>VLOOKUP(E661,Inflation!$A$2:'Inflation'!$L$63,14,FALSE)*J661</f>
        <v>#REF!</v>
      </c>
      <c r="O661" s="126" t="e">
        <f t="shared" si="43"/>
        <v>#REF!</v>
      </c>
      <c r="P661" s="41">
        <v>4</v>
      </c>
      <c r="Q661" s="41">
        <v>4</v>
      </c>
      <c r="R661" s="41">
        <v>4</v>
      </c>
    </row>
    <row r="662" spans="1:18">
      <c r="A662" s="40" t="str">
        <f t="shared" si="40"/>
        <v>2_19691</v>
      </c>
      <c r="B662" s="40">
        <v>2</v>
      </c>
      <c r="C662" s="41" t="s">
        <v>67</v>
      </c>
      <c r="D662" s="40">
        <v>1</v>
      </c>
      <c r="E662" s="40">
        <v>1969</v>
      </c>
      <c r="F662" s="40" t="str">
        <f t="shared" si="41"/>
        <v>1969Q1</v>
      </c>
      <c r="G662" s="40">
        <v>3</v>
      </c>
      <c r="H662" s="40">
        <v>0</v>
      </c>
      <c r="I662" s="40">
        <v>0</v>
      </c>
      <c r="J662" s="42">
        <v>179732</v>
      </c>
      <c r="K662" s="42">
        <f>J662*OtherData!$C$3</f>
        <v>136057.53217259652</v>
      </c>
      <c r="L662" s="42" t="str">
        <f>VLOOKUP($C662,OtherData!$H:$I,2,0)</f>
        <v>Winter</v>
      </c>
      <c r="M662" s="54">
        <f t="shared" si="42"/>
        <v>-3.8091063648299846E-2</v>
      </c>
      <c r="N662" s="42" t="e">
        <f>VLOOKUP(E662,Inflation!$A$2:'Inflation'!$L$63,14,FALSE)*J662</f>
        <v>#REF!</v>
      </c>
      <c r="O662" s="126" t="e">
        <f t="shared" si="43"/>
        <v>#REF!</v>
      </c>
      <c r="P662" s="41">
        <v>5</v>
      </c>
      <c r="Q662" s="41">
        <v>2</v>
      </c>
      <c r="R662" s="41">
        <v>2</v>
      </c>
    </row>
    <row r="663" spans="1:18">
      <c r="A663" s="40" t="str">
        <f t="shared" si="40"/>
        <v>4_19781</v>
      </c>
      <c r="B663" s="40">
        <v>4</v>
      </c>
      <c r="C663" s="41" t="s">
        <v>98</v>
      </c>
      <c r="D663" s="40">
        <v>1</v>
      </c>
      <c r="E663" s="40">
        <v>1978</v>
      </c>
      <c r="F663" s="40" t="str">
        <f t="shared" si="41"/>
        <v>1978Q1</v>
      </c>
      <c r="G663" s="40">
        <v>2</v>
      </c>
      <c r="H663" s="40">
        <v>0</v>
      </c>
      <c r="I663" s="40">
        <v>0</v>
      </c>
      <c r="J663" s="42">
        <v>179394</v>
      </c>
      <c r="K663" s="42">
        <f>J663*OtherData!$C$3</f>
        <v>135801.66540499622</v>
      </c>
      <c r="L663" s="42" t="str">
        <f>VLOOKUP($C663,OtherData!$H:$I,2,0)</f>
        <v>Water</v>
      </c>
      <c r="M663" s="54">
        <f t="shared" si="42"/>
        <v>-3.8093315827139894E-2</v>
      </c>
      <c r="N663" s="42" t="e">
        <f>VLOOKUP(E663,Inflation!$A$2:'Inflation'!$L$63,14,FALSE)*J663</f>
        <v>#REF!</v>
      </c>
      <c r="O663" s="126" t="e">
        <f t="shared" si="43"/>
        <v>#REF!</v>
      </c>
      <c r="P663" s="41">
        <v>4</v>
      </c>
      <c r="Q663" s="41">
        <v>4</v>
      </c>
      <c r="R663" s="41">
        <v>4</v>
      </c>
    </row>
    <row r="664" spans="1:18">
      <c r="A664" s="40" t="str">
        <f t="shared" si="40"/>
        <v>4_20153</v>
      </c>
      <c r="B664" s="40">
        <v>4</v>
      </c>
      <c r="C664" s="41" t="s">
        <v>71</v>
      </c>
      <c r="D664" s="40">
        <v>3</v>
      </c>
      <c r="E664" s="40">
        <v>2015</v>
      </c>
      <c r="F664" s="40" t="str">
        <f t="shared" si="41"/>
        <v>2015Q3</v>
      </c>
      <c r="G664" s="40">
        <v>1</v>
      </c>
      <c r="H664" s="40">
        <v>0</v>
      </c>
      <c r="I664" s="40">
        <v>0</v>
      </c>
      <c r="J664" s="42">
        <v>179286</v>
      </c>
      <c r="K664" s="42">
        <f>J664*OtherData!$C$3</f>
        <v>135719.90915972748</v>
      </c>
      <c r="L664" s="42" t="str">
        <f>VLOOKUP($C664,OtherData!$H:$I,2,0)</f>
        <v>Storm</v>
      </c>
      <c r="M664" s="54">
        <f t="shared" si="42"/>
        <v>-3.8094035458248549E-2</v>
      </c>
      <c r="N664" s="42" t="e">
        <f>VLOOKUP(E664,Inflation!$A$2:'Inflation'!$L$63,14,FALSE)*J664</f>
        <v>#REF!</v>
      </c>
      <c r="O664" s="126" t="e">
        <f t="shared" si="43"/>
        <v>#REF!</v>
      </c>
      <c r="P664" s="41">
        <v>4</v>
      </c>
      <c r="Q664" s="41">
        <v>4</v>
      </c>
      <c r="R664" s="41">
        <v>5</v>
      </c>
    </row>
    <row r="665" spans="1:18">
      <c r="A665" s="40" t="str">
        <f t="shared" si="40"/>
        <v>2_19831</v>
      </c>
      <c r="B665" s="40">
        <v>2</v>
      </c>
      <c r="C665" s="41" t="s">
        <v>99</v>
      </c>
      <c r="D665" s="40">
        <v>1</v>
      </c>
      <c r="E665" s="40">
        <v>1983</v>
      </c>
      <c r="F665" s="40" t="str">
        <f t="shared" si="41"/>
        <v>1983Q1</v>
      </c>
      <c r="G665" s="40">
        <v>1</v>
      </c>
      <c r="H665" s="40">
        <v>0</v>
      </c>
      <c r="I665" s="40">
        <v>0</v>
      </c>
      <c r="J665" s="42">
        <v>178998</v>
      </c>
      <c r="K665" s="42">
        <f>J665*OtherData!$C$3</f>
        <v>135501.89250567753</v>
      </c>
      <c r="L665" s="42" t="str">
        <f>VLOOKUP($C665,OtherData!$H:$I,2,0)</f>
        <v>Water</v>
      </c>
      <c r="M665" s="54">
        <f t="shared" si="42"/>
        <v>-3.8095954474538299E-2</v>
      </c>
      <c r="N665" s="42" t="e">
        <f>VLOOKUP(E665,Inflation!$A$2:'Inflation'!$L$63,14,FALSE)*J665</f>
        <v>#REF!</v>
      </c>
      <c r="O665" s="126" t="e">
        <f t="shared" si="43"/>
        <v>#REF!</v>
      </c>
      <c r="P665" s="41">
        <v>2</v>
      </c>
      <c r="Q665" s="41">
        <v>2</v>
      </c>
      <c r="R665" s="41">
        <v>2</v>
      </c>
    </row>
    <row r="666" spans="1:18">
      <c r="A666" s="40" t="str">
        <f t="shared" si="40"/>
        <v>5_19661</v>
      </c>
      <c r="B666" s="40">
        <v>5</v>
      </c>
      <c r="C666" s="41" t="s">
        <v>65</v>
      </c>
      <c r="D666" s="40">
        <v>1</v>
      </c>
      <c r="E666" s="40">
        <v>1966</v>
      </c>
      <c r="F666" s="40" t="str">
        <f t="shared" si="41"/>
        <v>1966Q1</v>
      </c>
      <c r="G666" s="40">
        <v>17</v>
      </c>
      <c r="H666" s="40">
        <v>0</v>
      </c>
      <c r="I666" s="40">
        <v>0</v>
      </c>
      <c r="J666" s="42">
        <v>178774</v>
      </c>
      <c r="K666" s="42">
        <f>J666*OtherData!$C$3</f>
        <v>135332.323996972</v>
      </c>
      <c r="L666" s="42" t="str">
        <f>VLOOKUP($C666,OtherData!$H:$I,2,0)</f>
        <v>Heat</v>
      </c>
      <c r="M666" s="54">
        <f t="shared" si="42"/>
        <v>-3.809744704276366E-2</v>
      </c>
      <c r="N666" s="42" t="e">
        <f>VLOOKUP(E666,Inflation!$A$2:'Inflation'!$L$63,14,FALSE)*J666</f>
        <v>#REF!</v>
      </c>
      <c r="O666" s="126" t="e">
        <f t="shared" si="43"/>
        <v>#REF!</v>
      </c>
      <c r="P666" s="41">
        <v>1</v>
      </c>
      <c r="Q666" s="41">
        <v>1</v>
      </c>
      <c r="R666" s="41">
        <v>1</v>
      </c>
    </row>
    <row r="667" spans="1:18">
      <c r="A667" s="40" t="str">
        <f t="shared" si="40"/>
        <v>3_19673</v>
      </c>
      <c r="B667" s="40">
        <v>3</v>
      </c>
      <c r="C667" s="41" t="s">
        <v>74</v>
      </c>
      <c r="D667" s="40">
        <v>3</v>
      </c>
      <c r="E667" s="40">
        <v>1967</v>
      </c>
      <c r="F667" s="40" t="str">
        <f t="shared" si="41"/>
        <v>1967Q3</v>
      </c>
      <c r="G667" s="40">
        <v>6</v>
      </c>
      <c r="H667" s="40">
        <v>0</v>
      </c>
      <c r="I667" s="40">
        <v>0</v>
      </c>
      <c r="J667" s="42">
        <v>178688</v>
      </c>
      <c r="K667" s="42">
        <f>J667*OtherData!$C$3</f>
        <v>135267.22180166541</v>
      </c>
      <c r="L667" s="42" t="str">
        <f>VLOOKUP($C667,OtherData!$H:$I,2,0)</f>
        <v>Storm</v>
      </c>
      <c r="M667" s="54">
        <f t="shared" si="42"/>
        <v>-3.8098020082350179E-2</v>
      </c>
      <c r="N667" s="42" t="e">
        <f>VLOOKUP(E667,Inflation!$A$2:'Inflation'!$L$63,14,FALSE)*J667</f>
        <v>#REF!</v>
      </c>
      <c r="O667" s="126" t="e">
        <f t="shared" si="43"/>
        <v>#REF!</v>
      </c>
      <c r="P667" s="41">
        <v>4</v>
      </c>
      <c r="Q667" s="41">
        <v>4</v>
      </c>
      <c r="R667" s="41">
        <v>4</v>
      </c>
    </row>
    <row r="668" spans="1:18">
      <c r="A668" s="40" t="str">
        <f t="shared" si="40"/>
        <v>5_19634</v>
      </c>
      <c r="B668" s="40">
        <v>5</v>
      </c>
      <c r="C668" s="41" t="s">
        <v>67</v>
      </c>
      <c r="D668" s="40">
        <v>4</v>
      </c>
      <c r="E668" s="40">
        <v>1963</v>
      </c>
      <c r="F668" s="40" t="str">
        <f t="shared" si="41"/>
        <v>1963Q4</v>
      </c>
      <c r="G668" s="40">
        <v>2</v>
      </c>
      <c r="H668" s="40">
        <v>0</v>
      </c>
      <c r="I668" s="40">
        <v>7</v>
      </c>
      <c r="J668" s="42">
        <v>177895</v>
      </c>
      <c r="K668" s="42">
        <f>J668*OtherData!$C$3</f>
        <v>134666.91900075701</v>
      </c>
      <c r="L668" s="42" t="str">
        <f>VLOOKUP($C668,OtherData!$H:$I,2,0)</f>
        <v>Winter</v>
      </c>
      <c r="M668" s="54">
        <f t="shared" si="42"/>
        <v>-3.8103304040397995E-2</v>
      </c>
      <c r="N668" s="42" t="e">
        <f>VLOOKUP(E668,Inflation!$A$2:'Inflation'!$L$63,14,FALSE)*J668</f>
        <v>#REF!</v>
      </c>
      <c r="O668" s="126" t="e">
        <f t="shared" si="43"/>
        <v>#REF!</v>
      </c>
      <c r="P668" s="41">
        <v>5</v>
      </c>
      <c r="Q668" s="41">
        <v>2</v>
      </c>
      <c r="R668" s="41">
        <v>2</v>
      </c>
    </row>
    <row r="669" spans="1:18">
      <c r="A669" s="40" t="str">
        <f t="shared" si="40"/>
        <v>4_19831</v>
      </c>
      <c r="B669" s="40">
        <v>4</v>
      </c>
      <c r="C669" s="41" t="s">
        <v>99</v>
      </c>
      <c r="D669" s="40">
        <v>1</v>
      </c>
      <c r="E669" s="40">
        <v>1983</v>
      </c>
      <c r="F669" s="40" t="str">
        <f t="shared" si="41"/>
        <v>1983Q1</v>
      </c>
      <c r="G669" s="40">
        <v>1</v>
      </c>
      <c r="H669" s="40">
        <v>0</v>
      </c>
      <c r="I669" s="40">
        <v>0</v>
      </c>
      <c r="J669" s="42">
        <v>177878</v>
      </c>
      <c r="K669" s="42">
        <f>J669*OtherData!$C$3</f>
        <v>134654.0499621499</v>
      </c>
      <c r="L669" s="42" t="str">
        <f>VLOOKUP($C669,OtherData!$H:$I,2,0)</f>
        <v>Water</v>
      </c>
      <c r="M669" s="54">
        <f t="shared" si="42"/>
        <v>-3.8103417315665099E-2</v>
      </c>
      <c r="N669" s="42" t="e">
        <f>VLOOKUP(E669,Inflation!$A$2:'Inflation'!$L$63,14,FALSE)*J669</f>
        <v>#REF!</v>
      </c>
      <c r="O669" s="126" t="e">
        <f t="shared" si="43"/>
        <v>#REF!</v>
      </c>
      <c r="P669" s="41">
        <v>4</v>
      </c>
      <c r="Q669" s="41">
        <v>4</v>
      </c>
      <c r="R669" s="41">
        <v>4</v>
      </c>
    </row>
    <row r="670" spans="1:18">
      <c r="A670" s="40" t="str">
        <f t="shared" si="40"/>
        <v>4_20123</v>
      </c>
      <c r="B670" s="40">
        <v>4</v>
      </c>
      <c r="C670" s="41" t="s">
        <v>71</v>
      </c>
      <c r="D670" s="40">
        <v>3</v>
      </c>
      <c r="E670" s="40">
        <v>2012</v>
      </c>
      <c r="F670" s="40" t="str">
        <f t="shared" si="41"/>
        <v>2012Q3</v>
      </c>
      <c r="G670" s="40">
        <v>1</v>
      </c>
      <c r="H670" s="40">
        <v>0</v>
      </c>
      <c r="I670" s="40">
        <v>0</v>
      </c>
      <c r="J670" s="42">
        <v>177764</v>
      </c>
      <c r="K670" s="42">
        <f>J670*OtherData!$C$3</f>
        <v>134567.75170325511</v>
      </c>
      <c r="L670" s="42" t="str">
        <f>VLOOKUP($C670,OtherData!$H:$I,2,0)</f>
        <v>Storm</v>
      </c>
      <c r="M670" s="54">
        <f t="shared" si="42"/>
        <v>-3.8104176926279786E-2</v>
      </c>
      <c r="N670" s="42" t="e">
        <f>VLOOKUP(E670,Inflation!$A$2:'Inflation'!$L$63,14,FALSE)*J670</f>
        <v>#REF!</v>
      </c>
      <c r="O670" s="126" t="e">
        <f t="shared" si="43"/>
        <v>#REF!</v>
      </c>
      <c r="P670" s="41">
        <v>4</v>
      </c>
      <c r="Q670" s="41">
        <v>4</v>
      </c>
      <c r="R670" s="41">
        <v>4</v>
      </c>
    </row>
    <row r="671" spans="1:18">
      <c r="A671" s="40" t="str">
        <f t="shared" si="40"/>
        <v>4_19851</v>
      </c>
      <c r="B671" s="40">
        <v>4</v>
      </c>
      <c r="C671" s="41" t="s">
        <v>65</v>
      </c>
      <c r="D671" s="40">
        <v>1</v>
      </c>
      <c r="E671" s="40">
        <v>1985</v>
      </c>
      <c r="F671" s="40" t="str">
        <f t="shared" si="41"/>
        <v>1985Q1</v>
      </c>
      <c r="G671" s="40">
        <v>21</v>
      </c>
      <c r="H671" s="40">
        <v>0</v>
      </c>
      <c r="I671" s="40">
        <v>0</v>
      </c>
      <c r="J671" s="42">
        <v>177378</v>
      </c>
      <c r="K671" s="42">
        <f>J671*OtherData!$C$3</f>
        <v>134275.5488266465</v>
      </c>
      <c r="L671" s="42" t="str">
        <f>VLOOKUP($C671,OtherData!$H:$I,2,0)</f>
        <v>Heat</v>
      </c>
      <c r="M671" s="54">
        <f t="shared" si="42"/>
        <v>-3.8106748941168132E-2</v>
      </c>
      <c r="N671" s="42" t="e">
        <f>VLOOKUP(E671,Inflation!$A$2:'Inflation'!$L$63,14,FALSE)*J671</f>
        <v>#REF!</v>
      </c>
      <c r="O671" s="126" t="e">
        <f t="shared" si="43"/>
        <v>#REF!</v>
      </c>
      <c r="P671" s="41">
        <v>1</v>
      </c>
      <c r="Q671" s="41">
        <v>1</v>
      </c>
      <c r="R671" s="41">
        <v>1</v>
      </c>
    </row>
    <row r="672" spans="1:18">
      <c r="A672" s="40" t="str">
        <f t="shared" si="40"/>
        <v>2_19931</v>
      </c>
      <c r="B672" s="40">
        <v>2</v>
      </c>
      <c r="C672" s="41" t="s">
        <v>66</v>
      </c>
      <c r="D672" s="40">
        <v>1</v>
      </c>
      <c r="E672" s="40">
        <v>1993</v>
      </c>
      <c r="F672" s="40" t="str">
        <f t="shared" si="41"/>
        <v>1993Q1</v>
      </c>
      <c r="G672" s="40">
        <v>31</v>
      </c>
      <c r="H672" s="40">
        <v>0</v>
      </c>
      <c r="I672" s="40">
        <v>0</v>
      </c>
      <c r="J672" s="42">
        <v>177292</v>
      </c>
      <c r="K672" s="42">
        <f>J672*OtherData!$C$3</f>
        <v>134210.4466313399</v>
      </c>
      <c r="L672" s="42" t="str">
        <f>VLOOKUP($C672,OtherData!$H:$I,2,0)</f>
        <v>Water</v>
      </c>
      <c r="M672" s="54">
        <f t="shared" si="42"/>
        <v>-3.8107321980754651E-2</v>
      </c>
      <c r="N672" s="42" t="e">
        <f>VLOOKUP(E672,Inflation!$A$2:'Inflation'!$L$63,14,FALSE)*J672</f>
        <v>#REF!</v>
      </c>
      <c r="O672" s="126" t="e">
        <f t="shared" si="43"/>
        <v>#REF!</v>
      </c>
      <c r="P672" s="41">
        <v>4</v>
      </c>
      <c r="Q672" s="41">
        <v>4</v>
      </c>
      <c r="R672" s="41">
        <v>4</v>
      </c>
    </row>
    <row r="673" spans="1:18">
      <c r="A673" s="40" t="str">
        <f t="shared" si="40"/>
        <v>1_19764</v>
      </c>
      <c r="B673" s="40">
        <v>1</v>
      </c>
      <c r="C673" s="41" t="s">
        <v>66</v>
      </c>
      <c r="D673" s="40">
        <v>4</v>
      </c>
      <c r="E673" s="40">
        <v>1976</v>
      </c>
      <c r="F673" s="40" t="str">
        <f t="shared" si="41"/>
        <v>1976Q4</v>
      </c>
      <c r="G673" s="40">
        <v>11</v>
      </c>
      <c r="H673" s="40">
        <v>0</v>
      </c>
      <c r="I673" s="40">
        <v>0</v>
      </c>
      <c r="J673" s="42">
        <v>176500</v>
      </c>
      <c r="K673" s="42">
        <f>J673*OtherData!$C$3</f>
        <v>133610.90083270249</v>
      </c>
      <c r="L673" s="42" t="str">
        <f>VLOOKUP($C673,OtherData!$H:$I,2,0)</f>
        <v>Water</v>
      </c>
      <c r="M673" s="54">
        <f t="shared" si="42"/>
        <v>-3.8112599275551461E-2</v>
      </c>
      <c r="N673" s="42" t="e">
        <f>VLOOKUP(E673,Inflation!$A$2:'Inflation'!$L$63,14,FALSE)*J673</f>
        <v>#REF!</v>
      </c>
      <c r="O673" s="126" t="e">
        <f t="shared" si="43"/>
        <v>#REF!</v>
      </c>
      <c r="P673" s="41">
        <v>1</v>
      </c>
      <c r="Q673" s="41">
        <v>1</v>
      </c>
      <c r="R673" s="41">
        <v>1</v>
      </c>
    </row>
    <row r="674" spans="1:18">
      <c r="A674" s="40" t="str">
        <f t="shared" si="40"/>
        <v>4_19931</v>
      </c>
      <c r="B674" s="40">
        <v>4</v>
      </c>
      <c r="C674" s="41" t="s">
        <v>66</v>
      </c>
      <c r="D674" s="40">
        <v>1</v>
      </c>
      <c r="E674" s="40">
        <v>1993</v>
      </c>
      <c r="F674" s="40" t="str">
        <f t="shared" si="41"/>
        <v>1993Q1</v>
      </c>
      <c r="G674" s="40">
        <v>31</v>
      </c>
      <c r="H674" s="40">
        <v>0</v>
      </c>
      <c r="I674" s="40">
        <v>0</v>
      </c>
      <c r="J674" s="42">
        <v>176379</v>
      </c>
      <c r="K674" s="42">
        <f>J674*OtherData!$C$3</f>
        <v>133519.30355791067</v>
      </c>
      <c r="L674" s="42" t="str">
        <f>VLOOKUP($C674,OtherData!$H:$I,2,0)</f>
        <v>Water</v>
      </c>
      <c r="M674" s="54">
        <f t="shared" si="42"/>
        <v>-3.8113405528923193E-2</v>
      </c>
      <c r="N674" s="42" t="e">
        <f>VLOOKUP(E674,Inflation!$A$2:'Inflation'!$L$63,14,FALSE)*J674</f>
        <v>#REF!</v>
      </c>
      <c r="O674" s="126" t="e">
        <f t="shared" si="43"/>
        <v>#REF!</v>
      </c>
      <c r="P674" s="41">
        <v>4</v>
      </c>
      <c r="Q674" s="41">
        <v>4</v>
      </c>
      <c r="R674" s="41">
        <v>4</v>
      </c>
    </row>
    <row r="675" spans="1:18">
      <c r="A675" s="40" t="str">
        <f t="shared" si="40"/>
        <v>5_19714</v>
      </c>
      <c r="B675" s="40">
        <v>5</v>
      </c>
      <c r="C675" s="41" t="s">
        <v>100</v>
      </c>
      <c r="D675" s="40">
        <v>4</v>
      </c>
      <c r="E675" s="40">
        <v>1971</v>
      </c>
      <c r="F675" s="40" t="str">
        <f t="shared" si="41"/>
        <v>1971Q4</v>
      </c>
      <c r="G675" s="40">
        <v>1</v>
      </c>
      <c r="H675" s="40">
        <v>0</v>
      </c>
      <c r="I675" s="40">
        <v>0</v>
      </c>
      <c r="J675" s="42">
        <v>176293</v>
      </c>
      <c r="K675" s="42">
        <f>J675*OtherData!$C$3</f>
        <v>133454.2013626041</v>
      </c>
      <c r="L675" s="42" t="str">
        <f>VLOOKUP($C675,OtherData!$H:$I,2,0)</f>
        <v>Storm</v>
      </c>
      <c r="M675" s="54">
        <f t="shared" si="42"/>
        <v>-3.8113978568509718E-2</v>
      </c>
      <c r="N675" s="42" t="e">
        <f>VLOOKUP(E675,Inflation!$A$2:'Inflation'!$L$63,14,FALSE)*J675</f>
        <v>#REF!</v>
      </c>
      <c r="O675" s="126" t="e">
        <f t="shared" si="43"/>
        <v>#REF!</v>
      </c>
      <c r="P675" s="41">
        <v>4</v>
      </c>
      <c r="Q675" s="41">
        <v>4</v>
      </c>
      <c r="R675" s="41">
        <v>5</v>
      </c>
    </row>
    <row r="676" spans="1:18">
      <c r="A676" s="40" t="str">
        <f t="shared" si="40"/>
        <v>1_19851</v>
      </c>
      <c r="B676" s="40">
        <v>1</v>
      </c>
      <c r="C676" s="41" t="s">
        <v>65</v>
      </c>
      <c r="D676" s="40">
        <v>1</v>
      </c>
      <c r="E676" s="40">
        <v>1985</v>
      </c>
      <c r="F676" s="40" t="str">
        <f t="shared" si="41"/>
        <v>1985Q1</v>
      </c>
      <c r="G676" s="40">
        <v>21</v>
      </c>
      <c r="H676" s="40">
        <v>0</v>
      </c>
      <c r="I676" s="40">
        <v>0</v>
      </c>
      <c r="J676" s="42">
        <v>176069</v>
      </c>
      <c r="K676" s="42">
        <f>J676*OtherData!$C$3</f>
        <v>133284.63285389857</v>
      </c>
      <c r="L676" s="42" t="str">
        <f>VLOOKUP($C676,OtherData!$H:$I,2,0)</f>
        <v>Heat</v>
      </c>
      <c r="M676" s="54">
        <f t="shared" si="42"/>
        <v>-3.8115471136735073E-2</v>
      </c>
      <c r="N676" s="42" t="e">
        <f>VLOOKUP(E676,Inflation!$A$2:'Inflation'!$L$63,14,FALSE)*J676</f>
        <v>#REF!</v>
      </c>
      <c r="O676" s="126" t="e">
        <f t="shared" si="43"/>
        <v>#REF!</v>
      </c>
      <c r="P676" s="41">
        <v>4</v>
      </c>
      <c r="Q676" s="41">
        <v>4</v>
      </c>
      <c r="R676" s="41">
        <v>4</v>
      </c>
    </row>
    <row r="677" spans="1:18">
      <c r="A677" s="40" t="str">
        <f t="shared" si="40"/>
        <v>6_19851</v>
      </c>
      <c r="B677" s="40">
        <v>6</v>
      </c>
      <c r="C677" s="41" t="s">
        <v>65</v>
      </c>
      <c r="D677" s="40">
        <v>1</v>
      </c>
      <c r="E677" s="40">
        <v>1985</v>
      </c>
      <c r="F677" s="40" t="str">
        <f t="shared" si="41"/>
        <v>1985Q1</v>
      </c>
      <c r="G677" s="40">
        <v>21</v>
      </c>
      <c r="H677" s="40">
        <v>0</v>
      </c>
      <c r="I677" s="40">
        <v>0</v>
      </c>
      <c r="J677" s="42">
        <v>175879</v>
      </c>
      <c r="K677" s="42">
        <f>J677*OtherData!$C$3</f>
        <v>133140.80242240729</v>
      </c>
      <c r="L677" s="42" t="str">
        <f>VLOOKUP($C677,OtherData!$H:$I,2,0)</f>
        <v>Heat</v>
      </c>
      <c r="M677" s="54">
        <f t="shared" si="42"/>
        <v>-3.8116737154426227E-2</v>
      </c>
      <c r="N677" s="42" t="e">
        <f>VLOOKUP(E677,Inflation!$A$2:'Inflation'!$L$63,14,FALSE)*J677</f>
        <v>#REF!</v>
      </c>
      <c r="O677" s="126" t="e">
        <f t="shared" si="43"/>
        <v>#REF!</v>
      </c>
      <c r="P677" s="41">
        <v>1</v>
      </c>
      <c r="Q677" s="41">
        <v>1</v>
      </c>
      <c r="R677" s="41">
        <v>1</v>
      </c>
    </row>
    <row r="678" spans="1:18">
      <c r="A678" s="40" t="str">
        <f t="shared" si="40"/>
        <v>3_19851</v>
      </c>
      <c r="B678" s="40">
        <v>3</v>
      </c>
      <c r="C678" s="41" t="s">
        <v>67</v>
      </c>
      <c r="D678" s="40">
        <v>1</v>
      </c>
      <c r="E678" s="40">
        <v>1985</v>
      </c>
      <c r="F678" s="40" t="str">
        <f t="shared" si="41"/>
        <v>1985Q1</v>
      </c>
      <c r="G678" s="40">
        <v>5</v>
      </c>
      <c r="H678" s="40">
        <v>4</v>
      </c>
      <c r="I678" s="40">
        <v>0</v>
      </c>
      <c r="J678" s="42">
        <v>175397</v>
      </c>
      <c r="K678" s="42">
        <f>J678*OtherData!$C$3</f>
        <v>132775.927327782</v>
      </c>
      <c r="L678" s="42" t="str">
        <f>VLOOKUP($C678,OtherData!$H:$I,2,0)</f>
        <v>Winter</v>
      </c>
      <c r="M678" s="54">
        <f t="shared" si="42"/>
        <v>-3.811994884141115E-2</v>
      </c>
      <c r="N678" s="42" t="e">
        <f>VLOOKUP(E678,Inflation!$A$2:'Inflation'!$L$63,14,FALSE)*J678</f>
        <v>#REF!</v>
      </c>
      <c r="O678" s="126" t="e">
        <f t="shared" si="43"/>
        <v>#REF!</v>
      </c>
      <c r="P678" s="41">
        <v>2</v>
      </c>
      <c r="Q678" s="41">
        <v>2</v>
      </c>
      <c r="R678" s="41">
        <v>2</v>
      </c>
    </row>
    <row r="679" spans="1:18">
      <c r="A679" s="40" t="str">
        <f t="shared" si="40"/>
        <v>2_19644</v>
      </c>
      <c r="B679" s="40">
        <v>2</v>
      </c>
      <c r="C679" s="41" t="s">
        <v>74</v>
      </c>
      <c r="D679" s="40">
        <v>4</v>
      </c>
      <c r="E679" s="40">
        <v>1964</v>
      </c>
      <c r="F679" s="40" t="str">
        <f t="shared" si="41"/>
        <v>1964Q4</v>
      </c>
      <c r="G679" s="40">
        <v>3</v>
      </c>
      <c r="H679" s="40">
        <v>0</v>
      </c>
      <c r="I679" s="40">
        <v>0</v>
      </c>
      <c r="J679" s="42">
        <v>174863</v>
      </c>
      <c r="K679" s="42">
        <f>J679*OtherData!$C$3</f>
        <v>132371.68811506435</v>
      </c>
      <c r="L679" s="42" t="str">
        <f>VLOOKUP($C679,OtherData!$H:$I,2,0)</f>
        <v>Storm</v>
      </c>
      <c r="M679" s="54">
        <f t="shared" si="42"/>
        <v>-3.8123507017448391E-2</v>
      </c>
      <c r="N679" s="42" t="e">
        <f>VLOOKUP(E679,Inflation!$A$2:'Inflation'!$L$63,14,FALSE)*J679</f>
        <v>#REF!</v>
      </c>
      <c r="O679" s="126" t="e">
        <f t="shared" si="43"/>
        <v>#REF!</v>
      </c>
      <c r="P679" s="41">
        <v>4</v>
      </c>
      <c r="Q679" s="41">
        <v>4</v>
      </c>
      <c r="R679" s="41">
        <v>5</v>
      </c>
    </row>
    <row r="680" spans="1:18">
      <c r="A680" s="40" t="str">
        <f t="shared" si="40"/>
        <v>2_20103</v>
      </c>
      <c r="B680" s="40">
        <v>2</v>
      </c>
      <c r="C680" s="41" t="s">
        <v>72</v>
      </c>
      <c r="D680" s="40">
        <v>3</v>
      </c>
      <c r="E680" s="40">
        <v>2010</v>
      </c>
      <c r="F680" s="40" t="str">
        <f t="shared" si="41"/>
        <v>2010Q3</v>
      </c>
      <c r="G680" s="40">
        <v>1</v>
      </c>
      <c r="H680" s="40">
        <v>0</v>
      </c>
      <c r="I680" s="40">
        <v>0</v>
      </c>
      <c r="J680" s="42">
        <v>174324</v>
      </c>
      <c r="K680" s="42">
        <f>J680*OtherData!$C$3</f>
        <v>131963.66389099168</v>
      </c>
      <c r="L680" s="42" t="str">
        <f>VLOOKUP($C680,OtherData!$H:$I,2,0)</f>
        <v>Storm</v>
      </c>
      <c r="M680" s="54">
        <f t="shared" si="42"/>
        <v>-3.8127098509740665E-2</v>
      </c>
      <c r="N680" s="42" t="e">
        <f>VLOOKUP(E680,Inflation!$A$2:'Inflation'!$L$63,14,FALSE)*J680</f>
        <v>#REF!</v>
      </c>
      <c r="O680" s="126" t="e">
        <f t="shared" si="43"/>
        <v>#REF!</v>
      </c>
      <c r="P680" s="41">
        <v>1</v>
      </c>
      <c r="Q680" s="41">
        <v>1</v>
      </c>
      <c r="R680" s="41">
        <v>1</v>
      </c>
    </row>
    <row r="681" spans="1:18">
      <c r="A681" s="40" t="str">
        <f t="shared" si="40"/>
        <v>6_19931</v>
      </c>
      <c r="B681" s="40">
        <v>6</v>
      </c>
      <c r="C681" s="41" t="s">
        <v>66</v>
      </c>
      <c r="D681" s="40">
        <v>1</v>
      </c>
      <c r="E681" s="40">
        <v>1993</v>
      </c>
      <c r="F681" s="40" t="str">
        <f t="shared" si="41"/>
        <v>1993Q1</v>
      </c>
      <c r="G681" s="40">
        <v>31</v>
      </c>
      <c r="H681" s="40">
        <v>0</v>
      </c>
      <c r="I681" s="40">
        <v>0</v>
      </c>
      <c r="J681" s="42">
        <v>173984</v>
      </c>
      <c r="K681" s="42">
        <f>J681*OtherData!$C$3</f>
        <v>131706.28311884936</v>
      </c>
      <c r="L681" s="42" t="str">
        <f>VLOOKUP($C681,OtherData!$H:$I,2,0)</f>
        <v>Water</v>
      </c>
      <c r="M681" s="54">
        <f t="shared" si="42"/>
        <v>-3.8129364015082726E-2</v>
      </c>
      <c r="N681" s="42" t="e">
        <f>VLOOKUP(E681,Inflation!$A$2:'Inflation'!$L$63,14,FALSE)*J681</f>
        <v>#REF!</v>
      </c>
      <c r="O681" s="126" t="e">
        <f t="shared" si="43"/>
        <v>#REF!</v>
      </c>
      <c r="P681" s="41">
        <v>4</v>
      </c>
      <c r="Q681" s="41">
        <v>4</v>
      </c>
      <c r="R681" s="41">
        <v>4</v>
      </c>
    </row>
    <row r="682" spans="1:18">
      <c r="A682" s="40" t="str">
        <f t="shared" si="40"/>
        <v>5_19764</v>
      </c>
      <c r="B682" s="40">
        <v>5</v>
      </c>
      <c r="C682" s="41" t="s">
        <v>66</v>
      </c>
      <c r="D682" s="40">
        <v>4</v>
      </c>
      <c r="E682" s="40">
        <v>1976</v>
      </c>
      <c r="F682" s="40" t="str">
        <f t="shared" si="41"/>
        <v>1976Q4</v>
      </c>
      <c r="G682" s="40">
        <v>11</v>
      </c>
      <c r="H682" s="40">
        <v>0</v>
      </c>
      <c r="I682" s="40">
        <v>0</v>
      </c>
      <c r="J682" s="42">
        <v>173967</v>
      </c>
      <c r="K682" s="42">
        <f>J682*OtherData!$C$3</f>
        <v>131693.41408024225</v>
      </c>
      <c r="L682" s="42" t="str">
        <f>VLOOKUP($C682,OtherData!$H:$I,2,0)</f>
        <v>Water</v>
      </c>
      <c r="M682" s="54">
        <f t="shared" si="42"/>
        <v>-3.8129477290349829E-2</v>
      </c>
      <c r="N682" s="42" t="e">
        <f>VLOOKUP(E682,Inflation!$A$2:'Inflation'!$L$63,14,FALSE)*J682</f>
        <v>#REF!</v>
      </c>
      <c r="O682" s="126" t="e">
        <f t="shared" si="43"/>
        <v>#REF!</v>
      </c>
      <c r="P682" s="41">
        <v>4</v>
      </c>
      <c r="Q682" s="41">
        <v>4</v>
      </c>
      <c r="R682" s="41">
        <v>4</v>
      </c>
    </row>
    <row r="683" spans="1:18">
      <c r="A683" s="40" t="str">
        <f t="shared" si="40"/>
        <v>3_20131</v>
      </c>
      <c r="B683" s="40">
        <v>3</v>
      </c>
      <c r="C683" s="41" t="s">
        <v>71</v>
      </c>
      <c r="D683" s="40">
        <v>1</v>
      </c>
      <c r="E683" s="40">
        <v>2013</v>
      </c>
      <c r="F683" s="40" t="str">
        <f t="shared" si="41"/>
        <v>2013Q1</v>
      </c>
      <c r="G683" s="40">
        <v>1</v>
      </c>
      <c r="H683" s="40">
        <v>0</v>
      </c>
      <c r="I683" s="40">
        <v>0</v>
      </c>
      <c r="J683" s="42">
        <v>173943</v>
      </c>
      <c r="K683" s="42">
        <f>J683*OtherData!$C$3</f>
        <v>131675.24602573807</v>
      </c>
      <c r="L683" s="42" t="str">
        <f>VLOOKUP($C683,OtherData!$H:$I,2,0)</f>
        <v>Storm</v>
      </c>
      <c r="M683" s="54">
        <f t="shared" si="42"/>
        <v>-3.8129637208373979E-2</v>
      </c>
      <c r="N683" s="42" t="e">
        <f>VLOOKUP(E683,Inflation!$A$2:'Inflation'!$L$63,14,FALSE)*J683</f>
        <v>#REF!</v>
      </c>
      <c r="O683" s="126" t="e">
        <f t="shared" si="43"/>
        <v>#REF!</v>
      </c>
      <c r="P683" s="41">
        <v>2</v>
      </c>
      <c r="Q683" s="41">
        <v>2</v>
      </c>
      <c r="R683" s="41">
        <v>2</v>
      </c>
    </row>
    <row r="684" spans="1:18">
      <c r="A684" s="40" t="str">
        <f t="shared" si="40"/>
        <v>4_19791</v>
      </c>
      <c r="B684" s="40">
        <v>4</v>
      </c>
      <c r="C684" s="41" t="s">
        <v>67</v>
      </c>
      <c r="D684" s="40">
        <v>1</v>
      </c>
      <c r="E684" s="40">
        <v>1979</v>
      </c>
      <c r="F684" s="40" t="str">
        <f t="shared" si="41"/>
        <v>1979Q1</v>
      </c>
      <c r="G684" s="40">
        <v>2</v>
      </c>
      <c r="H684" s="40">
        <v>0</v>
      </c>
      <c r="I684" s="40">
        <v>0</v>
      </c>
      <c r="J684" s="42">
        <v>173898</v>
      </c>
      <c r="K684" s="42">
        <f>J684*OtherData!$C$3</f>
        <v>131641.18092354276</v>
      </c>
      <c r="L684" s="42" t="str">
        <f>VLOOKUP($C684,OtherData!$H:$I,2,0)</f>
        <v>Winter</v>
      </c>
      <c r="M684" s="54">
        <f t="shared" si="42"/>
        <v>-3.8129937054669251E-2</v>
      </c>
      <c r="N684" s="42" t="e">
        <f>VLOOKUP(E684,Inflation!$A$2:'Inflation'!$L$63,14,FALSE)*J684</f>
        <v>#REF!</v>
      </c>
      <c r="O684" s="126" t="e">
        <f t="shared" si="43"/>
        <v>#REF!</v>
      </c>
      <c r="P684" s="41">
        <v>1</v>
      </c>
      <c r="Q684" s="41">
        <v>1</v>
      </c>
      <c r="R684" s="41">
        <v>1</v>
      </c>
    </row>
    <row r="685" spans="1:18">
      <c r="A685" s="40" t="str">
        <f t="shared" si="40"/>
        <v>2_20183</v>
      </c>
      <c r="B685" s="40">
        <v>2</v>
      </c>
      <c r="C685" s="41" t="s">
        <v>66</v>
      </c>
      <c r="D685" s="40">
        <v>3</v>
      </c>
      <c r="E685" s="40">
        <v>2018</v>
      </c>
      <c r="F685" s="40" t="str">
        <f t="shared" si="41"/>
        <v>2018Q3</v>
      </c>
      <c r="G685" s="40">
        <v>1</v>
      </c>
      <c r="H685" s="40">
        <v>26</v>
      </c>
      <c r="I685" s="40">
        <v>0</v>
      </c>
      <c r="J685" s="42">
        <v>173864</v>
      </c>
      <c r="K685" s="42">
        <f>J685*OtherData!$C$3</f>
        <v>131615.44284632854</v>
      </c>
      <c r="L685" s="42" t="str">
        <f>VLOOKUP($C685,OtherData!$H:$I,2,0)</f>
        <v>Water</v>
      </c>
      <c r="M685" s="54">
        <f t="shared" si="42"/>
        <v>-3.8130163605203458E-2</v>
      </c>
      <c r="N685" s="42" t="e">
        <f>VLOOKUP(E685,Inflation!$A$2:'Inflation'!$L$63,14,FALSE)*J685</f>
        <v>#REF!</v>
      </c>
      <c r="O685" s="126" t="e">
        <f t="shared" si="43"/>
        <v>#REF!</v>
      </c>
      <c r="P685" s="41">
        <v>2</v>
      </c>
      <c r="Q685" s="41">
        <v>2</v>
      </c>
      <c r="R685" s="41">
        <v>2</v>
      </c>
    </row>
    <row r="686" spans="1:18">
      <c r="A686" s="40" t="str">
        <f t="shared" si="40"/>
        <v>3_19714</v>
      </c>
      <c r="B686" s="40">
        <v>3</v>
      </c>
      <c r="C686" s="41" t="s">
        <v>100</v>
      </c>
      <c r="D686" s="40">
        <v>4</v>
      </c>
      <c r="E686" s="40">
        <v>1971</v>
      </c>
      <c r="F686" s="40" t="str">
        <f t="shared" si="41"/>
        <v>1971Q4</v>
      </c>
      <c r="G686" s="40">
        <v>1</v>
      </c>
      <c r="H686" s="40">
        <v>0</v>
      </c>
      <c r="I686" s="40">
        <v>12</v>
      </c>
      <c r="J686" s="42">
        <v>173622</v>
      </c>
      <c r="K686" s="42">
        <f>J686*OtherData!$C$3</f>
        <v>131432.24829674489</v>
      </c>
      <c r="L686" s="42" t="str">
        <f>VLOOKUP($C686,OtherData!$H:$I,2,0)</f>
        <v>Storm</v>
      </c>
      <c r="M686" s="54">
        <f t="shared" si="42"/>
        <v>-3.8131776111946923E-2</v>
      </c>
      <c r="N686" s="42" t="e">
        <f>VLOOKUP(E686,Inflation!$A$2:'Inflation'!$L$63,14,FALSE)*J686</f>
        <v>#REF!</v>
      </c>
      <c r="O686" s="126" t="e">
        <f t="shared" si="43"/>
        <v>#REF!</v>
      </c>
      <c r="P686" s="41">
        <v>5</v>
      </c>
      <c r="Q686" s="41">
        <v>2</v>
      </c>
      <c r="R686" s="41">
        <v>2</v>
      </c>
    </row>
    <row r="687" spans="1:18">
      <c r="A687" s="40" t="str">
        <f t="shared" si="40"/>
        <v>3_20153</v>
      </c>
      <c r="B687" s="40">
        <v>3</v>
      </c>
      <c r="C687" s="41" t="s">
        <v>71</v>
      </c>
      <c r="D687" s="40">
        <v>3</v>
      </c>
      <c r="E687" s="40">
        <v>2015</v>
      </c>
      <c r="F687" s="40" t="str">
        <f t="shared" si="41"/>
        <v>2015Q3</v>
      </c>
      <c r="G687" s="40">
        <v>1</v>
      </c>
      <c r="H687" s="40">
        <v>0</v>
      </c>
      <c r="I687" s="40">
        <v>0</v>
      </c>
      <c r="J687" s="42">
        <v>173500</v>
      </c>
      <c r="K687" s="42">
        <f>J687*OtherData!$C$3</f>
        <v>131339.89401968208</v>
      </c>
      <c r="L687" s="42" t="str">
        <f>VLOOKUP($C687,OtherData!$H:$I,2,0)</f>
        <v>Storm</v>
      </c>
      <c r="M687" s="54">
        <f t="shared" si="42"/>
        <v>-3.8132589028569669E-2</v>
      </c>
      <c r="N687" s="42" t="e">
        <f>VLOOKUP(E687,Inflation!$A$2:'Inflation'!$L$63,14,FALSE)*J687</f>
        <v>#REF!</v>
      </c>
      <c r="O687" s="126" t="e">
        <f t="shared" si="43"/>
        <v>#REF!</v>
      </c>
      <c r="P687" s="41">
        <v>3</v>
      </c>
      <c r="Q687" s="41">
        <v>3</v>
      </c>
      <c r="R687" s="41">
        <v>3</v>
      </c>
    </row>
    <row r="688" spans="1:18">
      <c r="A688" s="40" t="str">
        <f t="shared" si="40"/>
        <v>4_19673</v>
      </c>
      <c r="B688" s="40">
        <v>4</v>
      </c>
      <c r="C688" s="41" t="s">
        <v>74</v>
      </c>
      <c r="D688" s="40">
        <v>3</v>
      </c>
      <c r="E688" s="40">
        <v>1967</v>
      </c>
      <c r="F688" s="40" t="str">
        <f t="shared" si="41"/>
        <v>1967Q3</v>
      </c>
      <c r="G688" s="40">
        <v>6</v>
      </c>
      <c r="H688" s="40">
        <v>0</v>
      </c>
      <c r="I688" s="40">
        <v>0</v>
      </c>
      <c r="J688" s="42">
        <v>173450</v>
      </c>
      <c r="K688" s="42">
        <f>J688*OtherData!$C$3</f>
        <v>131302.04390613173</v>
      </c>
      <c r="L688" s="42" t="str">
        <f>VLOOKUP($C688,OtherData!$H:$I,2,0)</f>
        <v>Storm</v>
      </c>
      <c r="M688" s="54">
        <f t="shared" si="42"/>
        <v>-3.8132922191119967E-2</v>
      </c>
      <c r="N688" s="42" t="e">
        <f>VLOOKUP(E688,Inflation!$A$2:'Inflation'!$L$63,14,FALSE)*J688</f>
        <v>#REF!</v>
      </c>
      <c r="O688" s="126" t="e">
        <f t="shared" si="43"/>
        <v>#REF!</v>
      </c>
      <c r="P688" s="41">
        <v>5</v>
      </c>
      <c r="Q688" s="41">
        <v>2</v>
      </c>
      <c r="R688" s="41">
        <v>2</v>
      </c>
    </row>
    <row r="689" spans="1:18">
      <c r="A689" s="40" t="str">
        <f t="shared" si="40"/>
        <v>3_20112</v>
      </c>
      <c r="B689" s="40">
        <v>3</v>
      </c>
      <c r="C689" s="41" t="s">
        <v>71</v>
      </c>
      <c r="D689" s="40">
        <v>2</v>
      </c>
      <c r="E689" s="40">
        <v>2011</v>
      </c>
      <c r="F689" s="40" t="str">
        <f t="shared" si="41"/>
        <v>2011Q2</v>
      </c>
      <c r="G689" s="40">
        <v>1</v>
      </c>
      <c r="H689" s="40">
        <v>0</v>
      </c>
      <c r="I689" s="40">
        <v>0</v>
      </c>
      <c r="J689" s="42">
        <v>173217</v>
      </c>
      <c r="K689" s="42">
        <f>J689*OtherData!$C$3</f>
        <v>131125.66237698714</v>
      </c>
      <c r="L689" s="42" t="str">
        <f>VLOOKUP($C689,OtherData!$H:$I,2,0)</f>
        <v>Storm</v>
      </c>
      <c r="M689" s="54">
        <f t="shared" si="42"/>
        <v>-3.8134474728604387E-2</v>
      </c>
      <c r="N689" s="42" t="e">
        <f>VLOOKUP(E689,Inflation!$A$2:'Inflation'!$L$63,14,FALSE)*J689</f>
        <v>#REF!</v>
      </c>
      <c r="O689" s="126" t="e">
        <f t="shared" si="43"/>
        <v>#REF!</v>
      </c>
      <c r="P689" s="41">
        <v>5</v>
      </c>
      <c r="Q689" s="41">
        <v>2</v>
      </c>
      <c r="R689" s="41">
        <v>5</v>
      </c>
    </row>
    <row r="690" spans="1:18">
      <c r="A690" s="40" t="str">
        <f t="shared" si="40"/>
        <v>1_19673</v>
      </c>
      <c r="B690" s="40">
        <v>1</v>
      </c>
      <c r="C690" s="41" t="s">
        <v>74</v>
      </c>
      <c r="D690" s="40">
        <v>3</v>
      </c>
      <c r="E690" s="40">
        <v>1967</v>
      </c>
      <c r="F690" s="40" t="str">
        <f t="shared" si="41"/>
        <v>1967Q3</v>
      </c>
      <c r="G690" s="40">
        <v>6</v>
      </c>
      <c r="H690" s="40">
        <v>0</v>
      </c>
      <c r="I690" s="40">
        <v>0</v>
      </c>
      <c r="J690" s="42">
        <v>173123</v>
      </c>
      <c r="K690" s="42">
        <f>J690*OtherData!$C$3</f>
        <v>131054.50416351249</v>
      </c>
      <c r="L690" s="42" t="str">
        <f>VLOOKUP($C690,OtherData!$H:$I,2,0)</f>
        <v>Storm</v>
      </c>
      <c r="M690" s="54">
        <f t="shared" si="42"/>
        <v>-3.8135101074198957E-2</v>
      </c>
      <c r="N690" s="42" t="e">
        <f>VLOOKUP(E690,Inflation!$A$2:'Inflation'!$L$63,14,FALSE)*J690</f>
        <v>#REF!</v>
      </c>
      <c r="O690" s="126" t="e">
        <f t="shared" si="43"/>
        <v>#REF!</v>
      </c>
      <c r="P690" s="41">
        <v>5</v>
      </c>
      <c r="Q690" s="41">
        <v>2</v>
      </c>
      <c r="R690" s="41">
        <v>2</v>
      </c>
    </row>
    <row r="691" spans="1:18">
      <c r="A691" s="40" t="str">
        <f t="shared" si="40"/>
        <v>5_19673</v>
      </c>
      <c r="B691" s="40">
        <v>5</v>
      </c>
      <c r="C691" s="41" t="s">
        <v>74</v>
      </c>
      <c r="D691" s="40">
        <v>3</v>
      </c>
      <c r="E691" s="40">
        <v>1967</v>
      </c>
      <c r="F691" s="40" t="str">
        <f t="shared" si="41"/>
        <v>1967Q3</v>
      </c>
      <c r="G691" s="40">
        <v>6</v>
      </c>
      <c r="H691" s="40">
        <v>0</v>
      </c>
      <c r="I691" s="40">
        <v>0</v>
      </c>
      <c r="J691" s="42">
        <v>173088</v>
      </c>
      <c r="K691" s="42">
        <f>J691*OtherData!$C$3</f>
        <v>131028.00908402726</v>
      </c>
      <c r="L691" s="42" t="str">
        <f>VLOOKUP($C691,OtherData!$H:$I,2,0)</f>
        <v>Storm</v>
      </c>
      <c r="M691" s="54">
        <f t="shared" si="42"/>
        <v>-3.8135334287984164E-2</v>
      </c>
      <c r="N691" s="42" t="e">
        <f>VLOOKUP(E691,Inflation!$A$2:'Inflation'!$L$63,14,FALSE)*J691</f>
        <v>#REF!</v>
      </c>
      <c r="O691" s="126" t="e">
        <f t="shared" si="43"/>
        <v>#REF!</v>
      </c>
      <c r="P691" s="41">
        <v>3</v>
      </c>
      <c r="Q691" s="41">
        <v>3</v>
      </c>
      <c r="R691" s="41">
        <v>3</v>
      </c>
    </row>
    <row r="692" spans="1:18">
      <c r="A692" s="40" t="str">
        <f t="shared" si="40"/>
        <v>1_19963</v>
      </c>
      <c r="B692" s="40">
        <v>1</v>
      </c>
      <c r="C692" s="41" t="s">
        <v>71</v>
      </c>
      <c r="D692" s="40">
        <v>3</v>
      </c>
      <c r="E692" s="40">
        <v>1996</v>
      </c>
      <c r="F692" s="40" t="str">
        <f t="shared" si="41"/>
        <v>1996Q3</v>
      </c>
      <c r="G692" s="40">
        <v>1</v>
      </c>
      <c r="H692" s="40">
        <v>0</v>
      </c>
      <c r="I692" s="40">
        <v>0</v>
      </c>
      <c r="J692" s="42">
        <v>173072</v>
      </c>
      <c r="K692" s="42">
        <f>J692*OtherData!$C$3</f>
        <v>131015.89704769115</v>
      </c>
      <c r="L692" s="42" t="str">
        <f>VLOOKUP($C692,OtherData!$H:$I,2,0)</f>
        <v>Storm</v>
      </c>
      <c r="M692" s="54">
        <f t="shared" si="42"/>
        <v>-3.8135440900000261E-2</v>
      </c>
      <c r="N692" s="42" t="e">
        <f>VLOOKUP(E692,Inflation!$A$2:'Inflation'!$L$63,14,FALSE)*J692</f>
        <v>#REF!</v>
      </c>
      <c r="O692" s="126" t="e">
        <f t="shared" si="43"/>
        <v>#REF!</v>
      </c>
      <c r="P692" s="41">
        <v>4</v>
      </c>
      <c r="Q692" s="41">
        <v>4</v>
      </c>
      <c r="R692" s="41">
        <v>5</v>
      </c>
    </row>
    <row r="693" spans="1:18">
      <c r="A693" s="40" t="str">
        <f t="shared" si="40"/>
        <v>2_20112</v>
      </c>
      <c r="B693" s="40">
        <v>2</v>
      </c>
      <c r="C693" s="41" t="s">
        <v>86</v>
      </c>
      <c r="D693" s="40">
        <v>2</v>
      </c>
      <c r="E693" s="40">
        <v>2011</v>
      </c>
      <c r="F693" s="40" t="str">
        <f t="shared" si="41"/>
        <v>2011Q2</v>
      </c>
      <c r="G693" s="40">
        <v>1</v>
      </c>
      <c r="H693" s="40">
        <v>0</v>
      </c>
      <c r="I693" s="40">
        <v>0</v>
      </c>
      <c r="J693" s="42">
        <v>172786</v>
      </c>
      <c r="K693" s="42">
        <f>J693*OtherData!$C$3</f>
        <v>130799.3943981832</v>
      </c>
      <c r="L693" s="42" t="str">
        <f>VLOOKUP($C693,OtherData!$H:$I,2,0)</f>
        <v>Storm</v>
      </c>
      <c r="M693" s="54">
        <f t="shared" si="42"/>
        <v>-3.8137346589787999E-2</v>
      </c>
      <c r="N693" s="42" t="e">
        <f>VLOOKUP(E693,Inflation!$A$2:'Inflation'!$L$63,14,FALSE)*J693</f>
        <v>#REF!</v>
      </c>
      <c r="O693" s="126" t="e">
        <f t="shared" si="43"/>
        <v>#REF!</v>
      </c>
      <c r="P693" s="41">
        <v>1</v>
      </c>
      <c r="Q693" s="41">
        <v>1</v>
      </c>
      <c r="R693" s="41">
        <v>5</v>
      </c>
    </row>
    <row r="694" spans="1:18">
      <c r="A694" s="40" t="str">
        <f t="shared" si="40"/>
        <v>6_20091</v>
      </c>
      <c r="B694" s="40">
        <v>6</v>
      </c>
      <c r="C694" s="41" t="s">
        <v>73</v>
      </c>
      <c r="D694" s="40">
        <v>1</v>
      </c>
      <c r="E694" s="40">
        <v>2009</v>
      </c>
      <c r="F694" s="40" t="str">
        <f t="shared" si="41"/>
        <v>2009Q1</v>
      </c>
      <c r="G694" s="40">
        <v>1</v>
      </c>
      <c r="H694" s="40">
        <v>0</v>
      </c>
      <c r="I694" s="40">
        <v>0</v>
      </c>
      <c r="J694" s="42">
        <v>172501</v>
      </c>
      <c r="K694" s="42">
        <f>J694*OtherData!$C$3</f>
        <v>130583.64875094626</v>
      </c>
      <c r="L694" s="42" t="str">
        <f>VLOOKUP($C694,OtherData!$H:$I,2,0)</f>
        <v>Wind</v>
      </c>
      <c r="M694" s="54">
        <f t="shared" si="42"/>
        <v>-3.813924561632473E-2</v>
      </c>
      <c r="N694" s="42" t="e">
        <f>VLOOKUP(E694,Inflation!$A$2:'Inflation'!$L$63,14,FALSE)*J694</f>
        <v>#REF!</v>
      </c>
      <c r="O694" s="126" t="e">
        <f t="shared" si="43"/>
        <v>#REF!</v>
      </c>
      <c r="P694" s="41">
        <v>1</v>
      </c>
      <c r="Q694" s="41">
        <v>1</v>
      </c>
      <c r="R694" s="41">
        <v>1</v>
      </c>
    </row>
    <row r="695" spans="1:18">
      <c r="A695" s="40" t="str">
        <f t="shared" si="40"/>
        <v>6_19764</v>
      </c>
      <c r="B695" s="40">
        <v>6</v>
      </c>
      <c r="C695" s="41" t="s">
        <v>66</v>
      </c>
      <c r="D695" s="40">
        <v>4</v>
      </c>
      <c r="E695" s="40">
        <v>1976</v>
      </c>
      <c r="F695" s="40" t="str">
        <f t="shared" si="41"/>
        <v>1976Q4</v>
      </c>
      <c r="G695" s="40">
        <v>11</v>
      </c>
      <c r="H695" s="40">
        <v>0</v>
      </c>
      <c r="I695" s="40">
        <v>0</v>
      </c>
      <c r="J695" s="42">
        <v>172485</v>
      </c>
      <c r="K695" s="42">
        <f>J695*OtherData!$C$3</f>
        <v>130571.53671461015</v>
      </c>
      <c r="L695" s="42" t="str">
        <f>VLOOKUP($C695,OtherData!$H:$I,2,0)</f>
        <v>Water</v>
      </c>
      <c r="M695" s="54">
        <f t="shared" si="42"/>
        <v>-3.8139352228340827E-2</v>
      </c>
      <c r="N695" s="42" t="e">
        <f>VLOOKUP(E695,Inflation!$A$2:'Inflation'!$L$63,14,FALSE)*J695</f>
        <v>#REF!</v>
      </c>
      <c r="O695" s="126" t="e">
        <f t="shared" si="43"/>
        <v>#REF!</v>
      </c>
      <c r="P695" s="41">
        <v>1</v>
      </c>
      <c r="Q695" s="41">
        <v>1</v>
      </c>
      <c r="R695" s="41">
        <v>1</v>
      </c>
    </row>
    <row r="696" spans="1:18">
      <c r="A696" s="40" t="str">
        <f t="shared" si="40"/>
        <v>2_20154</v>
      </c>
      <c r="B696" s="40">
        <v>2</v>
      </c>
      <c r="C696" s="41" t="s">
        <v>66</v>
      </c>
      <c r="D696" s="40">
        <v>4</v>
      </c>
      <c r="E696" s="40">
        <v>2015</v>
      </c>
      <c r="F696" s="40" t="str">
        <f t="shared" si="41"/>
        <v>2015Q4</v>
      </c>
      <c r="G696" s="40">
        <v>1</v>
      </c>
      <c r="H696" s="40">
        <v>0</v>
      </c>
      <c r="I696" s="40">
        <v>0</v>
      </c>
      <c r="J696" s="42">
        <v>172469</v>
      </c>
      <c r="K696" s="42">
        <f>J696*OtherData!$C$3</f>
        <v>130559.42467827404</v>
      </c>
      <c r="L696" s="42" t="str">
        <f>VLOOKUP($C696,OtherData!$H:$I,2,0)</f>
        <v>Water</v>
      </c>
      <c r="M696" s="54">
        <f t="shared" si="42"/>
        <v>-3.8139458840356924E-2</v>
      </c>
      <c r="N696" s="42" t="e">
        <f>VLOOKUP(E696,Inflation!$A$2:'Inflation'!$L$63,14,FALSE)*J696</f>
        <v>#REF!</v>
      </c>
      <c r="O696" s="126" t="e">
        <f t="shared" si="43"/>
        <v>#REF!</v>
      </c>
      <c r="P696" s="41">
        <v>1</v>
      </c>
      <c r="Q696" s="41">
        <v>1</v>
      </c>
      <c r="R696" s="41">
        <v>5</v>
      </c>
    </row>
    <row r="697" spans="1:18">
      <c r="A697" s="40" t="str">
        <f t="shared" si="40"/>
        <v>2_19634</v>
      </c>
      <c r="B697" s="40">
        <v>2</v>
      </c>
      <c r="C697" s="41" t="s">
        <v>67</v>
      </c>
      <c r="D697" s="40">
        <v>4</v>
      </c>
      <c r="E697" s="40">
        <v>1963</v>
      </c>
      <c r="F697" s="40" t="str">
        <f t="shared" si="41"/>
        <v>1963Q4</v>
      </c>
      <c r="G697" s="40">
        <v>2</v>
      </c>
      <c r="H697" s="40">
        <v>0</v>
      </c>
      <c r="I697" s="40">
        <v>6</v>
      </c>
      <c r="J697" s="42">
        <v>172382</v>
      </c>
      <c r="K697" s="42">
        <f>J697*OtherData!$C$3</f>
        <v>130493.56548069644</v>
      </c>
      <c r="L697" s="42" t="str">
        <f>VLOOKUP($C697,OtherData!$H:$I,2,0)</f>
        <v>Winter</v>
      </c>
      <c r="M697" s="54">
        <f t="shared" si="42"/>
        <v>-3.8140038543194449E-2</v>
      </c>
      <c r="N697" s="42" t="e">
        <f>VLOOKUP(E697,Inflation!$A$2:'Inflation'!$L$63,14,FALSE)*J697</f>
        <v>#REF!</v>
      </c>
      <c r="O697" s="126" t="e">
        <f t="shared" si="43"/>
        <v>#REF!</v>
      </c>
      <c r="P697" s="41">
        <v>5</v>
      </c>
      <c r="Q697" s="41">
        <v>2</v>
      </c>
      <c r="R697" s="41">
        <v>2</v>
      </c>
    </row>
    <row r="698" spans="1:18">
      <c r="A698" s="40" t="str">
        <f t="shared" si="40"/>
        <v>6_20084</v>
      </c>
      <c r="B698" s="40">
        <v>6</v>
      </c>
      <c r="C698" s="41" t="s">
        <v>73</v>
      </c>
      <c r="D698" s="40">
        <v>4</v>
      </c>
      <c r="E698" s="40">
        <v>2008</v>
      </c>
      <c r="F698" s="40" t="str">
        <f t="shared" si="41"/>
        <v>2008Q4</v>
      </c>
      <c r="G698" s="40">
        <v>1</v>
      </c>
      <c r="H698" s="40">
        <v>0</v>
      </c>
      <c r="I698" s="40">
        <v>0</v>
      </c>
      <c r="J698" s="42">
        <v>172342</v>
      </c>
      <c r="K698" s="42">
        <f>J698*OtherData!$C$3</f>
        <v>130463.28538985617</v>
      </c>
      <c r="L698" s="42" t="str">
        <f>VLOOKUP($C698,OtherData!$H:$I,2,0)</f>
        <v>Wind</v>
      </c>
      <c r="M698" s="54">
        <f t="shared" si="42"/>
        <v>-3.8140305073234695E-2</v>
      </c>
      <c r="N698" s="42" t="e">
        <f>VLOOKUP(E698,Inflation!$A$2:'Inflation'!$L$63,14,FALSE)*J698</f>
        <v>#REF!</v>
      </c>
      <c r="O698" s="126" t="e">
        <f t="shared" si="43"/>
        <v>#REF!</v>
      </c>
      <c r="P698" s="41">
        <v>5</v>
      </c>
      <c r="Q698" s="41">
        <v>2</v>
      </c>
      <c r="R698" s="41">
        <v>2</v>
      </c>
    </row>
    <row r="699" spans="1:18">
      <c r="A699" s="40" t="str">
        <f t="shared" si="40"/>
        <v>1_20173</v>
      </c>
      <c r="B699" s="40">
        <v>1</v>
      </c>
      <c r="C699" s="41" t="s">
        <v>73</v>
      </c>
      <c r="D699" s="40">
        <v>3</v>
      </c>
      <c r="E699" s="40">
        <v>2017</v>
      </c>
      <c r="F699" s="40" t="str">
        <f t="shared" si="41"/>
        <v>2017Q3</v>
      </c>
      <c r="G699" s="40">
        <v>1</v>
      </c>
      <c r="H699" s="40">
        <v>0</v>
      </c>
      <c r="I699" s="40">
        <v>0</v>
      </c>
      <c r="J699" s="42">
        <v>172279</v>
      </c>
      <c r="K699" s="42">
        <f>J699*OtherData!$C$3</f>
        <v>130415.59424678274</v>
      </c>
      <c r="L699" s="42" t="str">
        <f>VLOOKUP($C699,OtherData!$H:$I,2,0)</f>
        <v>Wind</v>
      </c>
      <c r="M699" s="54">
        <f t="shared" si="42"/>
        <v>-3.8140724858048078E-2</v>
      </c>
      <c r="N699" s="42" t="e">
        <f>VLOOKUP(E699,Inflation!$A$2:'Inflation'!$L$63,14,FALSE)*J699</f>
        <v>#REF!</v>
      </c>
      <c r="O699" s="126" t="e">
        <f t="shared" si="43"/>
        <v>#REF!</v>
      </c>
      <c r="P699" s="41">
        <v>3</v>
      </c>
      <c r="Q699" s="41">
        <v>3</v>
      </c>
      <c r="R699" s="41">
        <v>3</v>
      </c>
    </row>
    <row r="700" spans="1:18">
      <c r="A700" s="40" t="str">
        <f t="shared" si="40"/>
        <v>1_20033</v>
      </c>
      <c r="B700" s="40">
        <v>1</v>
      </c>
      <c r="C700" s="41" t="s">
        <v>66</v>
      </c>
      <c r="D700" s="40">
        <v>3</v>
      </c>
      <c r="E700" s="40">
        <v>2003</v>
      </c>
      <c r="F700" s="40" t="str">
        <f t="shared" si="41"/>
        <v>2003Q3</v>
      </c>
      <c r="G700" s="40">
        <v>1</v>
      </c>
      <c r="H700" s="40">
        <v>0</v>
      </c>
      <c r="I700" s="40">
        <v>0</v>
      </c>
      <c r="J700" s="42">
        <v>171835</v>
      </c>
      <c r="K700" s="42">
        <f>J700*OtherData!$C$3</f>
        <v>130079.48523845572</v>
      </c>
      <c r="L700" s="42" t="str">
        <f>VLOOKUP($C700,OtherData!$H:$I,2,0)</f>
        <v>Water</v>
      </c>
      <c r="M700" s="54">
        <f t="shared" si="42"/>
        <v>-3.8143683341494775E-2</v>
      </c>
      <c r="N700" s="42" t="e">
        <f>VLOOKUP(E700,Inflation!$A$2:'Inflation'!$L$63,14,FALSE)*J700</f>
        <v>#REF!</v>
      </c>
      <c r="O700" s="126" t="e">
        <f t="shared" si="43"/>
        <v>#REF!</v>
      </c>
      <c r="P700" s="41">
        <v>4</v>
      </c>
      <c r="Q700" s="41">
        <v>4</v>
      </c>
      <c r="R700" s="41">
        <v>4</v>
      </c>
    </row>
    <row r="701" spans="1:18">
      <c r="A701" s="40" t="str">
        <f t="shared" si="40"/>
        <v>2_20202</v>
      </c>
      <c r="B701" s="40">
        <v>2</v>
      </c>
      <c r="C701" s="41" t="s">
        <v>71</v>
      </c>
      <c r="D701" s="40">
        <v>2</v>
      </c>
      <c r="E701" s="40">
        <v>2020</v>
      </c>
      <c r="F701" s="40" t="str">
        <f t="shared" si="41"/>
        <v>2020Q2</v>
      </c>
      <c r="G701" s="40">
        <v>1</v>
      </c>
      <c r="H701" s="40">
        <v>0</v>
      </c>
      <c r="I701" s="40">
        <v>0</v>
      </c>
      <c r="J701" s="42">
        <v>171645</v>
      </c>
      <c r="K701" s="42">
        <f>J701*OtherData!$C$3</f>
        <v>129935.65480696442</v>
      </c>
      <c r="L701" s="42" t="str">
        <f>VLOOKUP($C701,OtherData!$H:$I,2,0)</f>
        <v>Storm</v>
      </c>
      <c r="M701" s="54">
        <f t="shared" si="42"/>
        <v>-3.8144949359185922E-2</v>
      </c>
      <c r="N701" s="42" t="e">
        <f>VLOOKUP(E701,Inflation!$A$2:'Inflation'!$L$63,14,FALSE)*J701</f>
        <v>#REF!</v>
      </c>
      <c r="O701" s="126" t="e">
        <f t="shared" si="43"/>
        <v>#REF!</v>
      </c>
      <c r="P701" s="41">
        <v>5</v>
      </c>
      <c r="Q701" s="41">
        <v>2</v>
      </c>
      <c r="R701" s="41">
        <v>5</v>
      </c>
    </row>
    <row r="702" spans="1:18">
      <c r="A702" s="40" t="str">
        <f t="shared" si="40"/>
        <v>3_19661</v>
      </c>
      <c r="B702" s="40">
        <v>3</v>
      </c>
      <c r="C702" s="41" t="s">
        <v>65</v>
      </c>
      <c r="D702" s="40">
        <v>1</v>
      </c>
      <c r="E702" s="40">
        <v>1966</v>
      </c>
      <c r="F702" s="40" t="str">
        <f t="shared" si="41"/>
        <v>1966Q1</v>
      </c>
      <c r="G702" s="40">
        <v>17</v>
      </c>
      <c r="H702" s="40">
        <v>0</v>
      </c>
      <c r="I702" s="40">
        <v>0</v>
      </c>
      <c r="J702" s="42">
        <v>171537</v>
      </c>
      <c r="K702" s="42">
        <f>J702*OtherData!$C$3</f>
        <v>129853.89856169569</v>
      </c>
      <c r="L702" s="42" t="str">
        <f>VLOOKUP($C702,OtherData!$H:$I,2,0)</f>
        <v>Heat</v>
      </c>
      <c r="M702" s="54">
        <f t="shared" si="42"/>
        <v>-3.8145668990294583E-2</v>
      </c>
      <c r="N702" s="42" t="e">
        <f>VLOOKUP(E702,Inflation!$A$2:'Inflation'!$L$63,14,FALSE)*J702</f>
        <v>#REF!</v>
      </c>
      <c r="O702" s="126" t="e">
        <f t="shared" si="43"/>
        <v>#REF!</v>
      </c>
      <c r="P702" s="41">
        <v>1</v>
      </c>
      <c r="Q702" s="41">
        <v>1</v>
      </c>
      <c r="R702" s="41">
        <v>1</v>
      </c>
    </row>
    <row r="703" spans="1:18">
      <c r="A703" s="40" t="str">
        <f t="shared" si="40"/>
        <v>6_19673</v>
      </c>
      <c r="B703" s="40">
        <v>6</v>
      </c>
      <c r="C703" s="41" t="s">
        <v>74</v>
      </c>
      <c r="D703" s="40">
        <v>3</v>
      </c>
      <c r="E703" s="40">
        <v>1967</v>
      </c>
      <c r="F703" s="40" t="str">
        <f t="shared" si="41"/>
        <v>1967Q3</v>
      </c>
      <c r="G703" s="40">
        <v>6</v>
      </c>
      <c r="H703" s="40">
        <v>0</v>
      </c>
      <c r="I703" s="40">
        <v>0</v>
      </c>
      <c r="J703" s="42">
        <v>171503</v>
      </c>
      <c r="K703" s="42">
        <f>J703*OtherData!$C$3</f>
        <v>129828.16048448146</v>
      </c>
      <c r="L703" s="42" t="str">
        <f>VLOOKUP($C703,OtherData!$H:$I,2,0)</f>
        <v>Storm</v>
      </c>
      <c r="M703" s="54">
        <f t="shared" si="42"/>
        <v>-3.8145895540828784E-2</v>
      </c>
      <c r="N703" s="42" t="e">
        <f>VLOOKUP(E703,Inflation!$A$2:'Inflation'!$L$63,14,FALSE)*J703</f>
        <v>#REF!</v>
      </c>
      <c r="O703" s="126" t="e">
        <f t="shared" si="43"/>
        <v>#REF!</v>
      </c>
      <c r="P703" s="41">
        <v>1</v>
      </c>
      <c r="Q703" s="41">
        <v>1</v>
      </c>
      <c r="R703" s="41">
        <v>1</v>
      </c>
    </row>
    <row r="704" spans="1:18">
      <c r="A704" s="40" t="str">
        <f t="shared" si="40"/>
        <v>4_19634</v>
      </c>
      <c r="B704" s="40">
        <v>4</v>
      </c>
      <c r="C704" s="41" t="s">
        <v>67</v>
      </c>
      <c r="D704" s="40">
        <v>4</v>
      </c>
      <c r="E704" s="40">
        <v>1963</v>
      </c>
      <c r="F704" s="40" t="str">
        <f t="shared" si="41"/>
        <v>1963Q4</v>
      </c>
      <c r="G704" s="40">
        <v>2</v>
      </c>
      <c r="H704" s="40">
        <v>0</v>
      </c>
      <c r="I704" s="40">
        <v>6</v>
      </c>
      <c r="J704" s="42">
        <v>171210</v>
      </c>
      <c r="K704" s="42">
        <f>J704*OtherData!$C$3</f>
        <v>129606.35881907646</v>
      </c>
      <c r="L704" s="42" t="str">
        <f>VLOOKUP($C704,OtherData!$H:$I,2,0)</f>
        <v>Winter</v>
      </c>
      <c r="M704" s="54">
        <f t="shared" si="42"/>
        <v>-3.8147847873373567E-2</v>
      </c>
      <c r="N704" s="42" t="e">
        <f>VLOOKUP(E704,Inflation!$A$2:'Inflation'!$L$63,14,FALSE)*J704</f>
        <v>#REF!</v>
      </c>
      <c r="O704" s="126" t="e">
        <f t="shared" si="43"/>
        <v>#REF!</v>
      </c>
      <c r="P704" s="41">
        <v>3</v>
      </c>
      <c r="Q704" s="41">
        <v>3</v>
      </c>
      <c r="R704" s="41">
        <v>5</v>
      </c>
    </row>
    <row r="705" spans="1:18">
      <c r="A705" s="40" t="str">
        <f t="shared" si="40"/>
        <v>4_19954</v>
      </c>
      <c r="B705" s="40">
        <v>4</v>
      </c>
      <c r="C705" s="41" t="s">
        <v>71</v>
      </c>
      <c r="D705" s="40">
        <v>4</v>
      </c>
      <c r="E705" s="40">
        <v>1995</v>
      </c>
      <c r="F705" s="40" t="str">
        <f t="shared" si="41"/>
        <v>1995Q4</v>
      </c>
      <c r="G705" s="40">
        <v>1</v>
      </c>
      <c r="H705" s="40">
        <v>0</v>
      </c>
      <c r="I705" s="40">
        <v>0</v>
      </c>
      <c r="J705" s="42">
        <v>171106</v>
      </c>
      <c r="K705" s="42">
        <f>J705*OtherData!$C$3</f>
        <v>129527.63058289175</v>
      </c>
      <c r="L705" s="42" t="str">
        <f>VLOOKUP($C705,OtherData!$H:$I,2,0)</f>
        <v>Storm</v>
      </c>
      <c r="M705" s="54">
        <f t="shared" si="42"/>
        <v>-3.8148540851478195E-2</v>
      </c>
      <c r="N705" s="42" t="e">
        <f>VLOOKUP(E705,Inflation!$A$2:'Inflation'!$L$63,14,FALSE)*J705</f>
        <v>#REF!</v>
      </c>
      <c r="O705" s="126" t="e">
        <f t="shared" si="43"/>
        <v>#REF!</v>
      </c>
      <c r="P705" s="41">
        <v>4</v>
      </c>
      <c r="Q705" s="41">
        <v>4</v>
      </c>
      <c r="R705" s="41">
        <v>5</v>
      </c>
    </row>
    <row r="706" spans="1:18">
      <c r="A706" s="40" t="str">
        <f t="shared" ref="A706:A769" si="44">B706&amp;"_"&amp;E706&amp;D706</f>
        <v>5_20132</v>
      </c>
      <c r="B706" s="40">
        <v>5</v>
      </c>
      <c r="C706" s="41" t="s">
        <v>71</v>
      </c>
      <c r="D706" s="40">
        <v>2</v>
      </c>
      <c r="E706" s="40">
        <v>2013</v>
      </c>
      <c r="F706" s="40" t="str">
        <f t="shared" ref="F706:F769" si="45">E706&amp;"Q"&amp;D706</f>
        <v>2013Q2</v>
      </c>
      <c r="G706" s="40">
        <v>1</v>
      </c>
      <c r="H706" s="40">
        <v>0</v>
      </c>
      <c r="I706" s="40">
        <v>0</v>
      </c>
      <c r="J706" s="42">
        <v>170868</v>
      </c>
      <c r="K706" s="42">
        <f>J706*OtherData!$C$3</f>
        <v>129347.46404239214</v>
      </c>
      <c r="L706" s="42" t="str">
        <f>VLOOKUP($C706,OtherData!$H:$I,2,0)</f>
        <v>Storm</v>
      </c>
      <c r="M706" s="54">
        <f t="shared" ref="M706:M769" si="46">STANDARDIZE(J706,AVERAGE($J$2:$J$3367),_xlfn.STDEV.S($J$2:$J$3367))</f>
        <v>-3.8150126705217641E-2</v>
      </c>
      <c r="N706" s="42" t="e">
        <f>VLOOKUP(E706,Inflation!$A$2:'Inflation'!$L$63,14,FALSE)*J706</f>
        <v>#REF!</v>
      </c>
      <c r="O706" s="126" t="e">
        <f t="shared" ref="O706:O769" si="47">STANDARDIZE(N706,AVERAGE($N$2:$N$3367),_xlfn.STDEV.S($N$2:$N$3367))</f>
        <v>#REF!</v>
      </c>
      <c r="P706" s="41">
        <v>4</v>
      </c>
      <c r="Q706" s="41">
        <v>4</v>
      </c>
      <c r="R706" s="41">
        <v>5</v>
      </c>
    </row>
    <row r="707" spans="1:18">
      <c r="A707" s="40" t="str">
        <f t="shared" si="44"/>
        <v>5_19851</v>
      </c>
      <c r="B707" s="40">
        <v>5</v>
      </c>
      <c r="C707" s="41" t="s">
        <v>65</v>
      </c>
      <c r="D707" s="40">
        <v>1</v>
      </c>
      <c r="E707" s="40">
        <v>1985</v>
      </c>
      <c r="F707" s="40" t="str">
        <f t="shared" si="45"/>
        <v>1985Q1</v>
      </c>
      <c r="G707" s="40">
        <v>21</v>
      </c>
      <c r="H707" s="40">
        <v>0</v>
      </c>
      <c r="I707" s="40">
        <v>0</v>
      </c>
      <c r="J707" s="42">
        <v>170797</v>
      </c>
      <c r="K707" s="42">
        <f>J707*OtherData!$C$3</f>
        <v>129293.71688115066</v>
      </c>
      <c r="L707" s="42" t="str">
        <f>VLOOKUP($C707,OtherData!$H:$I,2,0)</f>
        <v>Heat</v>
      </c>
      <c r="M707" s="54">
        <f t="shared" si="46"/>
        <v>-3.8150599796039068E-2</v>
      </c>
      <c r="N707" s="42" t="e">
        <f>VLOOKUP(E707,Inflation!$A$2:'Inflation'!$L$63,14,FALSE)*J707</f>
        <v>#REF!</v>
      </c>
      <c r="O707" s="126" t="e">
        <f t="shared" si="47"/>
        <v>#REF!</v>
      </c>
      <c r="P707" s="41">
        <v>1</v>
      </c>
      <c r="Q707" s="41">
        <v>1</v>
      </c>
      <c r="R707" s="41">
        <v>1</v>
      </c>
    </row>
    <row r="708" spans="1:18">
      <c r="A708" s="40" t="str">
        <f t="shared" si="44"/>
        <v>6_19881</v>
      </c>
      <c r="B708" s="40">
        <v>6</v>
      </c>
      <c r="C708" s="41" t="s">
        <v>67</v>
      </c>
      <c r="D708" s="40">
        <v>1</v>
      </c>
      <c r="E708" s="40">
        <v>1988</v>
      </c>
      <c r="F708" s="40" t="str">
        <f t="shared" si="45"/>
        <v>1988Q1</v>
      </c>
      <c r="G708" s="40">
        <v>5</v>
      </c>
      <c r="H708" s="40">
        <v>0</v>
      </c>
      <c r="I708" s="40">
        <v>0</v>
      </c>
      <c r="J708" s="42">
        <v>170710</v>
      </c>
      <c r="K708" s="42">
        <f>J708*OtherData!$C$3</f>
        <v>129227.85768357306</v>
      </c>
      <c r="L708" s="42" t="str">
        <f>VLOOKUP($C708,OtherData!$H:$I,2,0)</f>
        <v>Winter</v>
      </c>
      <c r="M708" s="54">
        <f t="shared" si="46"/>
        <v>-3.81511794988766E-2</v>
      </c>
      <c r="N708" s="42" t="e">
        <f>VLOOKUP(E708,Inflation!$A$2:'Inflation'!$L$63,14,FALSE)*J708</f>
        <v>#REF!</v>
      </c>
      <c r="O708" s="126" t="e">
        <f t="shared" si="47"/>
        <v>#REF!</v>
      </c>
      <c r="P708" s="41">
        <v>1</v>
      </c>
      <c r="Q708" s="41">
        <v>1</v>
      </c>
      <c r="R708" s="41">
        <v>1</v>
      </c>
    </row>
    <row r="709" spans="1:18">
      <c r="A709" s="40" t="str">
        <f t="shared" si="44"/>
        <v>1_20024</v>
      </c>
      <c r="B709" s="40">
        <v>1</v>
      </c>
      <c r="C709" s="41" t="s">
        <v>71</v>
      </c>
      <c r="D709" s="40">
        <v>4</v>
      </c>
      <c r="E709" s="40">
        <v>2002</v>
      </c>
      <c r="F709" s="40" t="str">
        <f t="shared" si="45"/>
        <v>2002Q4</v>
      </c>
      <c r="G709" s="40">
        <v>1</v>
      </c>
      <c r="H709" s="40">
        <v>0</v>
      </c>
      <c r="I709" s="40">
        <v>0</v>
      </c>
      <c r="J709" s="42">
        <v>170615</v>
      </c>
      <c r="K709" s="42">
        <f>J709*OtherData!$C$3</f>
        <v>129155.94246782741</v>
      </c>
      <c r="L709" s="42" t="str">
        <f>VLOOKUP($C709,OtherData!$H:$I,2,0)</f>
        <v>Storm</v>
      </c>
      <c r="M709" s="54">
        <f t="shared" si="46"/>
        <v>-3.8151812507722177E-2</v>
      </c>
      <c r="N709" s="42" t="e">
        <f>VLOOKUP(E709,Inflation!$A$2:'Inflation'!$L$63,14,FALSE)*J709</f>
        <v>#REF!</v>
      </c>
      <c r="O709" s="126" t="e">
        <f t="shared" si="47"/>
        <v>#REF!</v>
      </c>
      <c r="P709" s="41">
        <v>3</v>
      </c>
      <c r="Q709" s="41">
        <v>3</v>
      </c>
      <c r="R709" s="41">
        <v>3</v>
      </c>
    </row>
    <row r="710" spans="1:18">
      <c r="A710" s="40" t="str">
        <f t="shared" si="44"/>
        <v>1_19714</v>
      </c>
      <c r="B710" s="40">
        <v>1</v>
      </c>
      <c r="C710" s="41" t="s">
        <v>100</v>
      </c>
      <c r="D710" s="40">
        <v>4</v>
      </c>
      <c r="E710" s="40">
        <v>1971</v>
      </c>
      <c r="F710" s="40" t="str">
        <f t="shared" si="45"/>
        <v>1971Q4</v>
      </c>
      <c r="G710" s="40">
        <v>1</v>
      </c>
      <c r="H710" s="40">
        <v>0</v>
      </c>
      <c r="I710" s="40">
        <v>0</v>
      </c>
      <c r="J710" s="42">
        <v>170400</v>
      </c>
      <c r="K710" s="42">
        <f>J710*OtherData!$C$3</f>
        <v>128993.18697956094</v>
      </c>
      <c r="L710" s="42" t="str">
        <f>VLOOKUP($C710,OtherData!$H:$I,2,0)</f>
        <v>Storm</v>
      </c>
      <c r="M710" s="54">
        <f t="shared" si="46"/>
        <v>-3.815324510668848E-2</v>
      </c>
      <c r="N710" s="42" t="e">
        <f>VLOOKUP(E710,Inflation!$A$2:'Inflation'!$L$63,14,FALSE)*J710</f>
        <v>#REF!</v>
      </c>
      <c r="O710" s="126" t="e">
        <f t="shared" si="47"/>
        <v>#REF!</v>
      </c>
      <c r="P710" s="41">
        <v>3</v>
      </c>
      <c r="Q710" s="41">
        <v>3</v>
      </c>
      <c r="R710" s="41">
        <v>3</v>
      </c>
    </row>
    <row r="711" spans="1:18">
      <c r="A711" s="40" t="str">
        <f t="shared" si="44"/>
        <v>1_20172</v>
      </c>
      <c r="B711" s="40">
        <v>1</v>
      </c>
      <c r="C711" s="41" t="s">
        <v>71</v>
      </c>
      <c r="D711" s="40">
        <v>2</v>
      </c>
      <c r="E711" s="40">
        <v>2017</v>
      </c>
      <c r="F711" s="40" t="str">
        <f t="shared" si="45"/>
        <v>2017Q2</v>
      </c>
      <c r="G711" s="40">
        <v>1</v>
      </c>
      <c r="H711" s="40">
        <v>0</v>
      </c>
      <c r="I711" s="40">
        <v>0</v>
      </c>
      <c r="J711" s="42">
        <v>170234</v>
      </c>
      <c r="K711" s="42">
        <f>J711*OtherData!$C$3</f>
        <v>128867.52460257382</v>
      </c>
      <c r="L711" s="42" t="str">
        <f>VLOOKUP($C711,OtherData!$H:$I,2,0)</f>
        <v>Storm</v>
      </c>
      <c r="M711" s="54">
        <f t="shared" si="46"/>
        <v>-3.8154351206355491E-2</v>
      </c>
      <c r="N711" s="42" t="e">
        <f>VLOOKUP(E711,Inflation!$A$2:'Inflation'!$L$63,14,FALSE)*J711</f>
        <v>#REF!</v>
      </c>
      <c r="O711" s="126" t="e">
        <f t="shared" si="47"/>
        <v>#REF!</v>
      </c>
      <c r="P711" s="41">
        <v>4</v>
      </c>
      <c r="Q711" s="41">
        <v>4</v>
      </c>
      <c r="R711" s="41">
        <v>4</v>
      </c>
    </row>
    <row r="712" spans="1:18">
      <c r="A712" s="40" t="str">
        <f t="shared" si="44"/>
        <v>2_20112</v>
      </c>
      <c r="B712" s="40">
        <v>2</v>
      </c>
      <c r="C712" s="41" t="s">
        <v>86</v>
      </c>
      <c r="D712" s="40">
        <v>2</v>
      </c>
      <c r="E712" s="40">
        <v>2011</v>
      </c>
      <c r="F712" s="40" t="str">
        <f t="shared" si="45"/>
        <v>2011Q2</v>
      </c>
      <c r="G712" s="40">
        <v>1</v>
      </c>
      <c r="H712" s="40">
        <v>0</v>
      </c>
      <c r="I712" s="40">
        <v>0</v>
      </c>
      <c r="J712" s="42">
        <v>170060</v>
      </c>
      <c r="K712" s="42">
        <f>J712*OtherData!$C$3</f>
        <v>128735.80620741863</v>
      </c>
      <c r="L712" s="42" t="str">
        <f>VLOOKUP($C712,OtherData!$H:$I,2,0)</f>
        <v>Storm</v>
      </c>
      <c r="M712" s="54">
        <f t="shared" si="46"/>
        <v>-3.8155510612030541E-2</v>
      </c>
      <c r="N712" s="42" t="e">
        <f>VLOOKUP(E712,Inflation!$A$2:'Inflation'!$L$63,14,FALSE)*J712</f>
        <v>#REF!</v>
      </c>
      <c r="O712" s="126" t="e">
        <f t="shared" si="47"/>
        <v>#REF!</v>
      </c>
      <c r="P712" s="41">
        <v>1</v>
      </c>
      <c r="Q712" s="41">
        <v>1</v>
      </c>
      <c r="R712" s="41">
        <v>1</v>
      </c>
    </row>
    <row r="713" spans="1:18">
      <c r="A713" s="40" t="str">
        <f t="shared" si="44"/>
        <v>3_19931</v>
      </c>
      <c r="B713" s="40">
        <v>3</v>
      </c>
      <c r="C713" s="41" t="s">
        <v>66</v>
      </c>
      <c r="D713" s="40">
        <v>1</v>
      </c>
      <c r="E713" s="40">
        <v>1993</v>
      </c>
      <c r="F713" s="40" t="str">
        <f t="shared" si="45"/>
        <v>1993Q1</v>
      </c>
      <c r="G713" s="40">
        <v>31</v>
      </c>
      <c r="H713" s="40">
        <v>0</v>
      </c>
      <c r="I713" s="40">
        <v>0</v>
      </c>
      <c r="J713" s="42">
        <v>169625</v>
      </c>
      <c r="K713" s="42">
        <f>J713*OtherData!$C$3</f>
        <v>128406.51021953067</v>
      </c>
      <c r="L713" s="42" t="str">
        <f>VLOOKUP($C713,OtherData!$H:$I,2,0)</f>
        <v>Water</v>
      </c>
      <c r="M713" s="54">
        <f t="shared" si="46"/>
        <v>-3.8158409126218186E-2</v>
      </c>
      <c r="N713" s="42" t="e">
        <f>VLOOKUP(E713,Inflation!$A$2:'Inflation'!$L$63,14,FALSE)*J713</f>
        <v>#REF!</v>
      </c>
      <c r="O713" s="126" t="e">
        <f t="shared" si="47"/>
        <v>#REF!</v>
      </c>
      <c r="P713" s="41">
        <v>1</v>
      </c>
      <c r="Q713" s="41">
        <v>1</v>
      </c>
      <c r="R713" s="41">
        <v>1</v>
      </c>
    </row>
    <row r="714" spans="1:18">
      <c r="A714" s="40" t="str">
        <f t="shared" si="44"/>
        <v>5_20084</v>
      </c>
      <c r="B714" s="40">
        <v>5</v>
      </c>
      <c r="C714" s="41" t="s">
        <v>71</v>
      </c>
      <c r="D714" s="40">
        <v>4</v>
      </c>
      <c r="E714" s="40">
        <v>2008</v>
      </c>
      <c r="F714" s="40" t="str">
        <f t="shared" si="45"/>
        <v>2008Q4</v>
      </c>
      <c r="G714" s="40">
        <v>1</v>
      </c>
      <c r="H714" s="40">
        <v>0</v>
      </c>
      <c r="I714" s="40">
        <v>0</v>
      </c>
      <c r="J714" s="42">
        <v>169410</v>
      </c>
      <c r="K714" s="42">
        <f>J714*OtherData!$C$3</f>
        <v>128243.7547312642</v>
      </c>
      <c r="L714" s="42" t="str">
        <f>VLOOKUP($C714,OtherData!$H:$I,2,0)</f>
        <v>Storm</v>
      </c>
      <c r="M714" s="54">
        <f t="shared" si="46"/>
        <v>-3.8159841725184489E-2</v>
      </c>
      <c r="N714" s="42" t="e">
        <f>VLOOKUP(E714,Inflation!$A$2:'Inflation'!$L$63,14,FALSE)*J714</f>
        <v>#REF!</v>
      </c>
      <c r="O714" s="126" t="e">
        <f t="shared" si="47"/>
        <v>#REF!</v>
      </c>
      <c r="P714" s="41">
        <v>3</v>
      </c>
      <c r="Q714" s="41">
        <v>3</v>
      </c>
      <c r="R714" s="41">
        <v>5</v>
      </c>
    </row>
    <row r="715" spans="1:18">
      <c r="A715" s="40" t="str">
        <f t="shared" si="44"/>
        <v>1_19834</v>
      </c>
      <c r="B715" s="40">
        <v>1</v>
      </c>
      <c r="C715" s="41" t="s">
        <v>67</v>
      </c>
      <c r="D715" s="40">
        <v>4</v>
      </c>
      <c r="E715" s="40">
        <v>1983</v>
      </c>
      <c r="F715" s="40" t="str">
        <f t="shared" si="45"/>
        <v>1983Q4</v>
      </c>
      <c r="G715" s="40">
        <v>1</v>
      </c>
      <c r="H715" s="40">
        <v>6</v>
      </c>
      <c r="I715" s="40">
        <v>0</v>
      </c>
      <c r="J715" s="42">
        <v>169332</v>
      </c>
      <c r="K715" s="42">
        <f>J715*OtherData!$C$3</f>
        <v>128184.70855412567</v>
      </c>
      <c r="L715" s="42" t="str">
        <f>VLOOKUP($C715,OtherData!$H:$I,2,0)</f>
        <v>Winter</v>
      </c>
      <c r="M715" s="54">
        <f t="shared" si="46"/>
        <v>-3.8160361458762962E-2</v>
      </c>
      <c r="N715" s="42" t="e">
        <f>VLOOKUP(E715,Inflation!$A$2:'Inflation'!$L$63,14,FALSE)*J715</f>
        <v>#REF!</v>
      </c>
      <c r="O715" s="126" t="e">
        <f t="shared" si="47"/>
        <v>#REF!</v>
      </c>
      <c r="P715" s="41">
        <v>4</v>
      </c>
      <c r="Q715" s="41">
        <v>4</v>
      </c>
      <c r="R715" s="41">
        <v>4</v>
      </c>
    </row>
    <row r="716" spans="1:18">
      <c r="A716" s="40" t="str">
        <f t="shared" si="44"/>
        <v>5_20152</v>
      </c>
      <c r="B716" s="40">
        <v>5</v>
      </c>
      <c r="C716" s="41" t="s">
        <v>71</v>
      </c>
      <c r="D716" s="40">
        <v>2</v>
      </c>
      <c r="E716" s="40">
        <v>2015</v>
      </c>
      <c r="F716" s="40" t="str">
        <f t="shared" si="45"/>
        <v>2015Q2</v>
      </c>
      <c r="G716" s="40">
        <v>1</v>
      </c>
      <c r="H716" s="40">
        <v>0</v>
      </c>
      <c r="I716" s="40">
        <v>0</v>
      </c>
      <c r="J716" s="42">
        <v>169331</v>
      </c>
      <c r="K716" s="42">
        <f>J716*OtherData!$C$3</f>
        <v>128183.95155185465</v>
      </c>
      <c r="L716" s="42" t="str">
        <f>VLOOKUP($C716,OtherData!$H:$I,2,0)</f>
        <v>Storm</v>
      </c>
      <c r="M716" s="54">
        <f t="shared" si="46"/>
        <v>-3.8160368122013968E-2</v>
      </c>
      <c r="N716" s="42" t="e">
        <f>VLOOKUP(E716,Inflation!$A$2:'Inflation'!$L$63,14,FALSE)*J716</f>
        <v>#REF!</v>
      </c>
      <c r="O716" s="126" t="e">
        <f t="shared" si="47"/>
        <v>#REF!</v>
      </c>
      <c r="P716" s="41">
        <v>4</v>
      </c>
      <c r="Q716" s="41">
        <v>4</v>
      </c>
      <c r="R716" s="41">
        <v>4</v>
      </c>
    </row>
    <row r="717" spans="1:18">
      <c r="A717" s="40" t="str">
        <f t="shared" si="44"/>
        <v>3_19781</v>
      </c>
      <c r="B717" s="40">
        <v>3</v>
      </c>
      <c r="C717" s="41" t="s">
        <v>98</v>
      </c>
      <c r="D717" s="40">
        <v>1</v>
      </c>
      <c r="E717" s="40">
        <v>1978</v>
      </c>
      <c r="F717" s="40" t="str">
        <f t="shared" si="45"/>
        <v>1978Q1</v>
      </c>
      <c r="G717" s="40">
        <v>2</v>
      </c>
      <c r="H717" s="40">
        <v>0</v>
      </c>
      <c r="I717" s="40">
        <v>0</v>
      </c>
      <c r="J717" s="42">
        <v>169263</v>
      </c>
      <c r="K717" s="42">
        <f>J717*OtherData!$C$3</f>
        <v>128132.4753974262</v>
      </c>
      <c r="L717" s="42" t="str">
        <f>VLOOKUP($C717,OtherData!$H:$I,2,0)</f>
        <v>Water</v>
      </c>
      <c r="M717" s="54">
        <f t="shared" si="46"/>
        <v>-3.8160821223082383E-2</v>
      </c>
      <c r="N717" s="42" t="e">
        <f>VLOOKUP(E717,Inflation!$A$2:'Inflation'!$L$63,14,FALSE)*J717</f>
        <v>#REF!</v>
      </c>
      <c r="O717" s="126" t="e">
        <f t="shared" si="47"/>
        <v>#REF!</v>
      </c>
      <c r="P717" s="41">
        <v>3</v>
      </c>
      <c r="Q717" s="41">
        <v>3</v>
      </c>
      <c r="R717" s="41">
        <v>3</v>
      </c>
    </row>
    <row r="718" spans="1:18">
      <c r="A718" s="40" t="str">
        <f t="shared" si="44"/>
        <v>3_19801</v>
      </c>
      <c r="B718" s="40">
        <v>3</v>
      </c>
      <c r="C718" s="41" t="s">
        <v>67</v>
      </c>
      <c r="D718" s="40">
        <v>1</v>
      </c>
      <c r="E718" s="40">
        <v>1980</v>
      </c>
      <c r="F718" s="40" t="str">
        <f t="shared" si="45"/>
        <v>1980Q1</v>
      </c>
      <c r="G718" s="40">
        <v>2</v>
      </c>
      <c r="H718" s="40">
        <v>0</v>
      </c>
      <c r="I718" s="40">
        <v>0</v>
      </c>
      <c r="J718" s="42">
        <v>169108</v>
      </c>
      <c r="K718" s="42">
        <f>J718*OtherData!$C$3</f>
        <v>128015.14004542014</v>
      </c>
      <c r="L718" s="42" t="str">
        <f>VLOOKUP($C718,OtherData!$H:$I,2,0)</f>
        <v>Winter</v>
      </c>
      <c r="M718" s="54">
        <f t="shared" si="46"/>
        <v>-3.8161854026988323E-2</v>
      </c>
      <c r="N718" s="42" t="e">
        <f>VLOOKUP(E718,Inflation!$A$2:'Inflation'!$L$63,14,FALSE)*J718</f>
        <v>#REF!</v>
      </c>
      <c r="O718" s="126" t="e">
        <f t="shared" si="47"/>
        <v>#REF!</v>
      </c>
      <c r="P718" s="41">
        <v>3</v>
      </c>
      <c r="Q718" s="41">
        <v>3</v>
      </c>
      <c r="R718" s="41">
        <v>3</v>
      </c>
    </row>
    <row r="719" spans="1:18">
      <c r="A719" s="40" t="str">
        <f t="shared" si="44"/>
        <v>3_20202</v>
      </c>
      <c r="B719" s="40">
        <v>3</v>
      </c>
      <c r="C719" s="41" t="s">
        <v>66</v>
      </c>
      <c r="D719" s="40">
        <v>2</v>
      </c>
      <c r="E719" s="40">
        <v>2020</v>
      </c>
      <c r="F719" s="40" t="str">
        <f t="shared" si="45"/>
        <v>2020Q2</v>
      </c>
      <c r="G719" s="40">
        <v>1</v>
      </c>
      <c r="H719" s="40">
        <v>0</v>
      </c>
      <c r="I719" s="40">
        <v>0</v>
      </c>
      <c r="J719" s="42">
        <v>169061</v>
      </c>
      <c r="K719" s="42">
        <f>J719*OtherData!$C$3</f>
        <v>127979.56093868281</v>
      </c>
      <c r="L719" s="42" t="str">
        <f>VLOOKUP($C719,OtherData!$H:$I,2,0)</f>
        <v>Water</v>
      </c>
      <c r="M719" s="54">
        <f t="shared" si="46"/>
        <v>-3.8162167199785609E-2</v>
      </c>
      <c r="N719" s="42" t="e">
        <f>VLOOKUP(E719,Inflation!$A$2:'Inflation'!$L$63,14,FALSE)*J719</f>
        <v>#REF!</v>
      </c>
      <c r="O719" s="126" t="e">
        <f t="shared" si="47"/>
        <v>#REF!</v>
      </c>
      <c r="P719" s="41">
        <v>3</v>
      </c>
      <c r="Q719" s="41">
        <v>3</v>
      </c>
      <c r="R719" s="41">
        <v>3</v>
      </c>
    </row>
    <row r="720" spans="1:18">
      <c r="A720" s="40" t="str">
        <f t="shared" si="44"/>
        <v>2_20192</v>
      </c>
      <c r="B720" s="40">
        <v>2</v>
      </c>
      <c r="C720" s="41" t="s">
        <v>71</v>
      </c>
      <c r="D720" s="40">
        <v>2</v>
      </c>
      <c r="E720" s="40">
        <v>2019</v>
      </c>
      <c r="F720" s="40" t="str">
        <f t="shared" si="45"/>
        <v>2019Q2</v>
      </c>
      <c r="G720" s="40">
        <v>1</v>
      </c>
      <c r="H720" s="40">
        <v>0</v>
      </c>
      <c r="I720" s="40">
        <v>0</v>
      </c>
      <c r="J720" s="42">
        <v>168554</v>
      </c>
      <c r="K720" s="42">
        <f>J720*OtherData!$C$3</f>
        <v>127595.76078728237</v>
      </c>
      <c r="L720" s="42" t="str">
        <f>VLOOKUP($C720,OtherData!$H:$I,2,0)</f>
        <v>Storm</v>
      </c>
      <c r="M720" s="54">
        <f t="shared" si="46"/>
        <v>-3.8165545468045688E-2</v>
      </c>
      <c r="N720" s="42" t="e">
        <f>VLOOKUP(E720,Inflation!$A$2:'Inflation'!$L$63,14,FALSE)*J720</f>
        <v>#REF!</v>
      </c>
      <c r="O720" s="126" t="e">
        <f t="shared" si="47"/>
        <v>#REF!</v>
      </c>
      <c r="P720" s="41">
        <v>4</v>
      </c>
      <c r="Q720" s="41">
        <v>4</v>
      </c>
      <c r="R720" s="41">
        <v>4</v>
      </c>
    </row>
    <row r="721" spans="1:18">
      <c r="A721" s="40" t="str">
        <f t="shared" si="44"/>
        <v>1_20022</v>
      </c>
      <c r="B721" s="40">
        <v>1</v>
      </c>
      <c r="C721" s="41" t="s">
        <v>71</v>
      </c>
      <c r="D721" s="40">
        <v>2</v>
      </c>
      <c r="E721" s="40">
        <v>2002</v>
      </c>
      <c r="F721" s="40" t="str">
        <f t="shared" si="45"/>
        <v>2002Q2</v>
      </c>
      <c r="G721" s="40">
        <v>1</v>
      </c>
      <c r="H721" s="40">
        <v>0</v>
      </c>
      <c r="I721" s="40">
        <v>0</v>
      </c>
      <c r="J721" s="42">
        <v>168490</v>
      </c>
      <c r="K721" s="42">
        <f>J721*OtherData!$C$3</f>
        <v>127547.31264193793</v>
      </c>
      <c r="L721" s="42" t="str">
        <f>VLOOKUP($C721,OtherData!$H:$I,2,0)</f>
        <v>Storm</v>
      </c>
      <c r="M721" s="54">
        <f t="shared" si="46"/>
        <v>-3.816597191611007E-2</v>
      </c>
      <c r="N721" s="42" t="e">
        <f>VLOOKUP(E721,Inflation!$A$2:'Inflation'!$L$63,14,FALSE)*J721</f>
        <v>#REF!</v>
      </c>
      <c r="O721" s="126" t="e">
        <f t="shared" si="47"/>
        <v>#REF!</v>
      </c>
      <c r="P721" s="41">
        <v>5</v>
      </c>
      <c r="Q721" s="41">
        <v>2</v>
      </c>
      <c r="R721" s="41">
        <v>2</v>
      </c>
    </row>
    <row r="722" spans="1:18">
      <c r="A722" s="40" t="str">
        <f t="shared" si="44"/>
        <v>3_20131</v>
      </c>
      <c r="B722" s="40">
        <v>3</v>
      </c>
      <c r="C722" s="41" t="s">
        <v>71</v>
      </c>
      <c r="D722" s="40">
        <v>1</v>
      </c>
      <c r="E722" s="40">
        <v>2013</v>
      </c>
      <c r="F722" s="40" t="str">
        <f t="shared" si="45"/>
        <v>2013Q1</v>
      </c>
      <c r="G722" s="40">
        <v>1</v>
      </c>
      <c r="H722" s="40">
        <v>0</v>
      </c>
      <c r="I722" s="40">
        <v>0</v>
      </c>
      <c r="J722" s="42">
        <v>168411</v>
      </c>
      <c r="K722" s="42">
        <f>J722*OtherData!$C$3</f>
        <v>127487.5094625284</v>
      </c>
      <c r="L722" s="42" t="str">
        <f>VLOOKUP($C722,OtherData!$H:$I,2,0)</f>
        <v>Storm</v>
      </c>
      <c r="M722" s="54">
        <f t="shared" si="46"/>
        <v>-3.8166498312939549E-2</v>
      </c>
      <c r="N722" s="42" t="e">
        <f>VLOOKUP(E722,Inflation!$A$2:'Inflation'!$L$63,14,FALSE)*J722</f>
        <v>#REF!</v>
      </c>
      <c r="O722" s="126" t="e">
        <f t="shared" si="47"/>
        <v>#REF!</v>
      </c>
      <c r="P722" s="41">
        <v>2</v>
      </c>
      <c r="Q722" s="41">
        <v>2</v>
      </c>
      <c r="R722" s="41">
        <v>2</v>
      </c>
    </row>
    <row r="723" spans="1:18">
      <c r="A723" s="40" t="str">
        <f t="shared" si="44"/>
        <v>1_20173</v>
      </c>
      <c r="B723" s="40">
        <v>1</v>
      </c>
      <c r="C723" s="41" t="s">
        <v>73</v>
      </c>
      <c r="D723" s="40">
        <v>3</v>
      </c>
      <c r="E723" s="40">
        <v>2017</v>
      </c>
      <c r="F723" s="40" t="str">
        <f t="shared" si="45"/>
        <v>2017Q3</v>
      </c>
      <c r="G723" s="40">
        <v>1</v>
      </c>
      <c r="H723" s="40">
        <v>0</v>
      </c>
      <c r="I723" s="40">
        <v>0</v>
      </c>
      <c r="J723" s="42">
        <v>168221</v>
      </c>
      <c r="K723" s="42">
        <f>J723*OtherData!$C$3</f>
        <v>127343.6790310371</v>
      </c>
      <c r="L723" s="42" t="str">
        <f>VLOOKUP($C723,OtherData!$H:$I,2,0)</f>
        <v>Wind</v>
      </c>
      <c r="M723" s="54">
        <f t="shared" si="46"/>
        <v>-3.8167764330630703E-2</v>
      </c>
      <c r="N723" s="42" t="e">
        <f>VLOOKUP(E723,Inflation!$A$2:'Inflation'!$L$63,14,FALSE)*J723</f>
        <v>#REF!</v>
      </c>
      <c r="O723" s="126" t="e">
        <f t="shared" si="47"/>
        <v>#REF!</v>
      </c>
      <c r="P723" s="41">
        <v>2</v>
      </c>
      <c r="Q723" s="41">
        <v>2</v>
      </c>
      <c r="R723" s="41">
        <v>2</v>
      </c>
    </row>
    <row r="724" spans="1:18">
      <c r="A724" s="40" t="str">
        <f t="shared" si="44"/>
        <v>3_20153</v>
      </c>
      <c r="B724" s="40">
        <v>3</v>
      </c>
      <c r="C724" s="41" t="s">
        <v>66</v>
      </c>
      <c r="D724" s="40">
        <v>3</v>
      </c>
      <c r="E724" s="40">
        <v>2015</v>
      </c>
      <c r="F724" s="40" t="str">
        <f t="shared" si="45"/>
        <v>2015Q3</v>
      </c>
      <c r="G724" s="40">
        <v>1</v>
      </c>
      <c r="H724" s="40">
        <v>0</v>
      </c>
      <c r="I724" s="40">
        <v>0</v>
      </c>
      <c r="J724" s="42">
        <v>167809</v>
      </c>
      <c r="K724" s="42">
        <f>J724*OtherData!$C$3</f>
        <v>127031.7940953823</v>
      </c>
      <c r="L724" s="42" t="str">
        <f>VLOOKUP($C724,OtherData!$H:$I,2,0)</f>
        <v>Water</v>
      </c>
      <c r="M724" s="54">
        <f t="shared" si="46"/>
        <v>-3.8170509590045205E-2</v>
      </c>
      <c r="N724" s="42" t="e">
        <f>VLOOKUP(E724,Inflation!$A$2:'Inflation'!$L$63,14,FALSE)*J724</f>
        <v>#REF!</v>
      </c>
      <c r="O724" s="126" t="e">
        <f t="shared" si="47"/>
        <v>#REF!</v>
      </c>
      <c r="P724" s="41">
        <v>4</v>
      </c>
      <c r="Q724" s="41">
        <v>4</v>
      </c>
      <c r="R724" s="41">
        <v>4</v>
      </c>
    </row>
    <row r="725" spans="1:18">
      <c r="A725" s="40" t="str">
        <f t="shared" si="44"/>
        <v>2_19963</v>
      </c>
      <c r="B725" s="40">
        <v>2</v>
      </c>
      <c r="C725" s="41" t="s">
        <v>72</v>
      </c>
      <c r="D725" s="40">
        <v>3</v>
      </c>
      <c r="E725" s="40">
        <v>1996</v>
      </c>
      <c r="F725" s="40" t="str">
        <f t="shared" si="45"/>
        <v>1996Q3</v>
      </c>
      <c r="G725" s="40">
        <v>1</v>
      </c>
      <c r="H725" s="40">
        <v>0</v>
      </c>
      <c r="I725" s="40">
        <v>0</v>
      </c>
      <c r="J725" s="42">
        <v>167761</v>
      </c>
      <c r="K725" s="42">
        <f>J725*OtherData!$C$3</f>
        <v>126995.45798637396</v>
      </c>
      <c r="L725" s="42" t="str">
        <f>VLOOKUP($C725,OtherData!$H:$I,2,0)</f>
        <v>Storm</v>
      </c>
      <c r="M725" s="54">
        <f t="shared" si="46"/>
        <v>-3.8170829426093497E-2</v>
      </c>
      <c r="N725" s="42" t="e">
        <f>VLOOKUP(E725,Inflation!$A$2:'Inflation'!$L$63,14,FALSE)*J725</f>
        <v>#REF!</v>
      </c>
      <c r="O725" s="126" t="e">
        <f t="shared" si="47"/>
        <v>#REF!</v>
      </c>
      <c r="P725" s="41">
        <v>4</v>
      </c>
      <c r="Q725" s="41">
        <v>4</v>
      </c>
      <c r="R725" s="41">
        <v>4</v>
      </c>
    </row>
    <row r="726" spans="1:18">
      <c r="A726" s="40" t="str">
        <f t="shared" si="44"/>
        <v>1_19831</v>
      </c>
      <c r="B726" s="40">
        <v>1</v>
      </c>
      <c r="C726" s="41" t="s">
        <v>99</v>
      </c>
      <c r="D726" s="40">
        <v>1</v>
      </c>
      <c r="E726" s="40">
        <v>1983</v>
      </c>
      <c r="F726" s="40" t="str">
        <f t="shared" si="45"/>
        <v>1983Q1</v>
      </c>
      <c r="G726" s="40">
        <v>1</v>
      </c>
      <c r="H726" s="40">
        <v>0</v>
      </c>
      <c r="I726" s="40">
        <v>0</v>
      </c>
      <c r="J726" s="42">
        <v>167661</v>
      </c>
      <c r="K726" s="42">
        <f>J726*OtherData!$C$3</f>
        <v>126919.75775927329</v>
      </c>
      <c r="L726" s="42" t="str">
        <f>VLOOKUP($C726,OtherData!$H:$I,2,0)</f>
        <v>Water</v>
      </c>
      <c r="M726" s="54">
        <f t="shared" si="46"/>
        <v>-3.8171495751194107E-2</v>
      </c>
      <c r="N726" s="42" t="e">
        <f>VLOOKUP(E726,Inflation!$A$2:'Inflation'!$L$63,14,FALSE)*J726</f>
        <v>#REF!</v>
      </c>
      <c r="O726" s="126" t="e">
        <f t="shared" si="47"/>
        <v>#REF!</v>
      </c>
      <c r="P726" s="41">
        <v>1</v>
      </c>
      <c r="Q726" s="41">
        <v>1</v>
      </c>
      <c r="R726" s="41">
        <v>1</v>
      </c>
    </row>
    <row r="727" spans="1:18">
      <c r="A727" s="40" t="str">
        <f t="shared" si="44"/>
        <v>3_20131</v>
      </c>
      <c r="B727" s="40">
        <v>3</v>
      </c>
      <c r="C727" s="41" t="s">
        <v>71</v>
      </c>
      <c r="D727" s="40">
        <v>1</v>
      </c>
      <c r="E727" s="40">
        <v>2013</v>
      </c>
      <c r="F727" s="40" t="str">
        <f t="shared" si="45"/>
        <v>2013Q1</v>
      </c>
      <c r="G727" s="40">
        <v>1</v>
      </c>
      <c r="H727" s="40">
        <v>0</v>
      </c>
      <c r="I727" s="40">
        <v>0</v>
      </c>
      <c r="J727" s="42">
        <v>167650</v>
      </c>
      <c r="K727" s="42">
        <f>J727*OtherData!$C$3</f>
        <v>126911.43073429221</v>
      </c>
      <c r="L727" s="42" t="str">
        <f>VLOOKUP($C727,OtherData!$H:$I,2,0)</f>
        <v>Storm</v>
      </c>
      <c r="M727" s="54">
        <f t="shared" si="46"/>
        <v>-3.8171569046955171E-2</v>
      </c>
      <c r="N727" s="42" t="e">
        <f>VLOOKUP(E727,Inflation!$A$2:'Inflation'!$L$63,14,FALSE)*J727</f>
        <v>#REF!</v>
      </c>
      <c r="O727" s="126" t="e">
        <f t="shared" si="47"/>
        <v>#REF!</v>
      </c>
      <c r="P727" s="41">
        <v>5</v>
      </c>
      <c r="Q727" s="41">
        <v>2</v>
      </c>
      <c r="R727" s="41">
        <v>5</v>
      </c>
    </row>
    <row r="728" spans="1:18">
      <c r="A728" s="40" t="str">
        <f t="shared" si="44"/>
        <v>5_20164</v>
      </c>
      <c r="B728" s="40">
        <v>5</v>
      </c>
      <c r="C728" s="41" t="s">
        <v>66</v>
      </c>
      <c r="D728" s="40">
        <v>4</v>
      </c>
      <c r="E728" s="40">
        <v>2016</v>
      </c>
      <c r="F728" s="40" t="str">
        <f t="shared" si="45"/>
        <v>2016Q4</v>
      </c>
      <c r="G728" s="40">
        <v>1</v>
      </c>
      <c r="H728" s="40">
        <v>0</v>
      </c>
      <c r="I728" s="40">
        <v>0</v>
      </c>
      <c r="J728" s="42">
        <v>167539</v>
      </c>
      <c r="K728" s="42">
        <f>J728*OtherData!$C$3</f>
        <v>126827.40348221046</v>
      </c>
      <c r="L728" s="42" t="str">
        <f>VLOOKUP($C728,OtherData!$H:$I,2,0)</f>
        <v>Water</v>
      </c>
      <c r="M728" s="54">
        <f t="shared" si="46"/>
        <v>-3.8172308667816846E-2</v>
      </c>
      <c r="N728" s="42" t="e">
        <f>VLOOKUP(E728,Inflation!$A$2:'Inflation'!$L$63,14,FALSE)*J728</f>
        <v>#REF!</v>
      </c>
      <c r="O728" s="126" t="e">
        <f t="shared" si="47"/>
        <v>#REF!</v>
      </c>
      <c r="P728" s="41">
        <v>4</v>
      </c>
      <c r="Q728" s="41">
        <v>4</v>
      </c>
      <c r="R728" s="41">
        <v>4</v>
      </c>
    </row>
    <row r="729" spans="1:18">
      <c r="A729" s="40" t="str">
        <f t="shared" si="44"/>
        <v>6_20203</v>
      </c>
      <c r="B729" s="40">
        <v>6</v>
      </c>
      <c r="C729" s="41" t="s">
        <v>66</v>
      </c>
      <c r="D729" s="40">
        <v>3</v>
      </c>
      <c r="E729" s="40">
        <v>2020</v>
      </c>
      <c r="F729" s="40" t="str">
        <f t="shared" si="45"/>
        <v>2020Q3</v>
      </c>
      <c r="G729" s="40">
        <v>1</v>
      </c>
      <c r="H729" s="40">
        <v>0</v>
      </c>
      <c r="I729" s="40">
        <v>0</v>
      </c>
      <c r="J729" s="42">
        <v>167508</v>
      </c>
      <c r="K729" s="42">
        <f>J729*OtherData!$C$3</f>
        <v>126803.93641180923</v>
      </c>
      <c r="L729" s="42" t="str">
        <f>VLOOKUP($C729,OtherData!$H:$I,2,0)</f>
        <v>Water</v>
      </c>
      <c r="M729" s="54">
        <f t="shared" si="46"/>
        <v>-3.8172515228598033E-2</v>
      </c>
      <c r="N729" s="42" t="e">
        <f>VLOOKUP(E729,Inflation!$A$2:'Inflation'!$L$63,14,FALSE)*J729</f>
        <v>#REF!</v>
      </c>
      <c r="O729" s="126" t="e">
        <f t="shared" si="47"/>
        <v>#REF!</v>
      </c>
      <c r="P729" s="41">
        <v>1</v>
      </c>
      <c r="Q729" s="41">
        <v>1</v>
      </c>
      <c r="R729" s="41">
        <v>5</v>
      </c>
    </row>
    <row r="730" spans="1:18">
      <c r="A730" s="40" t="str">
        <f t="shared" si="44"/>
        <v>1_19781</v>
      </c>
      <c r="B730" s="40">
        <v>1</v>
      </c>
      <c r="C730" s="41" t="s">
        <v>98</v>
      </c>
      <c r="D730" s="40">
        <v>1</v>
      </c>
      <c r="E730" s="40">
        <v>1978</v>
      </c>
      <c r="F730" s="40" t="str">
        <f t="shared" si="45"/>
        <v>1978Q1</v>
      </c>
      <c r="G730" s="40">
        <v>2</v>
      </c>
      <c r="H730" s="40">
        <v>0</v>
      </c>
      <c r="I730" s="40">
        <v>0</v>
      </c>
      <c r="J730" s="42">
        <v>167420</v>
      </c>
      <c r="K730" s="42">
        <f>J730*OtherData!$C$3</f>
        <v>126737.32021196064</v>
      </c>
      <c r="L730" s="42" t="str">
        <f>VLOOKUP($C730,OtherData!$H:$I,2,0)</f>
        <v>Water</v>
      </c>
      <c r="M730" s="54">
        <f t="shared" si="46"/>
        <v>-3.8173101594686565E-2</v>
      </c>
      <c r="N730" s="42" t="e">
        <f>VLOOKUP(E730,Inflation!$A$2:'Inflation'!$L$63,14,FALSE)*J730</f>
        <v>#REF!</v>
      </c>
      <c r="O730" s="126" t="e">
        <f t="shared" si="47"/>
        <v>#REF!</v>
      </c>
      <c r="P730" s="41">
        <v>4</v>
      </c>
      <c r="Q730" s="41">
        <v>4</v>
      </c>
      <c r="R730" s="41">
        <v>5</v>
      </c>
    </row>
    <row r="731" spans="1:18">
      <c r="A731" s="40" t="str">
        <f t="shared" si="44"/>
        <v>6_19634</v>
      </c>
      <c r="B731" s="40">
        <v>6</v>
      </c>
      <c r="C731" s="41" t="s">
        <v>67</v>
      </c>
      <c r="D731" s="40">
        <v>4</v>
      </c>
      <c r="E731" s="40">
        <v>1963</v>
      </c>
      <c r="F731" s="40" t="str">
        <f t="shared" si="45"/>
        <v>1963Q4</v>
      </c>
      <c r="G731" s="40">
        <v>2</v>
      </c>
      <c r="H731" s="40">
        <v>0</v>
      </c>
      <c r="I731" s="40">
        <v>6</v>
      </c>
      <c r="J731" s="42">
        <v>167213</v>
      </c>
      <c r="K731" s="42">
        <f>J731*OtherData!$C$3</f>
        <v>126580.62074186224</v>
      </c>
      <c r="L731" s="42" t="str">
        <f>VLOOKUP($C731,OtherData!$H:$I,2,0)</f>
        <v>Winter</v>
      </c>
      <c r="M731" s="54">
        <f t="shared" si="46"/>
        <v>-3.8174480887644822E-2</v>
      </c>
      <c r="N731" s="42" t="e">
        <f>VLOOKUP(E731,Inflation!$A$2:'Inflation'!$L$63,14,FALSE)*J731</f>
        <v>#REF!</v>
      </c>
      <c r="O731" s="126" t="e">
        <f t="shared" si="47"/>
        <v>#REF!</v>
      </c>
      <c r="P731" s="41">
        <v>4</v>
      </c>
      <c r="Q731" s="41">
        <v>4</v>
      </c>
      <c r="R731" s="41">
        <v>4</v>
      </c>
    </row>
    <row r="732" spans="1:18">
      <c r="A732" s="40" t="str">
        <f t="shared" si="44"/>
        <v>5_19731</v>
      </c>
      <c r="B732" s="40">
        <v>5</v>
      </c>
      <c r="C732" s="41" t="s">
        <v>67</v>
      </c>
      <c r="D732" s="40">
        <v>1</v>
      </c>
      <c r="E732" s="40">
        <v>1973</v>
      </c>
      <c r="F732" s="40" t="str">
        <f t="shared" si="45"/>
        <v>1973Q1</v>
      </c>
      <c r="G732" s="40">
        <v>2</v>
      </c>
      <c r="H732" s="40">
        <v>0</v>
      </c>
      <c r="I732" s="40">
        <v>0</v>
      </c>
      <c r="J732" s="42">
        <v>166696</v>
      </c>
      <c r="K732" s="42">
        <f>J732*OtherData!$C$3</f>
        <v>126189.2505677517</v>
      </c>
      <c r="L732" s="42" t="str">
        <f>VLOOKUP($C732,OtherData!$H:$I,2,0)</f>
        <v>Winter</v>
      </c>
      <c r="M732" s="54">
        <f t="shared" si="46"/>
        <v>-3.817792578841496E-2</v>
      </c>
      <c r="N732" s="42" t="e">
        <f>VLOOKUP(E732,Inflation!$A$2:'Inflation'!$L$63,14,FALSE)*J732</f>
        <v>#REF!</v>
      </c>
      <c r="O732" s="126" t="e">
        <f t="shared" si="47"/>
        <v>#REF!</v>
      </c>
      <c r="P732" s="41">
        <v>3</v>
      </c>
      <c r="Q732" s="41">
        <v>3</v>
      </c>
      <c r="R732" s="41">
        <v>3</v>
      </c>
    </row>
    <row r="733" spans="1:18">
      <c r="A733" s="40" t="str">
        <f t="shared" si="44"/>
        <v>1_19851</v>
      </c>
      <c r="B733" s="40">
        <v>1</v>
      </c>
      <c r="C733" s="41" t="s">
        <v>67</v>
      </c>
      <c r="D733" s="40">
        <v>1</v>
      </c>
      <c r="E733" s="40">
        <v>1985</v>
      </c>
      <c r="F733" s="40" t="str">
        <f t="shared" si="45"/>
        <v>1985Q1</v>
      </c>
      <c r="G733" s="40">
        <v>5</v>
      </c>
      <c r="H733" s="40">
        <v>3</v>
      </c>
      <c r="I733" s="40">
        <v>0</v>
      </c>
      <c r="J733" s="42">
        <v>166696</v>
      </c>
      <c r="K733" s="42">
        <f>J733*OtherData!$C$3</f>
        <v>126189.2505677517</v>
      </c>
      <c r="L733" s="42" t="str">
        <f>VLOOKUP($C733,OtherData!$H:$I,2,0)</f>
        <v>Winter</v>
      </c>
      <c r="M733" s="54">
        <f t="shared" si="46"/>
        <v>-3.817792578841496E-2</v>
      </c>
      <c r="N733" s="42" t="e">
        <f>VLOOKUP(E733,Inflation!$A$2:'Inflation'!$L$63,14,FALSE)*J733</f>
        <v>#REF!</v>
      </c>
      <c r="O733" s="126" t="e">
        <f t="shared" si="47"/>
        <v>#REF!</v>
      </c>
      <c r="P733" s="41">
        <v>4</v>
      </c>
      <c r="Q733" s="41">
        <v>4</v>
      </c>
      <c r="R733" s="41">
        <v>4</v>
      </c>
    </row>
    <row r="734" spans="1:18">
      <c r="A734" s="40" t="str">
        <f t="shared" si="44"/>
        <v>3_20202</v>
      </c>
      <c r="B734" s="40">
        <v>3</v>
      </c>
      <c r="C734" s="41" t="s">
        <v>66</v>
      </c>
      <c r="D734" s="40">
        <v>2</v>
      </c>
      <c r="E734" s="40">
        <v>2020</v>
      </c>
      <c r="F734" s="40" t="str">
        <f t="shared" si="45"/>
        <v>2020Q2</v>
      </c>
      <c r="G734" s="40">
        <v>1</v>
      </c>
      <c r="H734" s="40">
        <v>0</v>
      </c>
      <c r="I734" s="40">
        <v>25</v>
      </c>
      <c r="J734" s="42">
        <v>166604</v>
      </c>
      <c r="K734" s="42">
        <f>J734*OtherData!$C$3</f>
        <v>126119.60635881909</v>
      </c>
      <c r="L734" s="42" t="str">
        <f>VLOOKUP($C734,OtherData!$H:$I,2,0)</f>
        <v>Water</v>
      </c>
      <c r="M734" s="54">
        <f t="shared" si="46"/>
        <v>-3.8178538807507517E-2</v>
      </c>
      <c r="N734" s="42" t="e">
        <f>VLOOKUP(E734,Inflation!$A$2:'Inflation'!$L$63,14,FALSE)*J734</f>
        <v>#REF!</v>
      </c>
      <c r="O734" s="126" t="e">
        <f t="shared" si="47"/>
        <v>#REF!</v>
      </c>
      <c r="P734" s="41">
        <v>4</v>
      </c>
      <c r="Q734" s="41">
        <v>4</v>
      </c>
      <c r="R734" s="41">
        <v>4</v>
      </c>
    </row>
    <row r="735" spans="1:18">
      <c r="A735" s="40" t="str">
        <f t="shared" si="44"/>
        <v>1_19731</v>
      </c>
      <c r="B735" s="40">
        <v>1</v>
      </c>
      <c r="C735" s="41" t="s">
        <v>67</v>
      </c>
      <c r="D735" s="40">
        <v>1</v>
      </c>
      <c r="E735" s="40">
        <v>1973</v>
      </c>
      <c r="F735" s="40" t="str">
        <f t="shared" si="45"/>
        <v>1973Q1</v>
      </c>
      <c r="G735" s="40">
        <v>2</v>
      </c>
      <c r="H735" s="40">
        <v>0</v>
      </c>
      <c r="I735" s="40">
        <v>0</v>
      </c>
      <c r="J735" s="42">
        <v>166558</v>
      </c>
      <c r="K735" s="42">
        <f>J735*OtherData!$C$3</f>
        <v>126084.78425435277</v>
      </c>
      <c r="L735" s="42" t="str">
        <f>VLOOKUP($C735,OtherData!$H:$I,2,0)</f>
        <v>Winter</v>
      </c>
      <c r="M735" s="54">
        <f t="shared" si="46"/>
        <v>-3.8178845317053796E-2</v>
      </c>
      <c r="N735" s="42" t="e">
        <f>VLOOKUP(E735,Inflation!$A$2:'Inflation'!$L$63,14,FALSE)*J735</f>
        <v>#REF!</v>
      </c>
      <c r="O735" s="126" t="e">
        <f t="shared" si="47"/>
        <v>#REF!</v>
      </c>
      <c r="P735" s="41">
        <v>4</v>
      </c>
      <c r="Q735" s="41">
        <v>4</v>
      </c>
      <c r="R735" s="41">
        <v>4</v>
      </c>
    </row>
    <row r="736" spans="1:18">
      <c r="A736" s="40" t="str">
        <f t="shared" si="44"/>
        <v>2_19661</v>
      </c>
      <c r="B736" s="40">
        <v>2</v>
      </c>
      <c r="C736" s="41" t="s">
        <v>65</v>
      </c>
      <c r="D736" s="40">
        <v>1</v>
      </c>
      <c r="E736" s="40">
        <v>1966</v>
      </c>
      <c r="F736" s="40" t="str">
        <f t="shared" si="45"/>
        <v>1966Q1</v>
      </c>
      <c r="G736" s="40">
        <v>17</v>
      </c>
      <c r="H736" s="40">
        <v>0</v>
      </c>
      <c r="I736" s="40">
        <v>0</v>
      </c>
      <c r="J736" s="42">
        <v>166248</v>
      </c>
      <c r="K736" s="42">
        <f>J736*OtherData!$C$3</f>
        <v>125850.11355034065</v>
      </c>
      <c r="L736" s="42" t="str">
        <f>VLOOKUP($C736,OtherData!$H:$I,2,0)</f>
        <v>Heat</v>
      </c>
      <c r="M736" s="54">
        <f t="shared" si="46"/>
        <v>-3.8180910924865682E-2</v>
      </c>
      <c r="N736" s="42" t="e">
        <f>VLOOKUP(E736,Inflation!$A$2:'Inflation'!$L$63,14,FALSE)*J736</f>
        <v>#REF!</v>
      </c>
      <c r="O736" s="126" t="e">
        <f t="shared" si="47"/>
        <v>#REF!</v>
      </c>
      <c r="P736" s="41">
        <v>1</v>
      </c>
      <c r="Q736" s="41">
        <v>1</v>
      </c>
      <c r="R736" s="41">
        <v>1</v>
      </c>
    </row>
    <row r="737" spans="1:18">
      <c r="A737" s="40" t="str">
        <f t="shared" si="44"/>
        <v>2_19731</v>
      </c>
      <c r="B737" s="40">
        <v>2</v>
      </c>
      <c r="C737" s="41" t="s">
        <v>67</v>
      </c>
      <c r="D737" s="40">
        <v>1</v>
      </c>
      <c r="E737" s="40">
        <v>1973</v>
      </c>
      <c r="F737" s="40" t="str">
        <f t="shared" si="45"/>
        <v>1973Q1</v>
      </c>
      <c r="G737" s="40">
        <v>2</v>
      </c>
      <c r="H737" s="40">
        <v>0</v>
      </c>
      <c r="I737" s="40">
        <v>0</v>
      </c>
      <c r="J737" s="42">
        <v>165335</v>
      </c>
      <c r="K737" s="42">
        <f>J737*OtherData!$C$3</f>
        <v>125158.97047691143</v>
      </c>
      <c r="L737" s="42" t="str">
        <f>VLOOKUP($C737,OtherData!$H:$I,2,0)</f>
        <v>Winter</v>
      </c>
      <c r="M737" s="54">
        <f t="shared" si="46"/>
        <v>-3.8186994473034218E-2</v>
      </c>
      <c r="N737" s="42" t="e">
        <f>VLOOKUP(E737,Inflation!$A$2:'Inflation'!$L$63,14,FALSE)*J737</f>
        <v>#REF!</v>
      </c>
      <c r="O737" s="126" t="e">
        <f t="shared" si="47"/>
        <v>#REF!</v>
      </c>
      <c r="P737" s="41">
        <v>4</v>
      </c>
      <c r="Q737" s="41">
        <v>4</v>
      </c>
      <c r="R737" s="41">
        <v>4</v>
      </c>
    </row>
    <row r="738" spans="1:18">
      <c r="A738" s="40" t="str">
        <f t="shared" si="44"/>
        <v>5_20164</v>
      </c>
      <c r="B738" s="40">
        <v>5</v>
      </c>
      <c r="C738" s="41" t="s">
        <v>66</v>
      </c>
      <c r="D738" s="40">
        <v>4</v>
      </c>
      <c r="E738" s="40">
        <v>2016</v>
      </c>
      <c r="F738" s="40" t="str">
        <f t="shared" si="45"/>
        <v>2016Q4</v>
      </c>
      <c r="G738" s="40">
        <v>1</v>
      </c>
      <c r="H738" s="40">
        <v>0</v>
      </c>
      <c r="I738" s="40">
        <v>0</v>
      </c>
      <c r="J738" s="42">
        <v>165304</v>
      </c>
      <c r="K738" s="42">
        <f>J738*OtherData!$C$3</f>
        <v>125135.50340651022</v>
      </c>
      <c r="L738" s="42" t="str">
        <f>VLOOKUP($C738,OtherData!$H:$I,2,0)</f>
        <v>Water</v>
      </c>
      <c r="M738" s="54">
        <f t="shared" si="46"/>
        <v>-3.8187201033815413E-2</v>
      </c>
      <c r="N738" s="42" t="e">
        <f>VLOOKUP(E738,Inflation!$A$2:'Inflation'!$L$63,14,FALSE)*J738</f>
        <v>#REF!</v>
      </c>
      <c r="O738" s="126" t="e">
        <f t="shared" si="47"/>
        <v>#REF!</v>
      </c>
      <c r="P738" s="41">
        <v>3</v>
      </c>
      <c r="Q738" s="41">
        <v>3</v>
      </c>
      <c r="R738" s="41">
        <v>5</v>
      </c>
    </row>
    <row r="739" spans="1:18">
      <c r="A739" s="40" t="str">
        <f t="shared" si="44"/>
        <v>2_19891</v>
      </c>
      <c r="B739" s="40">
        <v>2</v>
      </c>
      <c r="C739" s="41" t="s">
        <v>71</v>
      </c>
      <c r="D739" s="40">
        <v>1</v>
      </c>
      <c r="E739" s="40">
        <v>1989</v>
      </c>
      <c r="F739" s="40" t="str">
        <f t="shared" si="45"/>
        <v>1989Q1</v>
      </c>
      <c r="G739" s="40">
        <v>1</v>
      </c>
      <c r="H739" s="40">
        <v>0</v>
      </c>
      <c r="I739" s="40">
        <v>0</v>
      </c>
      <c r="J739" s="42">
        <v>165177</v>
      </c>
      <c r="K739" s="42">
        <f>J739*OtherData!$C$3</f>
        <v>125039.36411809236</v>
      </c>
      <c r="L739" s="42" t="str">
        <f>VLOOKUP($C739,OtherData!$H:$I,2,0)</f>
        <v>Storm</v>
      </c>
      <c r="M739" s="54">
        <f t="shared" si="46"/>
        <v>-3.8188047266693177E-2</v>
      </c>
      <c r="N739" s="42" t="e">
        <f>VLOOKUP(E739,Inflation!$A$2:'Inflation'!$L$63,14,FALSE)*J739</f>
        <v>#REF!</v>
      </c>
      <c r="O739" s="126" t="e">
        <f t="shared" si="47"/>
        <v>#REF!</v>
      </c>
      <c r="P739" s="41">
        <v>3</v>
      </c>
      <c r="Q739" s="41">
        <v>3</v>
      </c>
      <c r="R739" s="41">
        <v>5</v>
      </c>
    </row>
    <row r="740" spans="1:18">
      <c r="A740" s="40" t="str">
        <f t="shared" si="44"/>
        <v>5_20112</v>
      </c>
      <c r="B740" s="40">
        <v>5</v>
      </c>
      <c r="C740" s="41" t="s">
        <v>71</v>
      </c>
      <c r="D740" s="40">
        <v>2</v>
      </c>
      <c r="E740" s="40">
        <v>2011</v>
      </c>
      <c r="F740" s="40" t="str">
        <f t="shared" si="45"/>
        <v>2011Q2</v>
      </c>
      <c r="G740" s="40">
        <v>1</v>
      </c>
      <c r="H740" s="40">
        <v>0</v>
      </c>
      <c r="I740" s="40">
        <v>0</v>
      </c>
      <c r="J740" s="42">
        <v>165019</v>
      </c>
      <c r="K740" s="42">
        <f>J740*OtherData!$C$3</f>
        <v>124919.75775927329</v>
      </c>
      <c r="L740" s="42" t="str">
        <f>VLOOKUP($C740,OtherData!$H:$I,2,0)</f>
        <v>Storm</v>
      </c>
      <c r="M740" s="54">
        <f t="shared" si="46"/>
        <v>-3.8189100060352137E-2</v>
      </c>
      <c r="N740" s="42" t="e">
        <f>VLOOKUP(E740,Inflation!$A$2:'Inflation'!$L$63,14,FALSE)*J740</f>
        <v>#REF!</v>
      </c>
      <c r="O740" s="126" t="e">
        <f t="shared" si="47"/>
        <v>#REF!</v>
      </c>
      <c r="P740" s="41">
        <v>4</v>
      </c>
      <c r="Q740" s="41">
        <v>4</v>
      </c>
      <c r="R740" s="41">
        <v>4</v>
      </c>
    </row>
    <row r="741" spans="1:18">
      <c r="A741" s="40" t="str">
        <f t="shared" si="44"/>
        <v>6_19952</v>
      </c>
      <c r="B741" s="40">
        <v>6</v>
      </c>
      <c r="C741" s="41" t="s">
        <v>86</v>
      </c>
      <c r="D741" s="40">
        <v>2</v>
      </c>
      <c r="E741" s="40">
        <v>1995</v>
      </c>
      <c r="F741" s="40" t="str">
        <f t="shared" si="45"/>
        <v>1995Q2</v>
      </c>
      <c r="G741" s="40">
        <v>1</v>
      </c>
      <c r="H741" s="40">
        <v>0</v>
      </c>
      <c r="I741" s="40">
        <v>0</v>
      </c>
      <c r="J741" s="42">
        <v>164971</v>
      </c>
      <c r="K741" s="42">
        <f>J741*OtherData!$C$3</f>
        <v>124883.42165026495</v>
      </c>
      <c r="L741" s="42" t="str">
        <f>VLOOKUP($C741,OtherData!$H:$I,2,0)</f>
        <v>Storm</v>
      </c>
      <c r="M741" s="54">
        <f t="shared" si="46"/>
        <v>-3.8189419896400428E-2</v>
      </c>
      <c r="N741" s="42" t="e">
        <f>VLOOKUP(E741,Inflation!$A$2:'Inflation'!$L$63,14,FALSE)*J741</f>
        <v>#REF!</v>
      </c>
      <c r="O741" s="126" t="e">
        <f t="shared" si="47"/>
        <v>#REF!</v>
      </c>
      <c r="P741" s="41">
        <v>3</v>
      </c>
      <c r="Q741" s="41">
        <v>3</v>
      </c>
      <c r="R741" s="41">
        <v>3</v>
      </c>
    </row>
    <row r="742" spans="1:18">
      <c r="A742" s="40" t="str">
        <f t="shared" si="44"/>
        <v>3_19791</v>
      </c>
      <c r="B742" s="40">
        <v>3</v>
      </c>
      <c r="C742" s="41" t="s">
        <v>67</v>
      </c>
      <c r="D742" s="40">
        <v>1</v>
      </c>
      <c r="E742" s="40">
        <v>1979</v>
      </c>
      <c r="F742" s="40" t="str">
        <f t="shared" si="45"/>
        <v>1979Q1</v>
      </c>
      <c r="G742" s="40">
        <v>2</v>
      </c>
      <c r="H742" s="40">
        <v>11</v>
      </c>
      <c r="I742" s="40">
        <v>0</v>
      </c>
      <c r="J742" s="42">
        <v>164870</v>
      </c>
      <c r="K742" s="42">
        <f>J742*OtherData!$C$3</f>
        <v>124806.96442089327</v>
      </c>
      <c r="L742" s="42" t="str">
        <f>VLOOKUP($C742,OtherData!$H:$I,2,0)</f>
        <v>Winter</v>
      </c>
      <c r="M742" s="54">
        <f t="shared" si="46"/>
        <v>-3.8190092884752044E-2</v>
      </c>
      <c r="N742" s="42" t="e">
        <f>VLOOKUP(E742,Inflation!$A$2:'Inflation'!$L$63,14,FALSE)*J742</f>
        <v>#REF!</v>
      </c>
      <c r="O742" s="126" t="e">
        <f t="shared" si="47"/>
        <v>#REF!</v>
      </c>
      <c r="P742" s="41">
        <v>4</v>
      </c>
      <c r="Q742" s="41">
        <v>4</v>
      </c>
      <c r="R742" s="41">
        <v>5</v>
      </c>
    </row>
    <row r="743" spans="1:18">
      <c r="A743" s="40" t="str">
        <f t="shared" si="44"/>
        <v>1_20172</v>
      </c>
      <c r="B743" s="40">
        <v>1</v>
      </c>
      <c r="C743" s="41" t="s">
        <v>71</v>
      </c>
      <c r="D743" s="40">
        <v>2</v>
      </c>
      <c r="E743" s="40">
        <v>2017</v>
      </c>
      <c r="F743" s="40" t="str">
        <f t="shared" si="45"/>
        <v>2017Q2</v>
      </c>
      <c r="G743" s="40">
        <v>1</v>
      </c>
      <c r="H743" s="40">
        <v>0</v>
      </c>
      <c r="I743" s="40">
        <v>0</v>
      </c>
      <c r="J743" s="42">
        <v>164385</v>
      </c>
      <c r="K743" s="42">
        <f>J743*OtherData!$C$3</f>
        <v>124439.81831945496</v>
      </c>
      <c r="L743" s="42" t="str">
        <f>VLOOKUP($C743,OtherData!$H:$I,2,0)</f>
        <v>Storm</v>
      </c>
      <c r="M743" s="54">
        <f t="shared" si="46"/>
        <v>-3.8193324561489987E-2</v>
      </c>
      <c r="N743" s="42" t="e">
        <f>VLOOKUP(E743,Inflation!$A$2:'Inflation'!$L$63,14,FALSE)*J743</f>
        <v>#REF!</v>
      </c>
      <c r="O743" s="126" t="e">
        <f t="shared" si="47"/>
        <v>#REF!</v>
      </c>
      <c r="P743" s="41">
        <v>4</v>
      </c>
      <c r="Q743" s="41">
        <v>4</v>
      </c>
      <c r="R743" s="41">
        <v>4</v>
      </c>
    </row>
    <row r="744" spans="1:18">
      <c r="A744" s="40" t="str">
        <f t="shared" si="44"/>
        <v>5_20131</v>
      </c>
      <c r="B744" s="40">
        <v>5</v>
      </c>
      <c r="C744" s="41" t="s">
        <v>71</v>
      </c>
      <c r="D744" s="40">
        <v>1</v>
      </c>
      <c r="E744" s="40">
        <v>2013</v>
      </c>
      <c r="F744" s="40" t="str">
        <f t="shared" si="45"/>
        <v>2013Q1</v>
      </c>
      <c r="G744" s="40">
        <v>1</v>
      </c>
      <c r="H744" s="40">
        <v>0</v>
      </c>
      <c r="I744" s="40">
        <v>0</v>
      </c>
      <c r="J744" s="42">
        <v>164131</v>
      </c>
      <c r="K744" s="42">
        <f>J744*OtherData!$C$3</f>
        <v>124247.53974261924</v>
      </c>
      <c r="L744" s="42" t="str">
        <f>VLOOKUP($C744,OtherData!$H:$I,2,0)</f>
        <v>Storm</v>
      </c>
      <c r="M744" s="54">
        <f t="shared" si="46"/>
        <v>-3.819501702724553E-2</v>
      </c>
      <c r="N744" s="42" t="e">
        <f>VLOOKUP(E744,Inflation!$A$2:'Inflation'!$L$63,14,FALSE)*J744</f>
        <v>#REF!</v>
      </c>
      <c r="O744" s="126" t="e">
        <f t="shared" si="47"/>
        <v>#REF!</v>
      </c>
      <c r="P744" s="41">
        <v>5</v>
      </c>
      <c r="Q744" s="41">
        <v>2</v>
      </c>
      <c r="R744" s="41">
        <v>5</v>
      </c>
    </row>
    <row r="745" spans="1:18">
      <c r="A745" s="40" t="str">
        <f t="shared" si="44"/>
        <v>1_19881</v>
      </c>
      <c r="B745" s="40">
        <v>1</v>
      </c>
      <c r="C745" s="41" t="s">
        <v>67</v>
      </c>
      <c r="D745" s="40">
        <v>1</v>
      </c>
      <c r="E745" s="40">
        <v>1988</v>
      </c>
      <c r="F745" s="40" t="str">
        <f t="shared" si="45"/>
        <v>1988Q1</v>
      </c>
      <c r="G745" s="40">
        <v>5</v>
      </c>
      <c r="H745" s="40">
        <v>0</v>
      </c>
      <c r="I745" s="40">
        <v>0</v>
      </c>
      <c r="J745" s="42">
        <v>163870</v>
      </c>
      <c r="K745" s="42">
        <f>J745*OtherData!$C$3</f>
        <v>124049.96214988646</v>
      </c>
      <c r="L745" s="42" t="str">
        <f>VLOOKUP($C745,OtherData!$H:$I,2,0)</f>
        <v>Winter</v>
      </c>
      <c r="M745" s="54">
        <f t="shared" si="46"/>
        <v>-3.8196756135758111E-2</v>
      </c>
      <c r="N745" s="42" t="e">
        <f>VLOOKUP(E745,Inflation!$A$2:'Inflation'!$L$63,14,FALSE)*J745</f>
        <v>#REF!</v>
      </c>
      <c r="O745" s="126" t="e">
        <f t="shared" si="47"/>
        <v>#REF!</v>
      </c>
      <c r="P745" s="41">
        <v>4</v>
      </c>
      <c r="Q745" s="41">
        <v>4</v>
      </c>
      <c r="R745" s="41">
        <v>4</v>
      </c>
    </row>
    <row r="746" spans="1:18">
      <c r="A746" s="40" t="str">
        <f t="shared" si="44"/>
        <v>6_20203</v>
      </c>
      <c r="B746" s="40">
        <v>6</v>
      </c>
      <c r="C746" s="41" t="s">
        <v>66</v>
      </c>
      <c r="D746" s="40">
        <v>3</v>
      </c>
      <c r="E746" s="40">
        <v>2020</v>
      </c>
      <c r="F746" s="40" t="str">
        <f t="shared" si="45"/>
        <v>2020Q3</v>
      </c>
      <c r="G746" s="40">
        <v>1</v>
      </c>
      <c r="H746" s="40">
        <v>0</v>
      </c>
      <c r="I746" s="40">
        <v>0</v>
      </c>
      <c r="J746" s="42">
        <v>163735</v>
      </c>
      <c r="K746" s="42">
        <f>J746*OtherData!$C$3</f>
        <v>123947.76684330053</v>
      </c>
      <c r="L746" s="42" t="str">
        <f>VLOOKUP($C746,OtherData!$H:$I,2,0)</f>
        <v>Water</v>
      </c>
      <c r="M746" s="54">
        <f t="shared" si="46"/>
        <v>-3.8197655674643935E-2</v>
      </c>
      <c r="N746" s="42" t="e">
        <f>VLOOKUP(E746,Inflation!$A$2:'Inflation'!$L$63,14,FALSE)*J746</f>
        <v>#REF!</v>
      </c>
      <c r="O746" s="126" t="e">
        <f t="shared" si="47"/>
        <v>#REF!</v>
      </c>
      <c r="P746" s="41">
        <v>3</v>
      </c>
      <c r="Q746" s="41">
        <v>3</v>
      </c>
      <c r="R746" s="41">
        <v>5</v>
      </c>
    </row>
    <row r="747" spans="1:18">
      <c r="A747" s="40" t="str">
        <f t="shared" si="44"/>
        <v>3_19881</v>
      </c>
      <c r="B747" s="40">
        <v>3</v>
      </c>
      <c r="C747" s="41" t="s">
        <v>67</v>
      </c>
      <c r="D747" s="40">
        <v>1</v>
      </c>
      <c r="E747" s="40">
        <v>1988</v>
      </c>
      <c r="F747" s="40" t="str">
        <f t="shared" si="45"/>
        <v>1988Q1</v>
      </c>
      <c r="G747" s="40">
        <v>5</v>
      </c>
      <c r="H747" s="40">
        <v>0</v>
      </c>
      <c r="I747" s="40">
        <v>0</v>
      </c>
      <c r="J747" s="42">
        <v>163698</v>
      </c>
      <c r="K747" s="42">
        <f>J747*OtherData!$C$3</f>
        <v>123919.75775927329</v>
      </c>
      <c r="L747" s="42" t="str">
        <f>VLOOKUP($C747,OtherData!$H:$I,2,0)</f>
        <v>Winter</v>
      </c>
      <c r="M747" s="54">
        <f t="shared" si="46"/>
        <v>-3.8197902214931155E-2</v>
      </c>
      <c r="N747" s="42" t="e">
        <f>VLOOKUP(E747,Inflation!$A$2:'Inflation'!$L$63,14,FALSE)*J747</f>
        <v>#REF!</v>
      </c>
      <c r="O747" s="126" t="e">
        <f t="shared" si="47"/>
        <v>#REF!</v>
      </c>
      <c r="P747" s="41">
        <v>4</v>
      </c>
      <c r="Q747" s="41">
        <v>4</v>
      </c>
      <c r="R747" s="41">
        <v>4</v>
      </c>
    </row>
    <row r="748" spans="1:18">
      <c r="A748" s="40" t="str">
        <f t="shared" si="44"/>
        <v>5_19702</v>
      </c>
      <c r="B748" s="40">
        <v>5</v>
      </c>
      <c r="C748" s="41" t="s">
        <v>73</v>
      </c>
      <c r="D748" s="40">
        <v>2</v>
      </c>
      <c r="E748" s="40">
        <v>1970</v>
      </c>
      <c r="F748" s="40" t="str">
        <f t="shared" si="45"/>
        <v>1970Q2</v>
      </c>
      <c r="G748" s="40">
        <v>1</v>
      </c>
      <c r="H748" s="40">
        <v>0</v>
      </c>
      <c r="I748" s="40">
        <v>2</v>
      </c>
      <c r="J748" s="42">
        <v>163687</v>
      </c>
      <c r="K748" s="42">
        <f>J748*OtherData!$C$3</f>
        <v>123911.43073429221</v>
      </c>
      <c r="L748" s="42" t="str">
        <f>VLOOKUP($C748,OtherData!$H:$I,2,0)</f>
        <v>Wind</v>
      </c>
      <c r="M748" s="54">
        <f t="shared" si="46"/>
        <v>-3.8197975510692227E-2</v>
      </c>
      <c r="N748" s="42" t="e">
        <f>VLOOKUP(E748,Inflation!$A$2:'Inflation'!$L$63,14,FALSE)*J748</f>
        <v>#REF!</v>
      </c>
      <c r="O748" s="126" t="e">
        <f t="shared" si="47"/>
        <v>#REF!</v>
      </c>
      <c r="P748" s="41">
        <v>3</v>
      </c>
      <c r="Q748" s="41">
        <v>3</v>
      </c>
      <c r="R748" s="41">
        <v>3</v>
      </c>
    </row>
    <row r="749" spans="1:18">
      <c r="A749" s="40" t="str">
        <f t="shared" si="44"/>
        <v>1_19791</v>
      </c>
      <c r="B749" s="40">
        <v>1</v>
      </c>
      <c r="C749" s="41" t="s">
        <v>67</v>
      </c>
      <c r="D749" s="40">
        <v>1</v>
      </c>
      <c r="E749" s="40">
        <v>1979</v>
      </c>
      <c r="F749" s="40" t="str">
        <f t="shared" si="45"/>
        <v>1979Q1</v>
      </c>
      <c r="G749" s="40">
        <v>2</v>
      </c>
      <c r="H749" s="40">
        <v>0</v>
      </c>
      <c r="I749" s="40">
        <v>0</v>
      </c>
      <c r="J749" s="42">
        <v>163663</v>
      </c>
      <c r="K749" s="42">
        <f>J749*OtherData!$C$3</f>
        <v>123893.26267978805</v>
      </c>
      <c r="L749" s="42" t="str">
        <f>VLOOKUP($C749,OtherData!$H:$I,2,0)</f>
        <v>Winter</v>
      </c>
      <c r="M749" s="54">
        <f t="shared" si="46"/>
        <v>-3.8198135428716369E-2</v>
      </c>
      <c r="N749" s="42" t="e">
        <f>VLOOKUP(E749,Inflation!$A$2:'Inflation'!$L$63,14,FALSE)*J749</f>
        <v>#REF!</v>
      </c>
      <c r="O749" s="126" t="e">
        <f t="shared" si="47"/>
        <v>#REF!</v>
      </c>
      <c r="P749" s="41">
        <v>4</v>
      </c>
      <c r="Q749" s="41">
        <v>4</v>
      </c>
      <c r="R749" s="41">
        <v>5</v>
      </c>
    </row>
    <row r="750" spans="1:18">
      <c r="A750" s="40" t="str">
        <f t="shared" si="44"/>
        <v>2_20192</v>
      </c>
      <c r="B750" s="40">
        <v>2</v>
      </c>
      <c r="C750" s="41" t="s">
        <v>71</v>
      </c>
      <c r="D750" s="40">
        <v>2</v>
      </c>
      <c r="E750" s="40">
        <v>2019</v>
      </c>
      <c r="F750" s="40" t="str">
        <f t="shared" si="45"/>
        <v>2019Q2</v>
      </c>
      <c r="G750" s="40">
        <v>1</v>
      </c>
      <c r="H750" s="40">
        <v>0</v>
      </c>
      <c r="I750" s="40">
        <v>0</v>
      </c>
      <c r="J750" s="42">
        <v>163148</v>
      </c>
      <c r="K750" s="42">
        <f>J750*OtherData!$C$3</f>
        <v>123503.40651021953</v>
      </c>
      <c r="L750" s="42" t="str">
        <f>VLOOKUP($C750,OtherData!$H:$I,2,0)</f>
        <v>Storm</v>
      </c>
      <c r="M750" s="54">
        <f t="shared" si="46"/>
        <v>-3.8201567002984493E-2</v>
      </c>
      <c r="N750" s="42" t="e">
        <f>VLOOKUP(E750,Inflation!$A$2:'Inflation'!$L$63,14,FALSE)*J750</f>
        <v>#REF!</v>
      </c>
      <c r="O750" s="126" t="e">
        <f t="shared" si="47"/>
        <v>#REF!</v>
      </c>
      <c r="P750" s="41">
        <v>3</v>
      </c>
      <c r="Q750" s="41">
        <v>3</v>
      </c>
      <c r="R750" s="41">
        <v>3</v>
      </c>
    </row>
    <row r="751" spans="1:18">
      <c r="A751" s="40" t="str">
        <f t="shared" si="44"/>
        <v>6_19851</v>
      </c>
      <c r="B751" s="40">
        <v>6</v>
      </c>
      <c r="C751" s="41" t="s">
        <v>67</v>
      </c>
      <c r="D751" s="40">
        <v>1</v>
      </c>
      <c r="E751" s="40">
        <v>1985</v>
      </c>
      <c r="F751" s="40" t="str">
        <f t="shared" si="45"/>
        <v>1985Q1</v>
      </c>
      <c r="G751" s="40">
        <v>5</v>
      </c>
      <c r="H751" s="40">
        <v>3</v>
      </c>
      <c r="I751" s="40">
        <v>0</v>
      </c>
      <c r="J751" s="42">
        <v>163129</v>
      </c>
      <c r="K751" s="42">
        <f>J751*OtherData!$C$3</f>
        <v>123489.02346707041</v>
      </c>
      <c r="L751" s="42" t="str">
        <f>VLOOKUP($C751,OtherData!$H:$I,2,0)</f>
        <v>Winter</v>
      </c>
      <c r="M751" s="54">
        <f t="shared" si="46"/>
        <v>-3.820169360475361E-2</v>
      </c>
      <c r="N751" s="42" t="e">
        <f>VLOOKUP(E751,Inflation!$A$2:'Inflation'!$L$63,14,FALSE)*J751</f>
        <v>#REF!</v>
      </c>
      <c r="O751" s="126" t="e">
        <f t="shared" si="47"/>
        <v>#REF!</v>
      </c>
      <c r="P751" s="41">
        <v>4</v>
      </c>
      <c r="Q751" s="41">
        <v>4</v>
      </c>
      <c r="R751" s="41">
        <v>5</v>
      </c>
    </row>
    <row r="752" spans="1:18">
      <c r="A752" s="40" t="str">
        <f t="shared" si="44"/>
        <v>1_20202</v>
      </c>
      <c r="B752" s="40">
        <v>1</v>
      </c>
      <c r="C752" s="41" t="s">
        <v>71</v>
      </c>
      <c r="D752" s="40">
        <v>2</v>
      </c>
      <c r="E752" s="40">
        <v>2020</v>
      </c>
      <c r="F752" s="40" t="str">
        <f t="shared" si="45"/>
        <v>2020Q2</v>
      </c>
      <c r="G752" s="40">
        <v>1</v>
      </c>
      <c r="H752" s="40">
        <v>0</v>
      </c>
      <c r="I752" s="40">
        <v>0</v>
      </c>
      <c r="J752" s="42">
        <v>163101</v>
      </c>
      <c r="K752" s="42">
        <f>J752*OtherData!$C$3</f>
        <v>123467.82740348221</v>
      </c>
      <c r="L752" s="42" t="str">
        <f>VLOOKUP($C752,OtherData!$H:$I,2,0)</f>
        <v>Storm</v>
      </c>
      <c r="M752" s="54">
        <f t="shared" si="46"/>
        <v>-3.8201880175781779E-2</v>
      </c>
      <c r="N752" s="42" t="e">
        <f>VLOOKUP(E752,Inflation!$A$2:'Inflation'!$L$63,14,FALSE)*J752</f>
        <v>#REF!</v>
      </c>
      <c r="O752" s="126" t="e">
        <f t="shared" si="47"/>
        <v>#REF!</v>
      </c>
      <c r="P752" s="41">
        <v>2</v>
      </c>
      <c r="Q752" s="41">
        <v>2</v>
      </c>
      <c r="R752" s="41">
        <v>2</v>
      </c>
    </row>
    <row r="753" spans="1:18">
      <c r="A753" s="40" t="str">
        <f t="shared" si="44"/>
        <v>5_19881</v>
      </c>
      <c r="B753" s="40">
        <v>5</v>
      </c>
      <c r="C753" s="41" t="s">
        <v>67</v>
      </c>
      <c r="D753" s="40">
        <v>1</v>
      </c>
      <c r="E753" s="40">
        <v>1988</v>
      </c>
      <c r="F753" s="40" t="str">
        <f t="shared" si="45"/>
        <v>1988Q1</v>
      </c>
      <c r="G753" s="40">
        <v>5</v>
      </c>
      <c r="H753" s="40">
        <v>0</v>
      </c>
      <c r="I753" s="40">
        <v>0</v>
      </c>
      <c r="J753" s="42">
        <v>163095</v>
      </c>
      <c r="K753" s="42">
        <f>J753*OtherData!$C$3</f>
        <v>123463.28538985617</v>
      </c>
      <c r="L753" s="42" t="str">
        <f>VLOOKUP($C753,OtherData!$H:$I,2,0)</f>
        <v>Winter</v>
      </c>
      <c r="M753" s="54">
        <f t="shared" si="46"/>
        <v>-3.8201920155287818E-2</v>
      </c>
      <c r="N753" s="42" t="e">
        <f>VLOOKUP(E753,Inflation!$A$2:'Inflation'!$L$63,14,FALSE)*J753</f>
        <v>#REF!</v>
      </c>
      <c r="O753" s="126" t="e">
        <f t="shared" si="47"/>
        <v>#REF!</v>
      </c>
      <c r="P753" s="41">
        <v>4</v>
      </c>
      <c r="Q753" s="41">
        <v>4</v>
      </c>
      <c r="R753" s="41">
        <v>4</v>
      </c>
    </row>
    <row r="754" spans="1:18">
      <c r="A754" s="40" t="str">
        <f t="shared" si="44"/>
        <v>2_20183</v>
      </c>
      <c r="B754" s="40">
        <v>2</v>
      </c>
      <c r="C754" s="41" t="s">
        <v>66</v>
      </c>
      <c r="D754" s="40">
        <v>3</v>
      </c>
      <c r="E754" s="40">
        <v>2018</v>
      </c>
      <c r="F754" s="40" t="str">
        <f t="shared" si="45"/>
        <v>2018Q3</v>
      </c>
      <c r="G754" s="40">
        <v>1</v>
      </c>
      <c r="H754" s="40">
        <v>0</v>
      </c>
      <c r="I754" s="40">
        <v>0</v>
      </c>
      <c r="J754" s="42">
        <v>163006</v>
      </c>
      <c r="K754" s="42">
        <f>J754*OtherData!$C$3</f>
        <v>123395.91218773657</v>
      </c>
      <c r="L754" s="42" t="str">
        <f>VLOOKUP($C754,OtherData!$H:$I,2,0)</f>
        <v>Water</v>
      </c>
      <c r="M754" s="54">
        <f t="shared" si="46"/>
        <v>-3.8202513184627356E-2</v>
      </c>
      <c r="N754" s="42" t="e">
        <f>VLOOKUP(E754,Inflation!$A$2:'Inflation'!$L$63,14,FALSE)*J754</f>
        <v>#REF!</v>
      </c>
      <c r="O754" s="126" t="e">
        <f t="shared" si="47"/>
        <v>#REF!</v>
      </c>
      <c r="P754" s="41">
        <v>4</v>
      </c>
      <c r="Q754" s="41">
        <v>4</v>
      </c>
      <c r="R754" s="41">
        <v>4</v>
      </c>
    </row>
    <row r="755" spans="1:18">
      <c r="A755" s="40" t="str">
        <f t="shared" si="44"/>
        <v>2_19851</v>
      </c>
      <c r="B755" s="40">
        <v>2</v>
      </c>
      <c r="C755" s="41" t="s">
        <v>65</v>
      </c>
      <c r="D755" s="40">
        <v>1</v>
      </c>
      <c r="E755" s="40">
        <v>1985</v>
      </c>
      <c r="F755" s="40" t="str">
        <f t="shared" si="45"/>
        <v>1985Q1</v>
      </c>
      <c r="G755" s="40">
        <v>21</v>
      </c>
      <c r="H755" s="40">
        <v>0</v>
      </c>
      <c r="I755" s="40">
        <v>0</v>
      </c>
      <c r="J755" s="42">
        <v>162802</v>
      </c>
      <c r="K755" s="42">
        <f>J755*OtherData!$C$3</f>
        <v>123241.48372445117</v>
      </c>
      <c r="L755" s="42" t="str">
        <f>VLOOKUP($C755,OtherData!$H:$I,2,0)</f>
        <v>Heat</v>
      </c>
      <c r="M755" s="54">
        <f t="shared" si="46"/>
        <v>-3.8203872487832594E-2</v>
      </c>
      <c r="N755" s="42" t="e">
        <f>VLOOKUP(E755,Inflation!$A$2:'Inflation'!$L$63,14,FALSE)*J755</f>
        <v>#REF!</v>
      </c>
      <c r="O755" s="126" t="e">
        <f t="shared" si="47"/>
        <v>#REF!</v>
      </c>
      <c r="P755" s="41">
        <v>3</v>
      </c>
      <c r="Q755" s="41">
        <v>3</v>
      </c>
      <c r="R755" s="41">
        <v>3</v>
      </c>
    </row>
    <row r="756" spans="1:18">
      <c r="A756" s="40" t="str">
        <f t="shared" si="44"/>
        <v>1_19981</v>
      </c>
      <c r="B756" s="40">
        <v>1</v>
      </c>
      <c r="C756" s="41" t="s">
        <v>73</v>
      </c>
      <c r="D756" s="40">
        <v>1</v>
      </c>
      <c r="E756" s="40">
        <v>1998</v>
      </c>
      <c r="F756" s="40" t="str">
        <f t="shared" si="45"/>
        <v>1998Q1</v>
      </c>
      <c r="G756" s="40">
        <v>1</v>
      </c>
      <c r="H756" s="40">
        <v>0</v>
      </c>
      <c r="I756" s="40">
        <v>0</v>
      </c>
      <c r="J756" s="42">
        <v>162736</v>
      </c>
      <c r="K756" s="42">
        <f>J756*OtherData!$C$3</f>
        <v>123191.52157456473</v>
      </c>
      <c r="L756" s="42" t="str">
        <f>VLOOKUP($C756,OtherData!$H:$I,2,0)</f>
        <v>Wind</v>
      </c>
      <c r="M756" s="54">
        <f t="shared" si="46"/>
        <v>-3.8204312262398996E-2</v>
      </c>
      <c r="N756" s="42" t="e">
        <f>VLOOKUP(E756,Inflation!$A$2:'Inflation'!$L$63,14,FALSE)*J756</f>
        <v>#REF!</v>
      </c>
      <c r="O756" s="126" t="e">
        <f t="shared" si="47"/>
        <v>#REF!</v>
      </c>
      <c r="P756" s="41">
        <v>3</v>
      </c>
      <c r="Q756" s="41">
        <v>3</v>
      </c>
      <c r="R756" s="41">
        <v>3</v>
      </c>
    </row>
    <row r="757" spans="1:18">
      <c r="A757" s="40" t="str">
        <f t="shared" si="44"/>
        <v>1_20202</v>
      </c>
      <c r="B757" s="40">
        <v>1</v>
      </c>
      <c r="C757" s="41" t="s">
        <v>66</v>
      </c>
      <c r="D757" s="40">
        <v>2</v>
      </c>
      <c r="E757" s="40">
        <v>2020</v>
      </c>
      <c r="F757" s="40" t="str">
        <f t="shared" si="45"/>
        <v>2020Q2</v>
      </c>
      <c r="G757" s="40">
        <v>2</v>
      </c>
      <c r="H757" s="40">
        <v>0</v>
      </c>
      <c r="I757" s="40">
        <v>0</v>
      </c>
      <c r="J757" s="42">
        <v>162213</v>
      </c>
      <c r="K757" s="42">
        <f>J757*OtherData!$C$3</f>
        <v>122795.60938682816</v>
      </c>
      <c r="L757" s="42" t="str">
        <f>VLOOKUP($C757,OtherData!$H:$I,2,0)</f>
        <v>Water</v>
      </c>
      <c r="M757" s="54">
        <f t="shared" si="46"/>
        <v>-3.8207797142675172E-2</v>
      </c>
      <c r="N757" s="42" t="e">
        <f>VLOOKUP(E757,Inflation!$A$2:'Inflation'!$L$63,14,FALSE)*J757</f>
        <v>#REF!</v>
      </c>
      <c r="O757" s="126" t="e">
        <f t="shared" si="47"/>
        <v>#REF!</v>
      </c>
      <c r="P757" s="41">
        <v>1</v>
      </c>
      <c r="Q757" s="41">
        <v>1</v>
      </c>
      <c r="R757" s="41">
        <v>1</v>
      </c>
    </row>
    <row r="758" spans="1:18">
      <c r="A758" s="40" t="str">
        <f t="shared" si="44"/>
        <v>1_19962</v>
      </c>
      <c r="B758" s="40">
        <v>1</v>
      </c>
      <c r="C758" s="41" t="s">
        <v>71</v>
      </c>
      <c r="D758" s="40">
        <v>2</v>
      </c>
      <c r="E758" s="40">
        <v>1996</v>
      </c>
      <c r="F758" s="40" t="str">
        <f t="shared" si="45"/>
        <v>1996Q2</v>
      </c>
      <c r="G758" s="40">
        <v>1</v>
      </c>
      <c r="H758" s="40">
        <v>0</v>
      </c>
      <c r="I758" s="40">
        <v>0</v>
      </c>
      <c r="J758" s="42">
        <v>162165</v>
      </c>
      <c r="K758" s="42">
        <f>J758*OtherData!$C$3</f>
        <v>122759.27327781984</v>
      </c>
      <c r="L758" s="42" t="str">
        <f>VLOOKUP($C758,OtherData!$H:$I,2,0)</f>
        <v>Storm</v>
      </c>
      <c r="M758" s="54">
        <f t="shared" si="46"/>
        <v>-3.8208116978723464E-2</v>
      </c>
      <c r="N758" s="42" t="e">
        <f>VLOOKUP(E758,Inflation!$A$2:'Inflation'!$L$63,14,FALSE)*J758</f>
        <v>#REF!</v>
      </c>
      <c r="O758" s="126" t="e">
        <f t="shared" si="47"/>
        <v>#REF!</v>
      </c>
      <c r="P758" s="41">
        <v>5</v>
      </c>
      <c r="Q758" s="41">
        <v>2</v>
      </c>
      <c r="R758" s="41">
        <v>5</v>
      </c>
    </row>
    <row r="759" spans="1:18">
      <c r="A759" s="40" t="str">
        <f t="shared" si="44"/>
        <v>1_19644</v>
      </c>
      <c r="B759" s="40">
        <v>1</v>
      </c>
      <c r="C759" s="41" t="s">
        <v>74</v>
      </c>
      <c r="D759" s="40">
        <v>4</v>
      </c>
      <c r="E759" s="40">
        <v>1964</v>
      </c>
      <c r="F759" s="40" t="str">
        <f t="shared" si="45"/>
        <v>1964Q4</v>
      </c>
      <c r="G759" s="40">
        <v>3</v>
      </c>
      <c r="H759" s="40">
        <v>2</v>
      </c>
      <c r="I759" s="40">
        <v>0</v>
      </c>
      <c r="J759" s="42">
        <v>162078</v>
      </c>
      <c r="K759" s="42">
        <f>J759*OtherData!$C$3</f>
        <v>122693.41408024225</v>
      </c>
      <c r="L759" s="42" t="str">
        <f>VLOOKUP($C759,OtherData!$H:$I,2,0)</f>
        <v>Storm</v>
      </c>
      <c r="M759" s="54">
        <f t="shared" si="46"/>
        <v>-3.8208696681560989E-2</v>
      </c>
      <c r="N759" s="42" t="e">
        <f>VLOOKUP(E759,Inflation!$A$2:'Inflation'!$L$63,14,FALSE)*J759</f>
        <v>#REF!</v>
      </c>
      <c r="O759" s="126" t="e">
        <f t="shared" si="47"/>
        <v>#REF!</v>
      </c>
      <c r="P759" s="41">
        <v>4</v>
      </c>
      <c r="Q759" s="41">
        <v>4</v>
      </c>
      <c r="R759" s="41">
        <v>5</v>
      </c>
    </row>
    <row r="760" spans="1:18">
      <c r="A760" s="40" t="str">
        <f t="shared" si="44"/>
        <v>6_20203</v>
      </c>
      <c r="B760" s="40">
        <v>6</v>
      </c>
      <c r="C760" s="41" t="s">
        <v>66</v>
      </c>
      <c r="D760" s="40">
        <v>3</v>
      </c>
      <c r="E760" s="40">
        <v>2020</v>
      </c>
      <c r="F760" s="40" t="str">
        <f t="shared" si="45"/>
        <v>2020Q3</v>
      </c>
      <c r="G760" s="40">
        <v>1</v>
      </c>
      <c r="H760" s="40">
        <v>0</v>
      </c>
      <c r="I760" s="40">
        <v>0</v>
      </c>
      <c r="J760" s="42">
        <v>161706</v>
      </c>
      <c r="K760" s="42">
        <f>J760*OtherData!$C$3</f>
        <v>122411.80923542772</v>
      </c>
      <c r="L760" s="42" t="str">
        <f>VLOOKUP($C760,OtherData!$H:$I,2,0)</f>
        <v>Water</v>
      </c>
      <c r="M760" s="54">
        <f t="shared" si="46"/>
        <v>-3.8211175410935244E-2</v>
      </c>
      <c r="N760" s="42" t="e">
        <f>VLOOKUP(E760,Inflation!$A$2:'Inflation'!$L$63,14,FALSE)*J760</f>
        <v>#REF!</v>
      </c>
      <c r="O760" s="126" t="e">
        <f t="shared" si="47"/>
        <v>#REF!</v>
      </c>
      <c r="P760" s="41">
        <v>1</v>
      </c>
      <c r="Q760" s="41">
        <v>1</v>
      </c>
      <c r="R760" s="41">
        <v>1</v>
      </c>
    </row>
    <row r="761" spans="1:18">
      <c r="A761" s="40" t="str">
        <f t="shared" si="44"/>
        <v>5_19781</v>
      </c>
      <c r="B761" s="40">
        <v>5</v>
      </c>
      <c r="C761" s="41" t="s">
        <v>98</v>
      </c>
      <c r="D761" s="40">
        <v>1</v>
      </c>
      <c r="E761" s="40">
        <v>1978</v>
      </c>
      <c r="F761" s="40" t="str">
        <f t="shared" si="45"/>
        <v>1978Q1</v>
      </c>
      <c r="G761" s="40">
        <v>2</v>
      </c>
      <c r="H761" s="40">
        <v>0</v>
      </c>
      <c r="I761" s="40">
        <v>0</v>
      </c>
      <c r="J761" s="42">
        <v>161337</v>
      </c>
      <c r="K761" s="42">
        <f>J761*OtherData!$C$3</f>
        <v>122132.4753974262</v>
      </c>
      <c r="L761" s="42" t="str">
        <f>VLOOKUP($C761,OtherData!$H:$I,2,0)</f>
        <v>Water</v>
      </c>
      <c r="M761" s="54">
        <f t="shared" si="46"/>
        <v>-3.8213634150556487E-2</v>
      </c>
      <c r="N761" s="42" t="e">
        <f>VLOOKUP(E761,Inflation!$A$2:'Inflation'!$L$63,14,FALSE)*J761</f>
        <v>#REF!</v>
      </c>
      <c r="O761" s="126" t="e">
        <f t="shared" si="47"/>
        <v>#REF!</v>
      </c>
      <c r="P761" s="41">
        <v>3</v>
      </c>
      <c r="Q761" s="41">
        <v>3</v>
      </c>
      <c r="R761" s="41">
        <v>3</v>
      </c>
    </row>
    <row r="762" spans="1:18">
      <c r="A762" s="40" t="str">
        <f t="shared" si="44"/>
        <v>2_19764</v>
      </c>
      <c r="B762" s="40">
        <v>2</v>
      </c>
      <c r="C762" s="41" t="s">
        <v>66</v>
      </c>
      <c r="D762" s="40">
        <v>4</v>
      </c>
      <c r="E762" s="40">
        <v>1976</v>
      </c>
      <c r="F762" s="40" t="str">
        <f t="shared" si="45"/>
        <v>1976Q4</v>
      </c>
      <c r="G762" s="40">
        <v>11</v>
      </c>
      <c r="H762" s="40">
        <v>0</v>
      </c>
      <c r="I762" s="40">
        <v>0</v>
      </c>
      <c r="J762" s="42">
        <v>161269</v>
      </c>
      <c r="K762" s="42">
        <f>J762*OtherData!$C$3</f>
        <v>122080.99924299773</v>
      </c>
      <c r="L762" s="42" t="str">
        <f>VLOOKUP($C762,OtherData!$H:$I,2,0)</f>
        <v>Water</v>
      </c>
      <c r="M762" s="54">
        <f t="shared" si="46"/>
        <v>-3.8214087251624895E-2</v>
      </c>
      <c r="N762" s="42" t="e">
        <f>VLOOKUP(E762,Inflation!$A$2:'Inflation'!$L$63,14,FALSE)*J762</f>
        <v>#REF!</v>
      </c>
      <c r="O762" s="126" t="e">
        <f t="shared" si="47"/>
        <v>#REF!</v>
      </c>
      <c r="P762" s="41">
        <v>4</v>
      </c>
      <c r="Q762" s="41">
        <v>4</v>
      </c>
      <c r="R762" s="41">
        <v>4</v>
      </c>
    </row>
    <row r="763" spans="1:18">
      <c r="A763" s="40" t="str">
        <f t="shared" si="44"/>
        <v>2_20122</v>
      </c>
      <c r="B763" s="40">
        <v>2</v>
      </c>
      <c r="C763" s="41" t="s">
        <v>71</v>
      </c>
      <c r="D763" s="40">
        <v>2</v>
      </c>
      <c r="E763" s="40">
        <v>2012</v>
      </c>
      <c r="F763" s="40" t="str">
        <f t="shared" si="45"/>
        <v>2012Q2</v>
      </c>
      <c r="G763" s="40">
        <v>1</v>
      </c>
      <c r="H763" s="40">
        <v>0</v>
      </c>
      <c r="I763" s="40">
        <v>0</v>
      </c>
      <c r="J763" s="42">
        <v>161230</v>
      </c>
      <c r="K763" s="42">
        <f>J763*OtherData!$C$3</f>
        <v>122051.47615442847</v>
      </c>
      <c r="L763" s="42" t="str">
        <f>VLOOKUP($C763,OtherData!$H:$I,2,0)</f>
        <v>Storm</v>
      </c>
      <c r="M763" s="54">
        <f t="shared" si="46"/>
        <v>-3.8214347118414135E-2</v>
      </c>
      <c r="N763" s="42" t="e">
        <f>VLOOKUP(E763,Inflation!$A$2:'Inflation'!$L$63,14,FALSE)*J763</f>
        <v>#REF!</v>
      </c>
      <c r="O763" s="126" t="e">
        <f t="shared" si="47"/>
        <v>#REF!</v>
      </c>
      <c r="P763" s="41">
        <v>4</v>
      </c>
      <c r="Q763" s="41">
        <v>4</v>
      </c>
      <c r="R763" s="41">
        <v>4</v>
      </c>
    </row>
    <row r="764" spans="1:18">
      <c r="A764" s="40" t="str">
        <f t="shared" si="44"/>
        <v>3_19891</v>
      </c>
      <c r="B764" s="40">
        <v>3</v>
      </c>
      <c r="C764" s="41" t="s">
        <v>71</v>
      </c>
      <c r="D764" s="40">
        <v>1</v>
      </c>
      <c r="E764" s="40">
        <v>1989</v>
      </c>
      <c r="F764" s="40" t="str">
        <f t="shared" si="45"/>
        <v>1989Q1</v>
      </c>
      <c r="G764" s="40">
        <v>1</v>
      </c>
      <c r="H764" s="40">
        <v>0</v>
      </c>
      <c r="I764" s="40">
        <v>0</v>
      </c>
      <c r="J764" s="42">
        <v>161214</v>
      </c>
      <c r="K764" s="42">
        <f>J764*OtherData!$C$3</f>
        <v>122039.36411809236</v>
      </c>
      <c r="L764" s="42" t="str">
        <f>VLOOKUP($C764,OtherData!$H:$I,2,0)</f>
        <v>Storm</v>
      </c>
      <c r="M764" s="54">
        <f t="shared" si="46"/>
        <v>-3.8214453730430233E-2</v>
      </c>
      <c r="N764" s="42" t="e">
        <f>VLOOKUP(E764,Inflation!$A$2:'Inflation'!$L$63,14,FALSE)*J764</f>
        <v>#REF!</v>
      </c>
      <c r="O764" s="126" t="e">
        <f t="shared" si="47"/>
        <v>#REF!</v>
      </c>
      <c r="P764" s="41">
        <v>4</v>
      </c>
      <c r="Q764" s="41">
        <v>4</v>
      </c>
      <c r="R764" s="41">
        <v>5</v>
      </c>
    </row>
    <row r="765" spans="1:18">
      <c r="A765" s="40" t="str">
        <f t="shared" si="44"/>
        <v>2_19951</v>
      </c>
      <c r="B765" s="40">
        <v>2</v>
      </c>
      <c r="C765" s="41" t="s">
        <v>71</v>
      </c>
      <c r="D765" s="40">
        <v>1</v>
      </c>
      <c r="E765" s="40">
        <v>1995</v>
      </c>
      <c r="F765" s="40" t="str">
        <f t="shared" si="45"/>
        <v>1995Q1</v>
      </c>
      <c r="G765" s="40">
        <v>1</v>
      </c>
      <c r="H765" s="40">
        <v>0</v>
      </c>
      <c r="I765" s="40">
        <v>0</v>
      </c>
      <c r="J765" s="42">
        <v>161135</v>
      </c>
      <c r="K765" s="42">
        <f>J765*OtherData!$C$3</f>
        <v>121979.56093868281</v>
      </c>
      <c r="L765" s="42" t="str">
        <f>VLOOKUP($C765,OtherData!$H:$I,2,0)</f>
        <v>Storm</v>
      </c>
      <c r="M765" s="54">
        <f t="shared" si="46"/>
        <v>-3.8214980127259712E-2</v>
      </c>
      <c r="N765" s="42" t="e">
        <f>VLOOKUP(E765,Inflation!$A$2:'Inflation'!$L$63,14,FALSE)*J765</f>
        <v>#REF!</v>
      </c>
      <c r="O765" s="126" t="e">
        <f t="shared" si="47"/>
        <v>#REF!</v>
      </c>
      <c r="P765" s="41">
        <v>2</v>
      </c>
      <c r="Q765" s="41">
        <v>2</v>
      </c>
      <c r="R765" s="41">
        <v>2</v>
      </c>
    </row>
    <row r="766" spans="1:18">
      <c r="A766" s="40" t="str">
        <f t="shared" si="44"/>
        <v>6_19691</v>
      </c>
      <c r="B766" s="40">
        <v>6</v>
      </c>
      <c r="C766" s="41" t="s">
        <v>67</v>
      </c>
      <c r="D766" s="40">
        <v>1</v>
      </c>
      <c r="E766" s="40">
        <v>1969</v>
      </c>
      <c r="F766" s="40" t="str">
        <f t="shared" si="45"/>
        <v>1969Q1</v>
      </c>
      <c r="G766" s="40">
        <v>3</v>
      </c>
      <c r="H766" s="40">
        <v>0</v>
      </c>
      <c r="I766" s="40">
        <v>0</v>
      </c>
      <c r="J766" s="42">
        <v>160592</v>
      </c>
      <c r="K766" s="42">
        <f>J766*OtherData!$C$3</f>
        <v>121568.50870552612</v>
      </c>
      <c r="L766" s="42" t="str">
        <f>VLOOKUP($C766,OtherData!$H:$I,2,0)</f>
        <v>Winter</v>
      </c>
      <c r="M766" s="54">
        <f t="shared" si="46"/>
        <v>-3.8218598272556005E-2</v>
      </c>
      <c r="N766" s="42" t="e">
        <f>VLOOKUP(E766,Inflation!$A$2:'Inflation'!$L$63,14,FALSE)*J766</f>
        <v>#REF!</v>
      </c>
      <c r="O766" s="126" t="e">
        <f t="shared" si="47"/>
        <v>#REF!</v>
      </c>
      <c r="P766" s="41">
        <v>4</v>
      </c>
      <c r="Q766" s="41">
        <v>4</v>
      </c>
      <c r="R766" s="41">
        <v>4</v>
      </c>
    </row>
    <row r="767" spans="1:18">
      <c r="A767" s="40" t="str">
        <f t="shared" si="44"/>
        <v>2_20193</v>
      </c>
      <c r="B767" s="40">
        <v>2</v>
      </c>
      <c r="C767" s="41" t="s">
        <v>68</v>
      </c>
      <c r="D767" s="40">
        <v>3</v>
      </c>
      <c r="E767" s="40">
        <v>2019</v>
      </c>
      <c r="F767" s="40" t="str">
        <f t="shared" si="45"/>
        <v>2019Q3</v>
      </c>
      <c r="G767" s="40">
        <v>1</v>
      </c>
      <c r="H767" s="40">
        <v>0</v>
      </c>
      <c r="I767" s="40">
        <v>0</v>
      </c>
      <c r="J767" s="42">
        <v>160549</v>
      </c>
      <c r="K767" s="42">
        <f>J767*OtherData!$C$3</f>
        <v>121535.95760787283</v>
      </c>
      <c r="L767" s="42" t="str">
        <f>VLOOKUP($C767,OtherData!$H:$I,2,0)</f>
        <v>Wind</v>
      </c>
      <c r="M767" s="54">
        <f t="shared" si="46"/>
        <v>-3.8218884792349271E-2</v>
      </c>
      <c r="N767" s="42" t="e">
        <f>VLOOKUP(E767,Inflation!$A$2:'Inflation'!$L$63,14,FALSE)*J767</f>
        <v>#REF!</v>
      </c>
      <c r="O767" s="126" t="e">
        <f t="shared" si="47"/>
        <v>#REF!</v>
      </c>
      <c r="P767" s="41">
        <v>2</v>
      </c>
      <c r="Q767" s="41">
        <v>2</v>
      </c>
      <c r="R767" s="41">
        <v>2</v>
      </c>
    </row>
    <row r="768" spans="1:18">
      <c r="A768" s="40" t="str">
        <f t="shared" si="44"/>
        <v>3_19691</v>
      </c>
      <c r="B768" s="40">
        <v>3</v>
      </c>
      <c r="C768" s="41" t="s">
        <v>67</v>
      </c>
      <c r="D768" s="40">
        <v>1</v>
      </c>
      <c r="E768" s="40">
        <v>1969</v>
      </c>
      <c r="F768" s="40" t="str">
        <f t="shared" si="45"/>
        <v>1969Q1</v>
      </c>
      <c r="G768" s="40">
        <v>3</v>
      </c>
      <c r="H768" s="40">
        <v>0</v>
      </c>
      <c r="I768" s="40">
        <v>0</v>
      </c>
      <c r="J768" s="42">
        <v>160474</v>
      </c>
      <c r="K768" s="42">
        <f>J768*OtherData!$C$3</f>
        <v>121479.18243754732</v>
      </c>
      <c r="L768" s="42" t="str">
        <f>VLOOKUP($C768,OtherData!$H:$I,2,0)</f>
        <v>Winter</v>
      </c>
      <c r="M768" s="54">
        <f t="shared" si="46"/>
        <v>-3.8219384536174725E-2</v>
      </c>
      <c r="N768" s="42" t="e">
        <f>VLOOKUP(E768,Inflation!$A$2:'Inflation'!$L$63,14,FALSE)*J768</f>
        <v>#REF!</v>
      </c>
      <c r="O768" s="126" t="e">
        <f t="shared" si="47"/>
        <v>#REF!</v>
      </c>
      <c r="P768" s="41">
        <v>4</v>
      </c>
      <c r="Q768" s="41">
        <v>4</v>
      </c>
      <c r="R768" s="41">
        <v>5</v>
      </c>
    </row>
    <row r="769" spans="1:18">
      <c r="A769" s="40" t="str">
        <f t="shared" si="44"/>
        <v>2_19673</v>
      </c>
      <c r="B769" s="40">
        <v>2</v>
      </c>
      <c r="C769" s="41" t="s">
        <v>74</v>
      </c>
      <c r="D769" s="40">
        <v>3</v>
      </c>
      <c r="E769" s="40">
        <v>1967</v>
      </c>
      <c r="F769" s="40" t="str">
        <f t="shared" si="45"/>
        <v>1967Q3</v>
      </c>
      <c r="G769" s="40">
        <v>6</v>
      </c>
      <c r="H769" s="40">
        <v>0</v>
      </c>
      <c r="I769" s="40">
        <v>0</v>
      </c>
      <c r="J769" s="42">
        <v>160269</v>
      </c>
      <c r="K769" s="42">
        <f>J769*OtherData!$C$3</f>
        <v>121323.99697199093</v>
      </c>
      <c r="L769" s="42" t="str">
        <f>VLOOKUP($C769,OtherData!$H:$I,2,0)</f>
        <v>Storm</v>
      </c>
      <c r="M769" s="54">
        <f t="shared" si="46"/>
        <v>-3.8220750502630969E-2</v>
      </c>
      <c r="N769" s="42" t="e">
        <f>VLOOKUP(E769,Inflation!$A$2:'Inflation'!$L$63,14,FALSE)*J769</f>
        <v>#REF!</v>
      </c>
      <c r="O769" s="126" t="e">
        <f t="shared" si="47"/>
        <v>#REF!</v>
      </c>
      <c r="P769" s="41">
        <v>1</v>
      </c>
      <c r="Q769" s="41">
        <v>1</v>
      </c>
      <c r="R769" s="41">
        <v>1</v>
      </c>
    </row>
    <row r="770" spans="1:18">
      <c r="A770" s="40" t="str">
        <f t="shared" ref="A770:A833" si="48">B770&amp;"_"&amp;E770&amp;D770</f>
        <v>6_19731</v>
      </c>
      <c r="B770" s="40">
        <v>6</v>
      </c>
      <c r="C770" s="41" t="s">
        <v>67</v>
      </c>
      <c r="D770" s="40">
        <v>1</v>
      </c>
      <c r="E770" s="40">
        <v>1973</v>
      </c>
      <c r="F770" s="40" t="str">
        <f t="shared" ref="F770:F833" si="49">E770&amp;"Q"&amp;D770</f>
        <v>1973Q1</v>
      </c>
      <c r="G770" s="40">
        <v>2</v>
      </c>
      <c r="H770" s="40">
        <v>0</v>
      </c>
      <c r="I770" s="40">
        <v>0</v>
      </c>
      <c r="J770" s="42">
        <v>160114</v>
      </c>
      <c r="K770" s="42">
        <f>J770*OtherData!$C$3</f>
        <v>121206.66161998486</v>
      </c>
      <c r="L770" s="42" t="str">
        <f>VLOOKUP($C770,OtherData!$H:$I,2,0)</f>
        <v>Winter</v>
      </c>
      <c r="M770" s="54">
        <f t="shared" ref="M770:M833" si="50">STANDARDIZE(J770,AVERAGE($J$2:$J$3367),_xlfn.STDEV.S($J$2:$J$3367))</f>
        <v>-3.8221783306536909E-2</v>
      </c>
      <c r="N770" s="42" t="e">
        <f>VLOOKUP(E770,Inflation!$A$2:'Inflation'!$L$63,14,FALSE)*J770</f>
        <v>#REF!</v>
      </c>
      <c r="O770" s="126" t="e">
        <f t="shared" ref="O770:O833" si="51">STANDARDIZE(N770,AVERAGE($N$2:$N$3367),_xlfn.STDEV.S($N$2:$N$3367))</f>
        <v>#REF!</v>
      </c>
      <c r="P770" s="41">
        <v>4</v>
      </c>
      <c r="Q770" s="41">
        <v>4</v>
      </c>
      <c r="R770" s="41">
        <v>5</v>
      </c>
    </row>
    <row r="771" spans="1:18">
      <c r="A771" s="40" t="str">
        <f t="shared" si="48"/>
        <v>3_19764</v>
      </c>
      <c r="B771" s="40">
        <v>3</v>
      </c>
      <c r="C771" s="41" t="s">
        <v>66</v>
      </c>
      <c r="D771" s="40">
        <v>4</v>
      </c>
      <c r="E771" s="40">
        <v>1976</v>
      </c>
      <c r="F771" s="40" t="str">
        <f t="shared" si="49"/>
        <v>1976Q4</v>
      </c>
      <c r="G771" s="40">
        <v>11</v>
      </c>
      <c r="H771" s="40">
        <v>0</v>
      </c>
      <c r="I771" s="40">
        <v>0</v>
      </c>
      <c r="J771" s="42">
        <v>159925</v>
      </c>
      <c r="K771" s="42">
        <f>J771*OtherData!$C$3</f>
        <v>121063.58819076458</v>
      </c>
      <c r="L771" s="42" t="str">
        <f>VLOOKUP($C771,OtherData!$H:$I,2,0)</f>
        <v>Water</v>
      </c>
      <c r="M771" s="54">
        <f t="shared" si="50"/>
        <v>-3.8223042660977057E-2</v>
      </c>
      <c r="N771" s="42" t="e">
        <f>VLOOKUP(E771,Inflation!$A$2:'Inflation'!$L$63,14,FALSE)*J771</f>
        <v>#REF!</v>
      </c>
      <c r="O771" s="126" t="e">
        <f t="shared" si="51"/>
        <v>#REF!</v>
      </c>
      <c r="P771" s="41">
        <v>1</v>
      </c>
      <c r="Q771" s="41">
        <v>1</v>
      </c>
      <c r="R771" s="41">
        <v>1</v>
      </c>
    </row>
    <row r="772" spans="1:18">
      <c r="A772" s="40" t="str">
        <f t="shared" si="48"/>
        <v>5_19791</v>
      </c>
      <c r="B772" s="40">
        <v>5</v>
      </c>
      <c r="C772" s="41" t="s">
        <v>67</v>
      </c>
      <c r="D772" s="40">
        <v>1</v>
      </c>
      <c r="E772" s="40">
        <v>1979</v>
      </c>
      <c r="F772" s="40" t="str">
        <f t="shared" si="49"/>
        <v>1979Q1</v>
      </c>
      <c r="G772" s="40">
        <v>2</v>
      </c>
      <c r="H772" s="40">
        <v>0</v>
      </c>
      <c r="I772" s="40">
        <v>0</v>
      </c>
      <c r="J772" s="42">
        <v>159907</v>
      </c>
      <c r="K772" s="42">
        <f>J772*OtherData!$C$3</f>
        <v>121049.96214988646</v>
      </c>
      <c r="L772" s="42" t="str">
        <f>VLOOKUP($C772,OtherData!$H:$I,2,0)</f>
        <v>Winter</v>
      </c>
      <c r="M772" s="54">
        <f t="shared" si="50"/>
        <v>-3.8223162599495167E-2</v>
      </c>
      <c r="N772" s="42" t="e">
        <f>VLOOKUP(E772,Inflation!$A$2:'Inflation'!$L$63,14,FALSE)*J772</f>
        <v>#REF!</v>
      </c>
      <c r="O772" s="126" t="e">
        <f t="shared" si="51"/>
        <v>#REF!</v>
      </c>
      <c r="P772" s="41">
        <v>4</v>
      </c>
      <c r="Q772" s="41">
        <v>4</v>
      </c>
      <c r="R772" s="41">
        <v>5</v>
      </c>
    </row>
    <row r="773" spans="1:18">
      <c r="A773" s="40" t="str">
        <f t="shared" si="48"/>
        <v>5_20084</v>
      </c>
      <c r="B773" s="40">
        <v>5</v>
      </c>
      <c r="C773" s="41" t="s">
        <v>68</v>
      </c>
      <c r="D773" s="40">
        <v>4</v>
      </c>
      <c r="E773" s="40">
        <v>2008</v>
      </c>
      <c r="F773" s="40" t="str">
        <f t="shared" si="49"/>
        <v>2008Q4</v>
      </c>
      <c r="G773" s="40">
        <v>1</v>
      </c>
      <c r="H773" s="40">
        <v>0</v>
      </c>
      <c r="I773" s="40">
        <v>0</v>
      </c>
      <c r="J773" s="42">
        <v>159661</v>
      </c>
      <c r="K773" s="42">
        <f>J773*OtherData!$C$3</f>
        <v>120863.73959121878</v>
      </c>
      <c r="L773" s="42" t="str">
        <f>VLOOKUP($C773,OtherData!$H:$I,2,0)</f>
        <v>Wind</v>
      </c>
      <c r="M773" s="54">
        <f t="shared" si="50"/>
        <v>-3.8224801759242658E-2</v>
      </c>
      <c r="N773" s="42" t="e">
        <f>VLOOKUP(E773,Inflation!$A$2:'Inflation'!$L$63,14,FALSE)*J773</f>
        <v>#REF!</v>
      </c>
      <c r="O773" s="126" t="e">
        <f t="shared" si="51"/>
        <v>#REF!</v>
      </c>
      <c r="P773" s="41">
        <v>4</v>
      </c>
      <c r="Q773" s="41">
        <v>4</v>
      </c>
      <c r="R773" s="41">
        <v>5</v>
      </c>
    </row>
    <row r="774" spans="1:18">
      <c r="A774" s="40" t="str">
        <f t="shared" si="48"/>
        <v>6_19801</v>
      </c>
      <c r="B774" s="40">
        <v>6</v>
      </c>
      <c r="C774" s="41" t="s">
        <v>67</v>
      </c>
      <c r="D774" s="40">
        <v>1</v>
      </c>
      <c r="E774" s="40">
        <v>1980</v>
      </c>
      <c r="F774" s="40" t="str">
        <f t="shared" si="49"/>
        <v>1980Q1</v>
      </c>
      <c r="G774" s="40">
        <v>2</v>
      </c>
      <c r="H774" s="40">
        <v>0</v>
      </c>
      <c r="I774" s="40">
        <v>0</v>
      </c>
      <c r="J774" s="42">
        <v>159546</v>
      </c>
      <c r="K774" s="42">
        <f>J774*OtherData!$C$3</f>
        <v>120776.684330053</v>
      </c>
      <c r="L774" s="42" t="str">
        <f>VLOOKUP($C774,OtherData!$H:$I,2,0)</f>
        <v>Winter</v>
      </c>
      <c r="M774" s="54">
        <f t="shared" si="50"/>
        <v>-3.8225568033108358E-2</v>
      </c>
      <c r="N774" s="42" t="e">
        <f>VLOOKUP(E774,Inflation!$A$2:'Inflation'!$L$63,14,FALSE)*J774</f>
        <v>#REF!</v>
      </c>
      <c r="O774" s="126" t="e">
        <f t="shared" si="51"/>
        <v>#REF!</v>
      </c>
      <c r="P774" s="41">
        <v>3</v>
      </c>
      <c r="Q774" s="41">
        <v>3</v>
      </c>
      <c r="R774" s="41">
        <v>3</v>
      </c>
    </row>
    <row r="775" spans="1:18">
      <c r="A775" s="40" t="str">
        <f t="shared" si="48"/>
        <v>5_19691</v>
      </c>
      <c r="B775" s="40">
        <v>5</v>
      </c>
      <c r="C775" s="41" t="s">
        <v>67</v>
      </c>
      <c r="D775" s="40">
        <v>1</v>
      </c>
      <c r="E775" s="40">
        <v>1969</v>
      </c>
      <c r="F775" s="40" t="str">
        <f t="shared" si="49"/>
        <v>1969Q1</v>
      </c>
      <c r="G775" s="40">
        <v>3</v>
      </c>
      <c r="H775" s="40">
        <v>0</v>
      </c>
      <c r="I775" s="40">
        <v>0</v>
      </c>
      <c r="J775" s="42">
        <v>158871</v>
      </c>
      <c r="K775" s="42">
        <f>J775*OtherData!$C$3</f>
        <v>120265.7077971234</v>
      </c>
      <c r="L775" s="42" t="str">
        <f>VLOOKUP($C775,OtherData!$H:$I,2,0)</f>
        <v>Winter</v>
      </c>
      <c r="M775" s="54">
        <f t="shared" si="50"/>
        <v>-3.8230065727537454E-2</v>
      </c>
      <c r="N775" s="42" t="e">
        <f>VLOOKUP(E775,Inflation!$A$2:'Inflation'!$L$63,14,FALSE)*J775</f>
        <v>#REF!</v>
      </c>
      <c r="O775" s="126" t="e">
        <f t="shared" si="51"/>
        <v>#REF!</v>
      </c>
      <c r="P775" s="41">
        <v>1</v>
      </c>
      <c r="Q775" s="41">
        <v>1</v>
      </c>
      <c r="R775" s="41">
        <v>1</v>
      </c>
    </row>
    <row r="776" spans="1:18">
      <c r="A776" s="40" t="str">
        <f t="shared" si="48"/>
        <v>2_20192</v>
      </c>
      <c r="B776" s="40">
        <v>2</v>
      </c>
      <c r="C776" s="41" t="s">
        <v>71</v>
      </c>
      <c r="D776" s="40">
        <v>2</v>
      </c>
      <c r="E776" s="40">
        <v>2019</v>
      </c>
      <c r="F776" s="40" t="str">
        <f t="shared" si="49"/>
        <v>2019Q2</v>
      </c>
      <c r="G776" s="40">
        <v>1</v>
      </c>
      <c r="H776" s="40">
        <v>0</v>
      </c>
      <c r="I776" s="40">
        <v>0</v>
      </c>
      <c r="J776" s="42">
        <v>158837</v>
      </c>
      <c r="K776" s="42">
        <f>J776*OtherData!$C$3</f>
        <v>120239.96971990916</v>
      </c>
      <c r="L776" s="42" t="str">
        <f>VLOOKUP($C776,OtherData!$H:$I,2,0)</f>
        <v>Storm</v>
      </c>
      <c r="M776" s="54">
        <f t="shared" si="50"/>
        <v>-3.8230292278071662E-2</v>
      </c>
      <c r="N776" s="42" t="e">
        <f>VLOOKUP(E776,Inflation!$A$2:'Inflation'!$L$63,14,FALSE)*J776</f>
        <v>#REF!</v>
      </c>
      <c r="O776" s="126" t="e">
        <f t="shared" si="51"/>
        <v>#REF!</v>
      </c>
      <c r="P776" s="41">
        <v>2</v>
      </c>
      <c r="Q776" s="41">
        <v>2</v>
      </c>
      <c r="R776" s="41">
        <v>2</v>
      </c>
    </row>
    <row r="777" spans="1:18">
      <c r="A777" s="40" t="str">
        <f t="shared" si="48"/>
        <v>3_19644</v>
      </c>
      <c r="B777" s="40">
        <v>3</v>
      </c>
      <c r="C777" s="41" t="s">
        <v>74</v>
      </c>
      <c r="D777" s="40">
        <v>4</v>
      </c>
      <c r="E777" s="40">
        <v>1964</v>
      </c>
      <c r="F777" s="40" t="str">
        <f t="shared" si="49"/>
        <v>1964Q4</v>
      </c>
      <c r="G777" s="40">
        <v>3</v>
      </c>
      <c r="H777" s="40">
        <v>2</v>
      </c>
      <c r="I777" s="40">
        <v>0</v>
      </c>
      <c r="J777" s="42">
        <v>158822</v>
      </c>
      <c r="K777" s="42">
        <f>J777*OtherData!$C$3</f>
        <v>120228.61468584406</v>
      </c>
      <c r="L777" s="42" t="str">
        <f>VLOOKUP($C777,OtherData!$H:$I,2,0)</f>
        <v>Storm</v>
      </c>
      <c r="M777" s="54">
        <f t="shared" si="50"/>
        <v>-3.8230392226836753E-2</v>
      </c>
      <c r="N777" s="42" t="e">
        <f>VLOOKUP(E777,Inflation!$A$2:'Inflation'!$L$63,14,FALSE)*J777</f>
        <v>#REF!</v>
      </c>
      <c r="O777" s="126" t="e">
        <f t="shared" si="51"/>
        <v>#REF!</v>
      </c>
      <c r="P777" s="41">
        <v>2</v>
      </c>
      <c r="Q777" s="41">
        <v>2</v>
      </c>
      <c r="R777" s="41">
        <v>2</v>
      </c>
    </row>
    <row r="778" spans="1:18">
      <c r="A778" s="40" t="str">
        <f t="shared" si="48"/>
        <v>3_19953</v>
      </c>
      <c r="B778" s="40">
        <v>3</v>
      </c>
      <c r="C778" s="41" t="s">
        <v>86</v>
      </c>
      <c r="D778" s="40">
        <v>3</v>
      </c>
      <c r="E778" s="40">
        <v>1995</v>
      </c>
      <c r="F778" s="40" t="str">
        <f t="shared" si="49"/>
        <v>1995Q3</v>
      </c>
      <c r="G778" s="40">
        <v>1</v>
      </c>
      <c r="H778" s="40">
        <v>0</v>
      </c>
      <c r="I778" s="40">
        <v>0</v>
      </c>
      <c r="J778" s="42">
        <v>158615</v>
      </c>
      <c r="K778" s="42">
        <f>J778*OtherData!$C$3</f>
        <v>120071.91521574566</v>
      </c>
      <c r="L778" s="42" t="str">
        <f>VLOOKUP($C778,OtherData!$H:$I,2,0)</f>
        <v>Storm</v>
      </c>
      <c r="M778" s="54">
        <f t="shared" si="50"/>
        <v>-3.8231771519795003E-2</v>
      </c>
      <c r="N778" s="42" t="e">
        <f>VLOOKUP(E778,Inflation!$A$2:'Inflation'!$L$63,14,FALSE)*J778</f>
        <v>#REF!</v>
      </c>
      <c r="O778" s="126" t="e">
        <f t="shared" si="51"/>
        <v>#REF!</v>
      </c>
      <c r="P778" s="41">
        <v>4</v>
      </c>
      <c r="Q778" s="41">
        <v>4</v>
      </c>
      <c r="R778" s="41">
        <v>5</v>
      </c>
    </row>
    <row r="779" spans="1:18">
      <c r="A779" s="40" t="str">
        <f t="shared" si="48"/>
        <v>2_20183</v>
      </c>
      <c r="B779" s="40">
        <v>2</v>
      </c>
      <c r="C779" s="41" t="s">
        <v>66</v>
      </c>
      <c r="D779" s="40">
        <v>3</v>
      </c>
      <c r="E779" s="40">
        <v>2018</v>
      </c>
      <c r="F779" s="40" t="str">
        <f t="shared" si="49"/>
        <v>2018Q3</v>
      </c>
      <c r="G779" s="40">
        <v>2</v>
      </c>
      <c r="H779" s="40">
        <v>0</v>
      </c>
      <c r="I779" s="40">
        <v>0</v>
      </c>
      <c r="J779" s="42">
        <v>158472</v>
      </c>
      <c r="K779" s="42">
        <f>J779*OtherData!$C$3</f>
        <v>119963.66389099168</v>
      </c>
      <c r="L779" s="42" t="str">
        <f>VLOOKUP($C779,OtherData!$H:$I,2,0)</f>
        <v>Water</v>
      </c>
      <c r="M779" s="54">
        <f t="shared" si="50"/>
        <v>-3.8232724364688872E-2</v>
      </c>
      <c r="N779" s="42" t="e">
        <f>VLOOKUP(E779,Inflation!$A$2:'Inflation'!$L$63,14,FALSE)*J779</f>
        <v>#REF!</v>
      </c>
      <c r="O779" s="126" t="e">
        <f t="shared" si="51"/>
        <v>#REF!</v>
      </c>
      <c r="P779" s="41">
        <v>2</v>
      </c>
      <c r="Q779" s="41">
        <v>2</v>
      </c>
      <c r="R779" s="41">
        <v>2</v>
      </c>
    </row>
    <row r="780" spans="1:18">
      <c r="A780" s="40" t="str">
        <f t="shared" si="48"/>
        <v>5_19831</v>
      </c>
      <c r="B780" s="40">
        <v>5</v>
      </c>
      <c r="C780" s="41" t="s">
        <v>99</v>
      </c>
      <c r="D780" s="40">
        <v>1</v>
      </c>
      <c r="E780" s="40">
        <v>1983</v>
      </c>
      <c r="F780" s="40" t="str">
        <f t="shared" si="49"/>
        <v>1983Q1</v>
      </c>
      <c r="G780" s="40">
        <v>1</v>
      </c>
      <c r="H780" s="40">
        <v>0</v>
      </c>
      <c r="I780" s="40">
        <v>0</v>
      </c>
      <c r="J780" s="42">
        <v>157926</v>
      </c>
      <c r="K780" s="42">
        <f>J780*OtherData!$C$3</f>
        <v>119550.34065102196</v>
      </c>
      <c r="L780" s="42" t="str">
        <f>VLOOKUP($C780,OtherData!$H:$I,2,0)</f>
        <v>Water</v>
      </c>
      <c r="M780" s="54">
        <f t="shared" si="50"/>
        <v>-3.8236362499738191E-2</v>
      </c>
      <c r="N780" s="42" t="e">
        <f>VLOOKUP(E780,Inflation!$A$2:'Inflation'!$L$63,14,FALSE)*J780</f>
        <v>#REF!</v>
      </c>
      <c r="O780" s="126" t="e">
        <f t="shared" si="51"/>
        <v>#REF!</v>
      </c>
      <c r="P780" s="41">
        <v>1</v>
      </c>
      <c r="Q780" s="41">
        <v>1</v>
      </c>
      <c r="R780" s="41">
        <v>5</v>
      </c>
    </row>
    <row r="781" spans="1:18">
      <c r="A781" s="40" t="str">
        <f t="shared" si="48"/>
        <v>2_20183</v>
      </c>
      <c r="B781" s="40">
        <v>2</v>
      </c>
      <c r="C781" s="41" t="s">
        <v>66</v>
      </c>
      <c r="D781" s="40">
        <v>3</v>
      </c>
      <c r="E781" s="40">
        <v>2018</v>
      </c>
      <c r="F781" s="40" t="str">
        <f t="shared" si="49"/>
        <v>2018Q3</v>
      </c>
      <c r="G781" s="40">
        <v>1</v>
      </c>
      <c r="H781" s="40">
        <v>11</v>
      </c>
      <c r="I781" s="40">
        <v>0</v>
      </c>
      <c r="J781" s="42">
        <v>157521</v>
      </c>
      <c r="K781" s="42">
        <f>J781*OtherData!$C$3</f>
        <v>119243.7547312642</v>
      </c>
      <c r="L781" s="42" t="str">
        <f>VLOOKUP($C781,OtherData!$H:$I,2,0)</f>
        <v>Water</v>
      </c>
      <c r="M781" s="54">
        <f t="shared" si="50"/>
        <v>-3.8239061116395648E-2</v>
      </c>
      <c r="N781" s="42" t="e">
        <f>VLOOKUP(E781,Inflation!$A$2:'Inflation'!$L$63,14,FALSE)*J781</f>
        <v>#REF!</v>
      </c>
      <c r="O781" s="126" t="e">
        <f t="shared" si="51"/>
        <v>#REF!</v>
      </c>
      <c r="P781" s="41">
        <v>5</v>
      </c>
      <c r="Q781" s="41">
        <v>2</v>
      </c>
      <c r="R781" s="41">
        <v>2</v>
      </c>
    </row>
    <row r="782" spans="1:18">
      <c r="A782" s="40" t="str">
        <f t="shared" si="48"/>
        <v>6_19714</v>
      </c>
      <c r="B782" s="40">
        <v>6</v>
      </c>
      <c r="C782" s="41" t="s">
        <v>100</v>
      </c>
      <c r="D782" s="40">
        <v>4</v>
      </c>
      <c r="E782" s="40">
        <v>1971</v>
      </c>
      <c r="F782" s="40" t="str">
        <f t="shared" si="49"/>
        <v>1971Q4</v>
      </c>
      <c r="G782" s="40">
        <v>1</v>
      </c>
      <c r="H782" s="40">
        <v>0</v>
      </c>
      <c r="I782" s="40">
        <v>0</v>
      </c>
      <c r="J782" s="42">
        <v>157375</v>
      </c>
      <c r="K782" s="42">
        <f>J782*OtherData!$C$3</f>
        <v>119133.2323996972</v>
      </c>
      <c r="L782" s="42" t="str">
        <f>VLOOKUP($C782,OtherData!$H:$I,2,0)</f>
        <v>Storm</v>
      </c>
      <c r="M782" s="54">
        <f t="shared" si="50"/>
        <v>-3.8240033951042529E-2</v>
      </c>
      <c r="N782" s="42" t="e">
        <f>VLOOKUP(E782,Inflation!$A$2:'Inflation'!$L$63,14,FALSE)*J782</f>
        <v>#REF!</v>
      </c>
      <c r="O782" s="126" t="e">
        <f t="shared" si="51"/>
        <v>#REF!</v>
      </c>
      <c r="P782" s="41">
        <v>2</v>
      </c>
      <c r="Q782" s="41">
        <v>2</v>
      </c>
      <c r="R782" s="41">
        <v>2</v>
      </c>
    </row>
    <row r="783" spans="1:18">
      <c r="A783" s="40" t="str">
        <f t="shared" si="48"/>
        <v>1_20023</v>
      </c>
      <c r="B783" s="40">
        <v>1</v>
      </c>
      <c r="C783" s="41" t="s">
        <v>71</v>
      </c>
      <c r="D783" s="40">
        <v>3</v>
      </c>
      <c r="E783" s="40">
        <v>2002</v>
      </c>
      <c r="F783" s="40" t="str">
        <f t="shared" si="49"/>
        <v>2002Q3</v>
      </c>
      <c r="G783" s="40">
        <v>1</v>
      </c>
      <c r="H783" s="40">
        <v>0</v>
      </c>
      <c r="I783" s="40">
        <v>0</v>
      </c>
      <c r="J783" s="42">
        <v>157362</v>
      </c>
      <c r="K783" s="42">
        <f>J783*OtherData!$C$3</f>
        <v>119123.39137017411</v>
      </c>
      <c r="L783" s="42" t="str">
        <f>VLOOKUP($C783,OtherData!$H:$I,2,0)</f>
        <v>Storm</v>
      </c>
      <c r="M783" s="54">
        <f t="shared" si="50"/>
        <v>-3.8240120573305614E-2</v>
      </c>
      <c r="N783" s="42" t="e">
        <f>VLOOKUP(E783,Inflation!$A$2:'Inflation'!$L$63,14,FALSE)*J783</f>
        <v>#REF!</v>
      </c>
      <c r="O783" s="126" t="e">
        <f t="shared" si="51"/>
        <v>#REF!</v>
      </c>
      <c r="P783" s="41">
        <v>1</v>
      </c>
      <c r="Q783" s="41">
        <v>1</v>
      </c>
      <c r="R783" s="41">
        <v>1</v>
      </c>
    </row>
    <row r="784" spans="1:18">
      <c r="A784" s="40" t="str">
        <f t="shared" si="48"/>
        <v>3_20123</v>
      </c>
      <c r="B784" s="40">
        <v>3</v>
      </c>
      <c r="C784" s="41" t="s">
        <v>71</v>
      </c>
      <c r="D784" s="40">
        <v>3</v>
      </c>
      <c r="E784" s="40">
        <v>2012</v>
      </c>
      <c r="F784" s="40" t="str">
        <f t="shared" si="49"/>
        <v>2012Q3</v>
      </c>
      <c r="G784" s="40">
        <v>1</v>
      </c>
      <c r="H784" s="40">
        <v>0</v>
      </c>
      <c r="I784" s="40">
        <v>0</v>
      </c>
      <c r="J784" s="42">
        <v>156792</v>
      </c>
      <c r="K784" s="42">
        <f>J784*OtherData!$C$3</f>
        <v>118691.90007570024</v>
      </c>
      <c r="L784" s="42" t="str">
        <f>VLOOKUP($C784,OtherData!$H:$I,2,0)</f>
        <v>Storm</v>
      </c>
      <c r="M784" s="54">
        <f t="shared" si="50"/>
        <v>-3.8243918626379068E-2</v>
      </c>
      <c r="N784" s="42" t="e">
        <f>VLOOKUP(E784,Inflation!$A$2:'Inflation'!$L$63,14,FALSE)*J784</f>
        <v>#REF!</v>
      </c>
      <c r="O784" s="126" t="e">
        <f t="shared" si="51"/>
        <v>#REF!</v>
      </c>
      <c r="P784" s="41">
        <v>2</v>
      </c>
      <c r="Q784" s="41">
        <v>2</v>
      </c>
      <c r="R784" s="41">
        <v>2</v>
      </c>
    </row>
    <row r="785" spans="1:18">
      <c r="A785" s="40" t="str">
        <f t="shared" si="48"/>
        <v>2_19834</v>
      </c>
      <c r="B785" s="40">
        <v>2</v>
      </c>
      <c r="C785" s="41" t="s">
        <v>67</v>
      </c>
      <c r="D785" s="40">
        <v>4</v>
      </c>
      <c r="E785" s="40">
        <v>1983</v>
      </c>
      <c r="F785" s="40" t="str">
        <f t="shared" si="49"/>
        <v>1983Q4</v>
      </c>
      <c r="G785" s="40">
        <v>1</v>
      </c>
      <c r="H785" s="40">
        <v>6</v>
      </c>
      <c r="I785" s="40">
        <v>0</v>
      </c>
      <c r="J785" s="42">
        <v>156720</v>
      </c>
      <c r="K785" s="42">
        <f>J785*OtherData!$C$3</f>
        <v>118637.39591218774</v>
      </c>
      <c r="L785" s="42" t="str">
        <f>VLOOKUP($C785,OtherData!$H:$I,2,0)</f>
        <v>Winter</v>
      </c>
      <c r="M785" s="54">
        <f t="shared" si="50"/>
        <v>-3.8244398380451509E-2</v>
      </c>
      <c r="N785" s="42" t="e">
        <f>VLOOKUP(E785,Inflation!$A$2:'Inflation'!$L$63,14,FALSE)*J785</f>
        <v>#REF!</v>
      </c>
      <c r="O785" s="126" t="e">
        <f t="shared" si="51"/>
        <v>#REF!</v>
      </c>
      <c r="P785" s="41">
        <v>3</v>
      </c>
      <c r="Q785" s="41">
        <v>3</v>
      </c>
      <c r="R785" s="41">
        <v>3</v>
      </c>
    </row>
    <row r="786" spans="1:18">
      <c r="A786" s="40" t="str">
        <f t="shared" si="48"/>
        <v>2_20043</v>
      </c>
      <c r="B786" s="40">
        <v>2</v>
      </c>
      <c r="C786" s="41" t="s">
        <v>71</v>
      </c>
      <c r="D786" s="40">
        <v>3</v>
      </c>
      <c r="E786" s="40">
        <v>2004</v>
      </c>
      <c r="F786" s="40" t="str">
        <f t="shared" si="49"/>
        <v>2004Q3</v>
      </c>
      <c r="G786" s="40">
        <v>1</v>
      </c>
      <c r="H786" s="40">
        <v>0</v>
      </c>
      <c r="I786" s="40">
        <v>0</v>
      </c>
      <c r="J786" s="42">
        <v>156617</v>
      </c>
      <c r="K786" s="42">
        <f>J786*OtherData!$C$3</f>
        <v>118559.42467827404</v>
      </c>
      <c r="L786" s="42" t="str">
        <f>VLOOKUP($C786,OtherData!$H:$I,2,0)</f>
        <v>Storm</v>
      </c>
      <c r="M786" s="54">
        <f t="shared" si="50"/>
        <v>-3.8245084695305132E-2</v>
      </c>
      <c r="N786" s="42" t="e">
        <f>VLOOKUP(E786,Inflation!$A$2:'Inflation'!$L$63,14,FALSE)*J786</f>
        <v>#REF!</v>
      </c>
      <c r="O786" s="126" t="e">
        <f t="shared" si="51"/>
        <v>#REF!</v>
      </c>
      <c r="P786" s="41">
        <v>1</v>
      </c>
      <c r="Q786" s="41">
        <v>1</v>
      </c>
      <c r="R786" s="41">
        <v>1</v>
      </c>
    </row>
    <row r="787" spans="1:18">
      <c r="A787" s="40" t="str">
        <f t="shared" si="48"/>
        <v>4_20122</v>
      </c>
      <c r="B787" s="40">
        <v>4</v>
      </c>
      <c r="C787" s="41" t="s">
        <v>68</v>
      </c>
      <c r="D787" s="40">
        <v>2</v>
      </c>
      <c r="E787" s="40">
        <v>2012</v>
      </c>
      <c r="F787" s="40" t="str">
        <f t="shared" si="49"/>
        <v>2012Q2</v>
      </c>
      <c r="G787" s="40">
        <v>1</v>
      </c>
      <c r="H787" s="40">
        <v>0</v>
      </c>
      <c r="I787" s="40">
        <v>0</v>
      </c>
      <c r="J787" s="42">
        <v>156522</v>
      </c>
      <c r="K787" s="42">
        <f>J787*OtherData!$C$3</f>
        <v>118487.5094625284</v>
      </c>
      <c r="L787" s="42" t="str">
        <f>VLOOKUP($C787,OtherData!$H:$I,2,0)</f>
        <v>Wind</v>
      </c>
      <c r="M787" s="54">
        <f t="shared" si="50"/>
        <v>-3.8245717704150708E-2</v>
      </c>
      <c r="N787" s="42" t="e">
        <f>VLOOKUP(E787,Inflation!$A$2:'Inflation'!$L$63,14,FALSE)*J787</f>
        <v>#REF!</v>
      </c>
      <c r="O787" s="126" t="e">
        <f t="shared" si="51"/>
        <v>#REF!</v>
      </c>
      <c r="P787" s="41">
        <v>4</v>
      </c>
      <c r="Q787" s="41">
        <v>4</v>
      </c>
      <c r="R787" s="41">
        <v>5</v>
      </c>
    </row>
    <row r="788" spans="1:18">
      <c r="A788" s="40" t="str">
        <f t="shared" si="48"/>
        <v>5_20084</v>
      </c>
      <c r="B788" s="40">
        <v>5</v>
      </c>
      <c r="C788" s="41" t="s">
        <v>73</v>
      </c>
      <c r="D788" s="40">
        <v>4</v>
      </c>
      <c r="E788" s="40">
        <v>2008</v>
      </c>
      <c r="F788" s="40" t="str">
        <f t="shared" si="49"/>
        <v>2008Q4</v>
      </c>
      <c r="G788" s="40">
        <v>1</v>
      </c>
      <c r="H788" s="40">
        <v>0</v>
      </c>
      <c r="I788" s="40">
        <v>0</v>
      </c>
      <c r="J788" s="42">
        <v>156506</v>
      </c>
      <c r="K788" s="42">
        <f>J788*OtherData!$C$3</f>
        <v>118475.39742619228</v>
      </c>
      <c r="L788" s="42" t="str">
        <f>VLOOKUP($C788,OtherData!$H:$I,2,0)</f>
        <v>Wind</v>
      </c>
      <c r="M788" s="54">
        <f t="shared" si="50"/>
        <v>-3.8245824316166806E-2</v>
      </c>
      <c r="N788" s="42" t="e">
        <f>VLOOKUP(E788,Inflation!$A$2:'Inflation'!$L$63,14,FALSE)*J788</f>
        <v>#REF!</v>
      </c>
      <c r="O788" s="126" t="e">
        <f t="shared" si="51"/>
        <v>#REF!</v>
      </c>
      <c r="P788" s="41">
        <v>3</v>
      </c>
      <c r="Q788" s="41">
        <v>3</v>
      </c>
      <c r="R788" s="41">
        <v>3</v>
      </c>
    </row>
    <row r="789" spans="1:18">
      <c r="A789" s="40" t="str">
        <f t="shared" si="48"/>
        <v>5_19891</v>
      </c>
      <c r="B789" s="40">
        <v>5</v>
      </c>
      <c r="C789" s="41" t="s">
        <v>71</v>
      </c>
      <c r="D789" s="40">
        <v>1</v>
      </c>
      <c r="E789" s="40">
        <v>1989</v>
      </c>
      <c r="F789" s="40" t="str">
        <f t="shared" si="49"/>
        <v>1989Q1</v>
      </c>
      <c r="G789" s="40">
        <v>1</v>
      </c>
      <c r="H789" s="40">
        <v>0</v>
      </c>
      <c r="I789" s="40">
        <v>0</v>
      </c>
      <c r="J789" s="42">
        <v>155888</v>
      </c>
      <c r="K789" s="42">
        <f>J789*OtherData!$C$3</f>
        <v>118007.57002271008</v>
      </c>
      <c r="L789" s="42" t="str">
        <f>VLOOKUP($C789,OtherData!$H:$I,2,0)</f>
        <v>Storm</v>
      </c>
      <c r="M789" s="54">
        <f t="shared" si="50"/>
        <v>-3.8249942205288559E-2</v>
      </c>
      <c r="N789" s="42" t="e">
        <f>VLOOKUP(E789,Inflation!$A$2:'Inflation'!$L$63,14,FALSE)*J789</f>
        <v>#REF!</v>
      </c>
      <c r="O789" s="126" t="e">
        <f t="shared" si="51"/>
        <v>#REF!</v>
      </c>
      <c r="P789" s="41">
        <v>4</v>
      </c>
      <c r="Q789" s="41">
        <v>4</v>
      </c>
      <c r="R789" s="41">
        <v>4</v>
      </c>
    </row>
    <row r="790" spans="1:18">
      <c r="A790" s="40" t="str">
        <f t="shared" si="48"/>
        <v>2_20112</v>
      </c>
      <c r="B790" s="40">
        <v>2</v>
      </c>
      <c r="C790" s="41" t="s">
        <v>71</v>
      </c>
      <c r="D790" s="40">
        <v>2</v>
      </c>
      <c r="E790" s="40">
        <v>2011</v>
      </c>
      <c r="F790" s="40" t="str">
        <f t="shared" si="49"/>
        <v>2011Q2</v>
      </c>
      <c r="G790" s="40">
        <v>1</v>
      </c>
      <c r="H790" s="40">
        <v>0</v>
      </c>
      <c r="I790" s="40">
        <v>0</v>
      </c>
      <c r="J790" s="42">
        <v>155730</v>
      </c>
      <c r="K790" s="42">
        <f>J790*OtherData!$C$3</f>
        <v>117887.963663891</v>
      </c>
      <c r="L790" s="42" t="str">
        <f>VLOOKUP($C790,OtherData!$H:$I,2,0)</f>
        <v>Storm</v>
      </c>
      <c r="M790" s="54">
        <f t="shared" si="50"/>
        <v>-3.8250994998947518E-2</v>
      </c>
      <c r="N790" s="42" t="e">
        <f>VLOOKUP(E790,Inflation!$A$2:'Inflation'!$L$63,14,FALSE)*J790</f>
        <v>#REF!</v>
      </c>
      <c r="O790" s="126" t="e">
        <f t="shared" si="51"/>
        <v>#REF!</v>
      </c>
      <c r="P790" s="41">
        <v>4</v>
      </c>
      <c r="Q790" s="41">
        <v>4</v>
      </c>
      <c r="R790" s="41">
        <v>4</v>
      </c>
    </row>
    <row r="791" spans="1:18">
      <c r="A791" s="40" t="str">
        <f t="shared" si="48"/>
        <v>4_19951</v>
      </c>
      <c r="B791" s="40">
        <v>4</v>
      </c>
      <c r="C791" s="41" t="s">
        <v>66</v>
      </c>
      <c r="D791" s="40">
        <v>1</v>
      </c>
      <c r="E791" s="40">
        <v>1995</v>
      </c>
      <c r="F791" s="40" t="str">
        <f t="shared" si="49"/>
        <v>1995Q1</v>
      </c>
      <c r="G791" s="40">
        <v>1</v>
      </c>
      <c r="H791" s="40">
        <v>0</v>
      </c>
      <c r="I791" s="40">
        <v>0</v>
      </c>
      <c r="J791" s="42">
        <v>155714</v>
      </c>
      <c r="K791" s="42">
        <f>J791*OtherData!$C$3</f>
        <v>117875.85162755489</v>
      </c>
      <c r="L791" s="42" t="str">
        <f>VLOOKUP($C791,OtherData!$H:$I,2,0)</f>
        <v>Water</v>
      </c>
      <c r="M791" s="54">
        <f t="shared" si="50"/>
        <v>-3.8251101610963616E-2</v>
      </c>
      <c r="N791" s="42" t="e">
        <f>VLOOKUP(E791,Inflation!$A$2:'Inflation'!$L$63,14,FALSE)*J791</f>
        <v>#REF!</v>
      </c>
      <c r="O791" s="126" t="e">
        <f t="shared" si="51"/>
        <v>#REF!</v>
      </c>
      <c r="P791" s="41">
        <v>3</v>
      </c>
      <c r="Q791" s="41">
        <v>3</v>
      </c>
      <c r="R791" s="41">
        <v>3</v>
      </c>
    </row>
    <row r="792" spans="1:18">
      <c r="A792" s="40" t="str">
        <f t="shared" si="48"/>
        <v>4_19691</v>
      </c>
      <c r="B792" s="40">
        <v>4</v>
      </c>
      <c r="C792" s="41" t="s">
        <v>67</v>
      </c>
      <c r="D792" s="40">
        <v>1</v>
      </c>
      <c r="E792" s="40">
        <v>1969</v>
      </c>
      <c r="F792" s="40" t="str">
        <f t="shared" si="49"/>
        <v>1969Q1</v>
      </c>
      <c r="G792" s="40">
        <v>3</v>
      </c>
      <c r="H792" s="40">
        <v>11</v>
      </c>
      <c r="I792" s="40">
        <v>0</v>
      </c>
      <c r="J792" s="42">
        <v>155482</v>
      </c>
      <c r="K792" s="42">
        <f>J792*OtherData!$C$3</f>
        <v>117700.22710068131</v>
      </c>
      <c r="L792" s="42" t="str">
        <f>VLOOKUP($C792,OtherData!$H:$I,2,0)</f>
        <v>Winter</v>
      </c>
      <c r="M792" s="54">
        <f t="shared" si="50"/>
        <v>-3.8252647485197022E-2</v>
      </c>
      <c r="N792" s="42" t="e">
        <f>VLOOKUP(E792,Inflation!$A$2:'Inflation'!$L$63,14,FALSE)*J792</f>
        <v>#REF!</v>
      </c>
      <c r="O792" s="126" t="e">
        <f t="shared" si="51"/>
        <v>#REF!</v>
      </c>
      <c r="P792" s="41">
        <v>4</v>
      </c>
      <c r="Q792" s="41">
        <v>4</v>
      </c>
      <c r="R792" s="41">
        <v>4</v>
      </c>
    </row>
    <row r="793" spans="1:18">
      <c r="A793" s="40" t="str">
        <f t="shared" si="48"/>
        <v>1_20072</v>
      </c>
      <c r="B793" s="40">
        <v>1</v>
      </c>
      <c r="C793" s="41" t="s">
        <v>71</v>
      </c>
      <c r="D793" s="40">
        <v>2</v>
      </c>
      <c r="E793" s="40">
        <v>2007</v>
      </c>
      <c r="F793" s="40" t="str">
        <f t="shared" si="49"/>
        <v>2007Q2</v>
      </c>
      <c r="G793" s="40">
        <v>1</v>
      </c>
      <c r="H793" s="40">
        <v>0</v>
      </c>
      <c r="I793" s="40">
        <v>0</v>
      </c>
      <c r="J793" s="42">
        <v>155428</v>
      </c>
      <c r="K793" s="42">
        <f>J793*OtherData!$C$3</f>
        <v>117659.34897804694</v>
      </c>
      <c r="L793" s="42" t="str">
        <f>VLOOKUP($C793,OtherData!$H:$I,2,0)</f>
        <v>Storm</v>
      </c>
      <c r="M793" s="54">
        <f t="shared" si="50"/>
        <v>-3.8253007300751346E-2</v>
      </c>
      <c r="N793" s="42" t="e">
        <f>VLOOKUP(E793,Inflation!$A$2:'Inflation'!$L$63,14,FALSE)*J793</f>
        <v>#REF!</v>
      </c>
      <c r="O793" s="126" t="e">
        <f t="shared" si="51"/>
        <v>#REF!</v>
      </c>
      <c r="P793" s="41">
        <v>3</v>
      </c>
      <c r="Q793" s="41">
        <v>3</v>
      </c>
      <c r="R793" s="41">
        <v>5</v>
      </c>
    </row>
    <row r="794" spans="1:18">
      <c r="A794" s="40" t="str">
        <f t="shared" si="48"/>
        <v>1_19951</v>
      </c>
      <c r="B794" s="40">
        <v>1</v>
      </c>
      <c r="C794" s="41" t="s">
        <v>67</v>
      </c>
      <c r="D794" s="40">
        <v>1</v>
      </c>
      <c r="E794" s="40">
        <v>1995</v>
      </c>
      <c r="F794" s="40" t="str">
        <f t="shared" si="49"/>
        <v>1995Q1</v>
      </c>
      <c r="G794" s="40">
        <v>1</v>
      </c>
      <c r="H794" s="40">
        <v>0</v>
      </c>
      <c r="I794" s="40">
        <v>0</v>
      </c>
      <c r="J794" s="42">
        <v>155349</v>
      </c>
      <c r="K794" s="42">
        <f>J794*OtherData!$C$3</f>
        <v>117599.54579863739</v>
      </c>
      <c r="L794" s="42" t="str">
        <f>VLOOKUP($C794,OtherData!$H:$I,2,0)</f>
        <v>Winter</v>
      </c>
      <c r="M794" s="54">
        <f t="shared" si="50"/>
        <v>-3.8253533697580826E-2</v>
      </c>
      <c r="N794" s="42" t="e">
        <f>VLOOKUP(E794,Inflation!$A$2:'Inflation'!$L$63,14,FALSE)*J794</f>
        <v>#REF!</v>
      </c>
      <c r="O794" s="126" t="e">
        <f t="shared" si="51"/>
        <v>#REF!</v>
      </c>
      <c r="P794" s="41">
        <v>4</v>
      </c>
      <c r="Q794" s="41">
        <v>4</v>
      </c>
      <c r="R794" s="41">
        <v>4</v>
      </c>
    </row>
    <row r="795" spans="1:18">
      <c r="A795" s="40" t="str">
        <f t="shared" si="48"/>
        <v>6_19952</v>
      </c>
      <c r="B795" s="40">
        <v>6</v>
      </c>
      <c r="C795" s="41" t="s">
        <v>71</v>
      </c>
      <c r="D795" s="40">
        <v>2</v>
      </c>
      <c r="E795" s="40">
        <v>1995</v>
      </c>
      <c r="F795" s="40" t="str">
        <f t="shared" si="49"/>
        <v>1995Q2</v>
      </c>
      <c r="G795" s="40">
        <v>1</v>
      </c>
      <c r="H795" s="40">
        <v>0</v>
      </c>
      <c r="I795" s="40">
        <v>0</v>
      </c>
      <c r="J795" s="42">
        <v>155333</v>
      </c>
      <c r="K795" s="42">
        <f>J795*OtherData!$C$3</f>
        <v>117587.4337623013</v>
      </c>
      <c r="L795" s="42" t="str">
        <f>VLOOKUP($C795,OtherData!$H:$I,2,0)</f>
        <v>Storm</v>
      </c>
      <c r="M795" s="54">
        <f t="shared" si="50"/>
        <v>-3.8253640309596923E-2</v>
      </c>
      <c r="N795" s="42" t="e">
        <f>VLOOKUP(E795,Inflation!$A$2:'Inflation'!$L$63,14,FALSE)*J795</f>
        <v>#REF!</v>
      </c>
      <c r="O795" s="126" t="e">
        <f t="shared" si="51"/>
        <v>#REF!</v>
      </c>
      <c r="P795" s="41">
        <v>5</v>
      </c>
      <c r="Q795" s="41">
        <v>2</v>
      </c>
      <c r="R795" s="41">
        <v>2</v>
      </c>
    </row>
    <row r="796" spans="1:18">
      <c r="A796" s="40" t="str">
        <f t="shared" si="48"/>
        <v>4_19881</v>
      </c>
      <c r="B796" s="40">
        <v>4</v>
      </c>
      <c r="C796" s="41" t="s">
        <v>67</v>
      </c>
      <c r="D796" s="40">
        <v>1</v>
      </c>
      <c r="E796" s="40">
        <v>1988</v>
      </c>
      <c r="F796" s="40" t="str">
        <f t="shared" si="49"/>
        <v>1988Q1</v>
      </c>
      <c r="G796" s="40">
        <v>5</v>
      </c>
      <c r="H796" s="40">
        <v>0</v>
      </c>
      <c r="I796" s="40">
        <v>0</v>
      </c>
      <c r="J796" s="42">
        <v>155118</v>
      </c>
      <c r="K796" s="42">
        <f>J796*OtherData!$C$3</f>
        <v>117424.67827403483</v>
      </c>
      <c r="L796" s="42" t="str">
        <f>VLOOKUP($C796,OtherData!$H:$I,2,0)</f>
        <v>Winter</v>
      </c>
      <c r="M796" s="54">
        <f t="shared" si="50"/>
        <v>-3.8255072908563233E-2</v>
      </c>
      <c r="N796" s="42" t="e">
        <f>VLOOKUP(E796,Inflation!$A$2:'Inflation'!$L$63,14,FALSE)*J796</f>
        <v>#REF!</v>
      </c>
      <c r="O796" s="126" t="e">
        <f t="shared" si="51"/>
        <v>#REF!</v>
      </c>
      <c r="P796" s="41">
        <v>4</v>
      </c>
      <c r="Q796" s="41">
        <v>4</v>
      </c>
      <c r="R796" s="41">
        <v>4</v>
      </c>
    </row>
    <row r="797" spans="1:18">
      <c r="A797" s="40" t="str">
        <f t="shared" si="48"/>
        <v>1_19993</v>
      </c>
      <c r="B797" s="40">
        <v>1</v>
      </c>
      <c r="C797" s="41" t="s">
        <v>71</v>
      </c>
      <c r="D797" s="40">
        <v>3</v>
      </c>
      <c r="E797" s="40">
        <v>1999</v>
      </c>
      <c r="F797" s="40" t="str">
        <f t="shared" si="49"/>
        <v>1999Q3</v>
      </c>
      <c r="G797" s="40">
        <v>1</v>
      </c>
      <c r="H797" s="40">
        <v>0</v>
      </c>
      <c r="I797" s="40">
        <v>0</v>
      </c>
      <c r="J797" s="42">
        <v>154572</v>
      </c>
      <c r="K797" s="42">
        <f>J797*OtherData!$C$3</f>
        <v>117011.35503406511</v>
      </c>
      <c r="L797" s="42" t="str">
        <f>VLOOKUP($C797,OtherData!$H:$I,2,0)</f>
        <v>Storm</v>
      </c>
      <c r="M797" s="54">
        <f t="shared" si="50"/>
        <v>-3.8258711043612545E-2</v>
      </c>
      <c r="N797" s="42" t="e">
        <f>VLOOKUP(E797,Inflation!$A$2:'Inflation'!$L$63,14,FALSE)*J797</f>
        <v>#REF!</v>
      </c>
      <c r="O797" s="126" t="e">
        <f t="shared" si="51"/>
        <v>#REF!</v>
      </c>
      <c r="P797" s="41">
        <v>5</v>
      </c>
      <c r="Q797" s="41">
        <v>2</v>
      </c>
      <c r="R797" s="41">
        <v>2</v>
      </c>
    </row>
    <row r="798" spans="1:18">
      <c r="A798" s="40" t="str">
        <f t="shared" si="48"/>
        <v>1_19691</v>
      </c>
      <c r="B798" s="40">
        <v>1</v>
      </c>
      <c r="C798" s="41" t="s">
        <v>67</v>
      </c>
      <c r="D798" s="40">
        <v>1</v>
      </c>
      <c r="E798" s="40">
        <v>1969</v>
      </c>
      <c r="F798" s="40" t="str">
        <f t="shared" si="49"/>
        <v>1969Q1</v>
      </c>
      <c r="G798" s="40">
        <v>3</v>
      </c>
      <c r="H798" s="40">
        <v>0</v>
      </c>
      <c r="I798" s="40">
        <v>0</v>
      </c>
      <c r="J798" s="42">
        <v>154200</v>
      </c>
      <c r="K798" s="42">
        <f>J798*OtherData!$C$3</f>
        <v>116729.75018925057</v>
      </c>
      <c r="L798" s="42" t="str">
        <f>VLOOKUP($C798,OtherData!$H:$I,2,0)</f>
        <v>Winter</v>
      </c>
      <c r="M798" s="54">
        <f t="shared" si="50"/>
        <v>-3.8261189772986801E-2</v>
      </c>
      <c r="N798" s="42" t="e">
        <f>VLOOKUP(E798,Inflation!$A$2:'Inflation'!$L$63,14,FALSE)*J798</f>
        <v>#REF!</v>
      </c>
      <c r="O798" s="126" t="e">
        <f t="shared" si="51"/>
        <v>#REF!</v>
      </c>
      <c r="P798" s="41">
        <v>3</v>
      </c>
      <c r="Q798" s="41">
        <v>3</v>
      </c>
      <c r="R798" s="41">
        <v>3</v>
      </c>
    </row>
    <row r="799" spans="1:18">
      <c r="A799" s="40" t="str">
        <f t="shared" si="48"/>
        <v>4_20163</v>
      </c>
      <c r="B799" s="40">
        <v>4</v>
      </c>
      <c r="C799" s="41" t="s">
        <v>66</v>
      </c>
      <c r="D799" s="40">
        <v>3</v>
      </c>
      <c r="E799" s="40">
        <v>2016</v>
      </c>
      <c r="F799" s="40" t="str">
        <f t="shared" si="49"/>
        <v>2016Q3</v>
      </c>
      <c r="G799" s="40">
        <v>1</v>
      </c>
      <c r="H799" s="40">
        <v>0</v>
      </c>
      <c r="I799" s="40">
        <v>0</v>
      </c>
      <c r="J799" s="42">
        <v>153922</v>
      </c>
      <c r="K799" s="42">
        <f>J799*OtherData!$C$3</f>
        <v>116519.30355791068</v>
      </c>
      <c r="L799" s="42" t="str">
        <f>VLOOKUP($C799,OtherData!$H:$I,2,0)</f>
        <v>Water</v>
      </c>
      <c r="M799" s="54">
        <f t="shared" si="50"/>
        <v>-3.8263042156766486E-2</v>
      </c>
      <c r="N799" s="42" t="e">
        <f>VLOOKUP(E799,Inflation!$A$2:'Inflation'!$L$63,14,FALSE)*J799</f>
        <v>#REF!</v>
      </c>
      <c r="O799" s="126" t="e">
        <f t="shared" si="51"/>
        <v>#REF!</v>
      </c>
      <c r="P799" s="41">
        <v>3</v>
      </c>
      <c r="Q799" s="41">
        <v>3</v>
      </c>
      <c r="R799" s="41">
        <v>3</v>
      </c>
    </row>
    <row r="800" spans="1:18">
      <c r="A800" s="40" t="str">
        <f t="shared" si="48"/>
        <v>1_20042</v>
      </c>
      <c r="B800" s="40">
        <v>1</v>
      </c>
      <c r="C800" s="41" t="s">
        <v>72</v>
      </c>
      <c r="D800" s="40">
        <v>2</v>
      </c>
      <c r="E800" s="40">
        <v>2004</v>
      </c>
      <c r="F800" s="40" t="str">
        <f t="shared" si="49"/>
        <v>2004Q2</v>
      </c>
      <c r="G800" s="40">
        <v>1</v>
      </c>
      <c r="H800" s="40">
        <v>0</v>
      </c>
      <c r="I800" s="40">
        <v>0</v>
      </c>
      <c r="J800" s="42">
        <v>153685</v>
      </c>
      <c r="K800" s="42">
        <f>J800*OtherData!$C$3</f>
        <v>116339.89401968206</v>
      </c>
      <c r="L800" s="42" t="str">
        <f>VLOOKUP($C800,OtherData!$H:$I,2,0)</f>
        <v>Storm</v>
      </c>
      <c r="M800" s="54">
        <f t="shared" si="50"/>
        <v>-3.8264621347254925E-2</v>
      </c>
      <c r="N800" s="42" t="e">
        <f>VLOOKUP(E800,Inflation!$A$2:'Inflation'!$L$63,14,FALSE)*J800</f>
        <v>#REF!</v>
      </c>
      <c r="O800" s="126" t="e">
        <f t="shared" si="51"/>
        <v>#REF!</v>
      </c>
      <c r="P800" s="41">
        <v>2</v>
      </c>
      <c r="Q800" s="41">
        <v>2</v>
      </c>
      <c r="R800" s="41">
        <v>2</v>
      </c>
    </row>
    <row r="801" spans="1:18">
      <c r="A801" s="40" t="str">
        <f t="shared" si="48"/>
        <v>1_20152</v>
      </c>
      <c r="B801" s="40">
        <v>1</v>
      </c>
      <c r="C801" s="41" t="s">
        <v>71</v>
      </c>
      <c r="D801" s="40">
        <v>2</v>
      </c>
      <c r="E801" s="40">
        <v>2015</v>
      </c>
      <c r="F801" s="40" t="str">
        <f t="shared" si="49"/>
        <v>2015Q2</v>
      </c>
      <c r="G801" s="40">
        <v>1</v>
      </c>
      <c r="H801" s="40">
        <v>0</v>
      </c>
      <c r="I801" s="40">
        <v>0</v>
      </c>
      <c r="J801" s="42">
        <v>153146</v>
      </c>
      <c r="K801" s="42">
        <f>J801*OtherData!$C$3</f>
        <v>115931.8697956094</v>
      </c>
      <c r="L801" s="42" t="str">
        <f>VLOOKUP($C801,OtherData!$H:$I,2,0)</f>
        <v>Storm</v>
      </c>
      <c r="M801" s="54">
        <f t="shared" si="50"/>
        <v>-3.8268212839547198E-2</v>
      </c>
      <c r="N801" s="42" t="e">
        <f>VLOOKUP(E801,Inflation!$A$2:'Inflation'!$L$63,14,FALSE)*J801</f>
        <v>#REF!</v>
      </c>
      <c r="O801" s="126" t="e">
        <f t="shared" si="51"/>
        <v>#REF!</v>
      </c>
      <c r="P801" s="41">
        <v>4</v>
      </c>
      <c r="Q801" s="41">
        <v>4</v>
      </c>
      <c r="R801" s="41">
        <v>5</v>
      </c>
    </row>
    <row r="802" spans="1:18">
      <c r="A802" s="40" t="str">
        <f t="shared" si="48"/>
        <v>2_20003</v>
      </c>
      <c r="B802" s="40">
        <v>2</v>
      </c>
      <c r="C802" s="41" t="s">
        <v>66</v>
      </c>
      <c r="D802" s="40">
        <v>3</v>
      </c>
      <c r="E802" s="40">
        <v>2000</v>
      </c>
      <c r="F802" s="40" t="str">
        <f t="shared" si="49"/>
        <v>2000Q3</v>
      </c>
      <c r="G802" s="40">
        <v>1</v>
      </c>
      <c r="H802" s="40">
        <v>0</v>
      </c>
      <c r="I802" s="40">
        <v>0</v>
      </c>
      <c r="J802" s="42">
        <v>152892</v>
      </c>
      <c r="K802" s="42">
        <f>J802*OtherData!$C$3</f>
        <v>115739.59121877367</v>
      </c>
      <c r="L802" s="42" t="str">
        <f>VLOOKUP($C802,OtherData!$H:$I,2,0)</f>
        <v>Water</v>
      </c>
      <c r="M802" s="54">
        <f t="shared" si="50"/>
        <v>-3.8269905305302741E-2</v>
      </c>
      <c r="N802" s="42" t="e">
        <f>VLOOKUP(E802,Inflation!$A$2:'Inflation'!$L$63,14,FALSE)*J802</f>
        <v>#REF!</v>
      </c>
      <c r="O802" s="126" t="e">
        <f t="shared" si="51"/>
        <v>#REF!</v>
      </c>
      <c r="P802" s="41">
        <v>2</v>
      </c>
      <c r="Q802" s="41">
        <v>2</v>
      </c>
      <c r="R802" s="41">
        <v>2</v>
      </c>
    </row>
    <row r="803" spans="1:18">
      <c r="A803" s="40" t="str">
        <f t="shared" si="48"/>
        <v>5_20121</v>
      </c>
      <c r="B803" s="40">
        <v>5</v>
      </c>
      <c r="C803" s="41" t="s">
        <v>68</v>
      </c>
      <c r="D803" s="40">
        <v>1</v>
      </c>
      <c r="E803" s="40">
        <v>2012</v>
      </c>
      <c r="F803" s="40" t="str">
        <f t="shared" si="49"/>
        <v>2012Q1</v>
      </c>
      <c r="G803" s="40">
        <v>1</v>
      </c>
      <c r="H803" s="40">
        <v>0</v>
      </c>
      <c r="I803" s="40">
        <v>0</v>
      </c>
      <c r="J803" s="42">
        <v>152559</v>
      </c>
      <c r="K803" s="42">
        <f>J803*OtherData!$C$3</f>
        <v>115487.5094625284</v>
      </c>
      <c r="L803" s="42" t="str">
        <f>VLOOKUP($C803,OtherData!$H:$I,2,0)</f>
        <v>Wind</v>
      </c>
      <c r="M803" s="54">
        <f t="shared" si="50"/>
        <v>-3.8272124167887764E-2</v>
      </c>
      <c r="N803" s="42" t="e">
        <f>VLOOKUP(E803,Inflation!$A$2:'Inflation'!$L$63,14,FALSE)*J803</f>
        <v>#REF!</v>
      </c>
      <c r="O803" s="126" t="e">
        <f t="shared" si="51"/>
        <v>#REF!</v>
      </c>
      <c r="P803" s="41">
        <v>2</v>
      </c>
      <c r="Q803" s="41">
        <v>2</v>
      </c>
      <c r="R803" s="41">
        <v>2</v>
      </c>
    </row>
    <row r="804" spans="1:18">
      <c r="A804" s="40" t="str">
        <f t="shared" si="48"/>
        <v>3_20163</v>
      </c>
      <c r="B804" s="40">
        <v>3</v>
      </c>
      <c r="C804" s="41" t="s">
        <v>66</v>
      </c>
      <c r="D804" s="40">
        <v>3</v>
      </c>
      <c r="E804" s="40">
        <v>2016</v>
      </c>
      <c r="F804" s="40" t="str">
        <f t="shared" si="49"/>
        <v>2016Q3</v>
      </c>
      <c r="G804" s="40">
        <v>1</v>
      </c>
      <c r="H804" s="40">
        <v>0</v>
      </c>
      <c r="I804" s="40">
        <v>0</v>
      </c>
      <c r="J804" s="42">
        <v>152353</v>
      </c>
      <c r="K804" s="42">
        <f>J804*OtherData!$C$3</f>
        <v>115331.56699470099</v>
      </c>
      <c r="L804" s="42" t="str">
        <f>VLOOKUP($C804,OtherData!$H:$I,2,0)</f>
        <v>Water</v>
      </c>
      <c r="M804" s="54">
        <f t="shared" si="50"/>
        <v>-3.8273496797595015E-2</v>
      </c>
      <c r="N804" s="42" t="e">
        <f>VLOOKUP(E804,Inflation!$A$2:'Inflation'!$L$63,14,FALSE)*J804</f>
        <v>#REF!</v>
      </c>
      <c r="O804" s="126" t="e">
        <f t="shared" si="51"/>
        <v>#REF!</v>
      </c>
      <c r="P804" s="41">
        <v>2</v>
      </c>
      <c r="Q804" s="41">
        <v>2</v>
      </c>
      <c r="R804" s="41">
        <v>2</v>
      </c>
    </row>
    <row r="805" spans="1:18">
      <c r="A805" s="40" t="str">
        <f t="shared" si="48"/>
        <v>3_20163</v>
      </c>
      <c r="B805" s="40">
        <v>3</v>
      </c>
      <c r="C805" s="41" t="s">
        <v>66</v>
      </c>
      <c r="D805" s="40">
        <v>3</v>
      </c>
      <c r="E805" s="40">
        <v>2016</v>
      </c>
      <c r="F805" s="40" t="str">
        <f t="shared" si="49"/>
        <v>2016Q3</v>
      </c>
      <c r="G805" s="40">
        <v>1</v>
      </c>
      <c r="H805" s="40">
        <v>0</v>
      </c>
      <c r="I805" s="40">
        <v>0</v>
      </c>
      <c r="J805" s="42">
        <v>152337</v>
      </c>
      <c r="K805" s="42">
        <f>J805*OtherData!$C$3</f>
        <v>115319.45495836488</v>
      </c>
      <c r="L805" s="42" t="str">
        <f>VLOOKUP($C805,OtherData!$H:$I,2,0)</f>
        <v>Water</v>
      </c>
      <c r="M805" s="54">
        <f t="shared" si="50"/>
        <v>-3.8273603409611105E-2</v>
      </c>
      <c r="N805" s="42" t="e">
        <f>VLOOKUP(E805,Inflation!$A$2:'Inflation'!$L$63,14,FALSE)*J805</f>
        <v>#REF!</v>
      </c>
      <c r="O805" s="126" t="e">
        <f t="shared" si="51"/>
        <v>#REF!</v>
      </c>
      <c r="P805" s="41">
        <v>3</v>
      </c>
      <c r="Q805" s="41">
        <v>3</v>
      </c>
      <c r="R805" s="41">
        <v>3</v>
      </c>
    </row>
    <row r="806" spans="1:18">
      <c r="A806" s="40" t="str">
        <f t="shared" si="48"/>
        <v>2_20063</v>
      </c>
      <c r="B806" s="40">
        <v>2</v>
      </c>
      <c r="C806" s="41" t="s">
        <v>71</v>
      </c>
      <c r="D806" s="40">
        <v>3</v>
      </c>
      <c r="E806" s="40">
        <v>2006</v>
      </c>
      <c r="F806" s="40" t="str">
        <f t="shared" si="49"/>
        <v>2006Q3</v>
      </c>
      <c r="G806" s="40">
        <v>1</v>
      </c>
      <c r="H806" s="40">
        <v>0</v>
      </c>
      <c r="I806" s="40">
        <v>0</v>
      </c>
      <c r="J806" s="42">
        <v>151957</v>
      </c>
      <c r="K806" s="42">
        <f>J806*OtherData!$C$3</f>
        <v>115031.7940953823</v>
      </c>
      <c r="L806" s="42" t="str">
        <f>VLOOKUP($C806,OtherData!$H:$I,2,0)</f>
        <v>Storm</v>
      </c>
      <c r="M806" s="54">
        <f t="shared" si="50"/>
        <v>-3.8276135444993413E-2</v>
      </c>
      <c r="N806" s="42" t="e">
        <f>VLOOKUP(E806,Inflation!$A$2:'Inflation'!$L$63,14,FALSE)*J806</f>
        <v>#REF!</v>
      </c>
      <c r="O806" s="126" t="e">
        <f t="shared" si="51"/>
        <v>#REF!</v>
      </c>
      <c r="P806" s="41">
        <v>5</v>
      </c>
      <c r="Q806" s="41">
        <v>2</v>
      </c>
      <c r="R806" s="41">
        <v>2</v>
      </c>
    </row>
    <row r="807" spans="1:18">
      <c r="A807" s="40" t="str">
        <f t="shared" si="48"/>
        <v>2_20112</v>
      </c>
      <c r="B807" s="40">
        <v>2</v>
      </c>
      <c r="C807" s="41" t="s">
        <v>71</v>
      </c>
      <c r="D807" s="40">
        <v>2</v>
      </c>
      <c r="E807" s="40">
        <v>2011</v>
      </c>
      <c r="F807" s="40" t="str">
        <f t="shared" si="49"/>
        <v>2011Q2</v>
      </c>
      <c r="G807" s="40">
        <v>1</v>
      </c>
      <c r="H807" s="40">
        <v>0</v>
      </c>
      <c r="I807" s="40">
        <v>0</v>
      </c>
      <c r="J807" s="42">
        <v>151354</v>
      </c>
      <c r="K807" s="42">
        <f>J807*OtherData!$C$3</f>
        <v>114575.32172596519</v>
      </c>
      <c r="L807" s="42" t="str">
        <f>VLOOKUP($C807,OtherData!$H:$I,2,0)</f>
        <v>Storm</v>
      </c>
      <c r="M807" s="54">
        <f t="shared" si="50"/>
        <v>-3.8280153385350076E-2</v>
      </c>
      <c r="N807" s="42" t="e">
        <f>VLOOKUP(E807,Inflation!$A$2:'Inflation'!$L$63,14,FALSE)*J807</f>
        <v>#REF!</v>
      </c>
      <c r="O807" s="126" t="e">
        <f t="shared" si="51"/>
        <v>#REF!</v>
      </c>
      <c r="P807" s="41">
        <v>4</v>
      </c>
      <c r="Q807" s="41">
        <v>4</v>
      </c>
      <c r="R807" s="41">
        <v>4</v>
      </c>
    </row>
    <row r="808" spans="1:18">
      <c r="A808" s="40" t="str">
        <f t="shared" si="48"/>
        <v>1_20023</v>
      </c>
      <c r="B808" s="40">
        <v>1</v>
      </c>
      <c r="C808" s="41" t="s">
        <v>71</v>
      </c>
      <c r="D808" s="40">
        <v>3</v>
      </c>
      <c r="E808" s="40">
        <v>2002</v>
      </c>
      <c r="F808" s="40" t="str">
        <f t="shared" si="49"/>
        <v>2002Q3</v>
      </c>
      <c r="G808" s="40">
        <v>1</v>
      </c>
      <c r="H808" s="40">
        <v>0</v>
      </c>
      <c r="I808" s="40">
        <v>0</v>
      </c>
      <c r="J808" s="42">
        <v>151307</v>
      </c>
      <c r="K808" s="42">
        <f>J808*OtherData!$C$3</f>
        <v>114539.74261922787</v>
      </c>
      <c r="L808" s="42" t="str">
        <f>VLOOKUP($C808,OtherData!$H:$I,2,0)</f>
        <v>Storm</v>
      </c>
      <c r="M808" s="54">
        <f t="shared" si="50"/>
        <v>-3.8280466558147361E-2</v>
      </c>
      <c r="N808" s="42" t="e">
        <f>VLOOKUP(E808,Inflation!$A$2:'Inflation'!$L$63,14,FALSE)*J808</f>
        <v>#REF!</v>
      </c>
      <c r="O808" s="126" t="e">
        <f t="shared" si="51"/>
        <v>#REF!</v>
      </c>
      <c r="P808" s="41">
        <v>4</v>
      </c>
      <c r="Q808" s="41">
        <v>4</v>
      </c>
      <c r="R808" s="41">
        <v>4</v>
      </c>
    </row>
    <row r="809" spans="1:18">
      <c r="A809" s="40" t="str">
        <f t="shared" si="48"/>
        <v>3_20081</v>
      </c>
      <c r="B809" s="40">
        <v>3</v>
      </c>
      <c r="C809" s="41" t="s">
        <v>68</v>
      </c>
      <c r="D809" s="40">
        <v>1</v>
      </c>
      <c r="E809" s="40">
        <v>2008</v>
      </c>
      <c r="F809" s="40" t="str">
        <f t="shared" si="49"/>
        <v>2008Q1</v>
      </c>
      <c r="G809" s="40">
        <v>1</v>
      </c>
      <c r="H809" s="40">
        <v>0</v>
      </c>
      <c r="I809" s="40">
        <v>0</v>
      </c>
      <c r="J809" s="42">
        <v>150942</v>
      </c>
      <c r="K809" s="42">
        <f>J809*OtherData!$C$3</f>
        <v>114263.43679031037</v>
      </c>
      <c r="L809" s="42" t="str">
        <f>VLOOKUP($C809,OtherData!$H:$I,2,0)</f>
        <v>Wind</v>
      </c>
      <c r="M809" s="54">
        <f t="shared" si="50"/>
        <v>-3.8282898644764578E-2</v>
      </c>
      <c r="N809" s="42" t="e">
        <f>VLOOKUP(E809,Inflation!$A$2:'Inflation'!$L$63,14,FALSE)*J809</f>
        <v>#REF!</v>
      </c>
      <c r="O809" s="126" t="e">
        <f t="shared" si="51"/>
        <v>#REF!</v>
      </c>
      <c r="P809" s="41">
        <v>3</v>
      </c>
      <c r="Q809" s="41">
        <v>3</v>
      </c>
      <c r="R809" s="41">
        <v>3</v>
      </c>
    </row>
    <row r="810" spans="1:18">
      <c r="A810" s="40" t="str">
        <f t="shared" si="48"/>
        <v>3_20131</v>
      </c>
      <c r="B810" s="40">
        <v>3</v>
      </c>
      <c r="C810" s="41" t="s">
        <v>71</v>
      </c>
      <c r="D810" s="40">
        <v>1</v>
      </c>
      <c r="E810" s="40">
        <v>2013</v>
      </c>
      <c r="F810" s="40" t="str">
        <f t="shared" si="49"/>
        <v>2013Q1</v>
      </c>
      <c r="G810" s="40">
        <v>1</v>
      </c>
      <c r="H810" s="40">
        <v>0</v>
      </c>
      <c r="I810" s="40">
        <v>0</v>
      </c>
      <c r="J810" s="42">
        <v>150514</v>
      </c>
      <c r="K810" s="42">
        <f>J810*OtherData!$C$3</f>
        <v>113939.43981831946</v>
      </c>
      <c r="L810" s="42" t="str">
        <f>VLOOKUP($C810,OtherData!$H:$I,2,0)</f>
        <v>Storm</v>
      </c>
      <c r="M810" s="54">
        <f t="shared" si="50"/>
        <v>-3.828575051619517E-2</v>
      </c>
      <c r="N810" s="42" t="e">
        <f>VLOOKUP(E810,Inflation!$A$2:'Inflation'!$L$63,14,FALSE)*J810</f>
        <v>#REF!</v>
      </c>
      <c r="O810" s="126" t="e">
        <f t="shared" si="51"/>
        <v>#REF!</v>
      </c>
      <c r="P810" s="41">
        <v>3</v>
      </c>
      <c r="Q810" s="41">
        <v>3</v>
      </c>
      <c r="R810" s="41">
        <v>3</v>
      </c>
    </row>
    <row r="811" spans="1:18">
      <c r="A811" s="40" t="str">
        <f t="shared" si="48"/>
        <v>3_20122</v>
      </c>
      <c r="B811" s="40">
        <v>3</v>
      </c>
      <c r="C811" s="41" t="s">
        <v>66</v>
      </c>
      <c r="D811" s="40">
        <v>2</v>
      </c>
      <c r="E811" s="40">
        <v>2012</v>
      </c>
      <c r="F811" s="40" t="str">
        <f t="shared" si="49"/>
        <v>2012Q2</v>
      </c>
      <c r="G811" s="40">
        <v>1</v>
      </c>
      <c r="H811" s="40">
        <v>0</v>
      </c>
      <c r="I811" s="40">
        <v>0</v>
      </c>
      <c r="J811" s="42">
        <v>150498</v>
      </c>
      <c r="K811" s="42">
        <f>J811*OtherData!$C$3</f>
        <v>113927.32778198335</v>
      </c>
      <c r="L811" s="42" t="str">
        <f>VLOOKUP($C811,OtherData!$H:$I,2,0)</f>
        <v>Water</v>
      </c>
      <c r="M811" s="54">
        <f t="shared" si="50"/>
        <v>-3.8285857128211268E-2</v>
      </c>
      <c r="N811" s="42" t="e">
        <f>VLOOKUP(E811,Inflation!$A$2:'Inflation'!$L$63,14,FALSE)*J811</f>
        <v>#REF!</v>
      </c>
      <c r="O811" s="126" t="e">
        <f t="shared" si="51"/>
        <v>#REF!</v>
      </c>
      <c r="P811" s="41">
        <v>4</v>
      </c>
      <c r="Q811" s="41">
        <v>4</v>
      </c>
      <c r="R811" s="41">
        <v>5</v>
      </c>
    </row>
    <row r="812" spans="1:18">
      <c r="A812" s="40" t="str">
        <f t="shared" si="48"/>
        <v>3_19952</v>
      </c>
      <c r="B812" s="40">
        <v>3</v>
      </c>
      <c r="C812" s="41" t="s">
        <v>71</v>
      </c>
      <c r="D812" s="40">
        <v>2</v>
      </c>
      <c r="E812" s="40">
        <v>1995</v>
      </c>
      <c r="F812" s="40" t="str">
        <f t="shared" si="49"/>
        <v>1995Q2</v>
      </c>
      <c r="G812" s="40">
        <v>1</v>
      </c>
      <c r="H812" s="40">
        <v>0</v>
      </c>
      <c r="I812" s="40">
        <v>0</v>
      </c>
      <c r="J812" s="42">
        <v>149405</v>
      </c>
      <c r="K812" s="42">
        <f>J812*OtherData!$C$3</f>
        <v>113099.9242997729</v>
      </c>
      <c r="L812" s="42" t="str">
        <f>VLOOKUP($C812,OtherData!$H:$I,2,0)</f>
        <v>Storm</v>
      </c>
      <c r="M812" s="54">
        <f t="shared" si="50"/>
        <v>-3.8293140061560905E-2</v>
      </c>
      <c r="N812" s="42" t="e">
        <f>VLOOKUP(E812,Inflation!$A$2:'Inflation'!$L$63,14,FALSE)*J812</f>
        <v>#REF!</v>
      </c>
      <c r="O812" s="126" t="e">
        <f t="shared" si="51"/>
        <v>#REF!</v>
      </c>
      <c r="P812" s="41">
        <v>3</v>
      </c>
      <c r="Q812" s="41">
        <v>3</v>
      </c>
      <c r="R812" s="41">
        <v>5</v>
      </c>
    </row>
    <row r="813" spans="1:18">
      <c r="A813" s="40" t="str">
        <f t="shared" si="48"/>
        <v>6_20131</v>
      </c>
      <c r="B813" s="40">
        <v>6</v>
      </c>
      <c r="C813" s="41" t="s">
        <v>71</v>
      </c>
      <c r="D813" s="40">
        <v>1</v>
      </c>
      <c r="E813" s="40">
        <v>2013</v>
      </c>
      <c r="F813" s="40" t="str">
        <f t="shared" si="49"/>
        <v>2013Q1</v>
      </c>
      <c r="G813" s="40">
        <v>1</v>
      </c>
      <c r="H813" s="40">
        <v>0</v>
      </c>
      <c r="I813" s="40">
        <v>0</v>
      </c>
      <c r="J813" s="42">
        <v>149056</v>
      </c>
      <c r="K813" s="42">
        <f>J813*OtherData!$C$3</f>
        <v>112835.73050719153</v>
      </c>
      <c r="L813" s="42" t="str">
        <f>VLOOKUP($C813,OtherData!$H:$I,2,0)</f>
        <v>Storm</v>
      </c>
      <c r="M813" s="54">
        <f t="shared" si="50"/>
        <v>-3.8295465536162018E-2</v>
      </c>
      <c r="N813" s="42" t="e">
        <f>VLOOKUP(E813,Inflation!$A$2:'Inflation'!$L$63,14,FALSE)*J813</f>
        <v>#REF!</v>
      </c>
      <c r="O813" s="126" t="e">
        <f t="shared" si="51"/>
        <v>#REF!</v>
      </c>
      <c r="P813" s="41">
        <v>4</v>
      </c>
      <c r="Q813" s="41">
        <v>4</v>
      </c>
      <c r="R813" s="41">
        <v>4</v>
      </c>
    </row>
    <row r="814" spans="1:18">
      <c r="A814" s="40" t="str">
        <f t="shared" si="48"/>
        <v>5_19952</v>
      </c>
      <c r="B814" s="40">
        <v>5</v>
      </c>
      <c r="C814" s="41" t="s">
        <v>74</v>
      </c>
      <c r="D814" s="40">
        <v>2</v>
      </c>
      <c r="E814" s="40">
        <v>1995</v>
      </c>
      <c r="F814" s="40" t="str">
        <f t="shared" si="49"/>
        <v>1995Q2</v>
      </c>
      <c r="G814" s="40">
        <v>1</v>
      </c>
      <c r="H814" s="40">
        <v>0</v>
      </c>
      <c r="I814" s="40">
        <v>0</v>
      </c>
      <c r="J814" s="42">
        <v>149024</v>
      </c>
      <c r="K814" s="42">
        <f>J814*OtherData!$C$3</f>
        <v>112811.50643451931</v>
      </c>
      <c r="L814" s="42" t="str">
        <f>VLOOKUP($C814,OtherData!$H:$I,2,0)</f>
        <v>Storm</v>
      </c>
      <c r="M814" s="54">
        <f t="shared" si="50"/>
        <v>-3.8295678760194213E-2</v>
      </c>
      <c r="N814" s="42" t="e">
        <f>VLOOKUP(E814,Inflation!$A$2:'Inflation'!$L$63,14,FALSE)*J814</f>
        <v>#REF!</v>
      </c>
      <c r="O814" s="126" t="e">
        <f t="shared" si="51"/>
        <v>#REF!</v>
      </c>
      <c r="P814" s="41">
        <v>2</v>
      </c>
      <c r="Q814" s="41">
        <v>2</v>
      </c>
      <c r="R814" s="41">
        <v>2</v>
      </c>
    </row>
    <row r="815" spans="1:18">
      <c r="A815" s="40" t="str">
        <f t="shared" si="48"/>
        <v>3_20131</v>
      </c>
      <c r="B815" s="40">
        <v>3</v>
      </c>
      <c r="C815" s="41" t="s">
        <v>71</v>
      </c>
      <c r="D815" s="40">
        <v>1</v>
      </c>
      <c r="E815" s="40">
        <v>2013</v>
      </c>
      <c r="F815" s="40" t="str">
        <f t="shared" si="49"/>
        <v>2013Q1</v>
      </c>
      <c r="G815" s="40">
        <v>1</v>
      </c>
      <c r="H815" s="40">
        <v>0</v>
      </c>
      <c r="I815" s="40">
        <v>0</v>
      </c>
      <c r="J815" s="42">
        <v>148739</v>
      </c>
      <c r="K815" s="42">
        <f>J815*OtherData!$C$3</f>
        <v>112595.76078728237</v>
      </c>
      <c r="L815" s="42" t="str">
        <f>VLOOKUP($C815,OtherData!$H:$I,2,0)</f>
        <v>Storm</v>
      </c>
      <c r="M815" s="54">
        <f t="shared" si="50"/>
        <v>-3.8297577786730944E-2</v>
      </c>
      <c r="N815" s="42" t="e">
        <f>VLOOKUP(E815,Inflation!$A$2:'Inflation'!$L$63,14,FALSE)*J815</f>
        <v>#REF!</v>
      </c>
      <c r="O815" s="126" t="e">
        <f t="shared" si="51"/>
        <v>#REF!</v>
      </c>
      <c r="P815" s="41">
        <v>3</v>
      </c>
      <c r="Q815" s="41">
        <v>3</v>
      </c>
      <c r="R815" s="41">
        <v>3</v>
      </c>
    </row>
    <row r="816" spans="1:18">
      <c r="A816" s="40" t="str">
        <f t="shared" si="48"/>
        <v>2_19743</v>
      </c>
      <c r="B816" s="40">
        <v>2</v>
      </c>
      <c r="C816" s="41" t="s">
        <v>79</v>
      </c>
      <c r="D816" s="40">
        <v>3</v>
      </c>
      <c r="E816" s="40">
        <v>1974</v>
      </c>
      <c r="F816" s="40" t="str">
        <f t="shared" si="49"/>
        <v>1974Q3</v>
      </c>
      <c r="G816" s="40">
        <v>1</v>
      </c>
      <c r="H816" s="40">
        <v>0</v>
      </c>
      <c r="I816" s="40">
        <v>0</v>
      </c>
      <c r="J816" s="42">
        <v>148644</v>
      </c>
      <c r="K816" s="42">
        <f>J816*OtherData!$C$3</f>
        <v>112523.84557153672</v>
      </c>
      <c r="L816" s="42" t="str">
        <f>VLOOKUP($C816,OtherData!$H:$I,2,0)</f>
        <v>Storm</v>
      </c>
      <c r="M816" s="54">
        <f t="shared" si="50"/>
        <v>-3.8298210795576521E-2</v>
      </c>
      <c r="N816" s="42" t="e">
        <f>VLOOKUP(E816,Inflation!$A$2:'Inflation'!$L$63,14,FALSE)*J816</f>
        <v>#REF!</v>
      </c>
      <c r="O816" s="126" t="e">
        <f t="shared" si="51"/>
        <v>#REF!</v>
      </c>
      <c r="P816" s="41">
        <v>4</v>
      </c>
      <c r="Q816" s="41">
        <v>4</v>
      </c>
      <c r="R816" s="41">
        <v>4</v>
      </c>
    </row>
    <row r="817" spans="1:18">
      <c r="A817" s="40" t="str">
        <f t="shared" si="48"/>
        <v>2_20182</v>
      </c>
      <c r="B817" s="40">
        <v>2</v>
      </c>
      <c r="C817" s="41" t="s">
        <v>72</v>
      </c>
      <c r="D817" s="40">
        <v>2</v>
      </c>
      <c r="E817" s="40">
        <v>2018</v>
      </c>
      <c r="F817" s="40" t="str">
        <f t="shared" si="49"/>
        <v>2018Q2</v>
      </c>
      <c r="G817" s="40">
        <v>1</v>
      </c>
      <c r="H817" s="40">
        <v>0</v>
      </c>
      <c r="I817" s="40">
        <v>0</v>
      </c>
      <c r="J817" s="42">
        <v>148232</v>
      </c>
      <c r="K817" s="42">
        <f>J817*OtherData!$C$3</f>
        <v>112211.96063588191</v>
      </c>
      <c r="L817" s="42" t="str">
        <f>VLOOKUP($C817,OtherData!$H:$I,2,0)</f>
        <v>Storm</v>
      </c>
      <c r="M817" s="54">
        <f t="shared" si="50"/>
        <v>-3.8300956054991023E-2</v>
      </c>
      <c r="N817" s="42" t="e">
        <f>VLOOKUP(E817,Inflation!$A$2:'Inflation'!$L$63,14,FALSE)*J817</f>
        <v>#REF!</v>
      </c>
      <c r="O817" s="126" t="e">
        <f t="shared" si="51"/>
        <v>#REF!</v>
      </c>
      <c r="P817" s="41">
        <v>5</v>
      </c>
      <c r="Q817" s="41">
        <v>2</v>
      </c>
      <c r="R817" s="41">
        <v>2</v>
      </c>
    </row>
    <row r="818" spans="1:18">
      <c r="A818" s="40" t="str">
        <f t="shared" si="48"/>
        <v>4_19891</v>
      </c>
      <c r="B818" s="40">
        <v>4</v>
      </c>
      <c r="C818" s="41" t="s">
        <v>71</v>
      </c>
      <c r="D818" s="40">
        <v>1</v>
      </c>
      <c r="E818" s="40">
        <v>1989</v>
      </c>
      <c r="F818" s="40" t="str">
        <f t="shared" si="49"/>
        <v>1989Q1</v>
      </c>
      <c r="G818" s="40">
        <v>1</v>
      </c>
      <c r="H818" s="40">
        <v>0</v>
      </c>
      <c r="I818" s="40">
        <v>0</v>
      </c>
      <c r="J818" s="42">
        <v>148136</v>
      </c>
      <c r="K818" s="42">
        <f>J818*OtherData!$C$3</f>
        <v>112139.28841786526</v>
      </c>
      <c r="L818" s="42" t="str">
        <f>VLOOKUP($C818,OtherData!$H:$I,2,0)</f>
        <v>Storm</v>
      </c>
      <c r="M818" s="54">
        <f t="shared" si="50"/>
        <v>-3.8301595727087606E-2</v>
      </c>
      <c r="N818" s="42" t="e">
        <f>VLOOKUP(E818,Inflation!$A$2:'Inflation'!$L$63,14,FALSE)*J818</f>
        <v>#REF!</v>
      </c>
      <c r="O818" s="126" t="e">
        <f t="shared" si="51"/>
        <v>#REF!</v>
      </c>
      <c r="P818" s="41">
        <v>3</v>
      </c>
      <c r="Q818" s="41">
        <v>3</v>
      </c>
      <c r="R818" s="41">
        <v>3</v>
      </c>
    </row>
    <row r="819" spans="1:18">
      <c r="A819" s="40" t="str">
        <f t="shared" si="48"/>
        <v>1_20083</v>
      </c>
      <c r="B819" s="40">
        <v>1</v>
      </c>
      <c r="C819" s="41" t="s">
        <v>71</v>
      </c>
      <c r="D819" s="40">
        <v>3</v>
      </c>
      <c r="E819" s="40">
        <v>2008</v>
      </c>
      <c r="F819" s="40" t="str">
        <f t="shared" si="49"/>
        <v>2008Q3</v>
      </c>
      <c r="G819" s="40">
        <v>1</v>
      </c>
      <c r="H819" s="40">
        <v>0</v>
      </c>
      <c r="I819" s="40">
        <v>0</v>
      </c>
      <c r="J819" s="42">
        <v>148089</v>
      </c>
      <c r="K819" s="42">
        <f>J819*OtherData!$C$3</f>
        <v>112103.70931112794</v>
      </c>
      <c r="L819" s="42" t="str">
        <f>VLOOKUP($C819,OtherData!$H:$I,2,0)</f>
        <v>Storm</v>
      </c>
      <c r="M819" s="54">
        <f t="shared" si="50"/>
        <v>-3.8301908899884891E-2</v>
      </c>
      <c r="N819" s="42" t="e">
        <f>VLOOKUP(E819,Inflation!$A$2:'Inflation'!$L$63,14,FALSE)*J819</f>
        <v>#REF!</v>
      </c>
      <c r="O819" s="126" t="e">
        <f t="shared" si="51"/>
        <v>#REF!</v>
      </c>
      <c r="P819" s="41">
        <v>3</v>
      </c>
      <c r="Q819" s="41">
        <v>3</v>
      </c>
      <c r="R819" s="41">
        <v>3</v>
      </c>
    </row>
    <row r="820" spans="1:18">
      <c r="A820" s="40" t="str">
        <f t="shared" si="48"/>
        <v>3_20112</v>
      </c>
      <c r="B820" s="40">
        <v>3</v>
      </c>
      <c r="C820" s="41" t="s">
        <v>71</v>
      </c>
      <c r="D820" s="40">
        <v>2</v>
      </c>
      <c r="E820" s="40">
        <v>2011</v>
      </c>
      <c r="F820" s="40" t="str">
        <f t="shared" si="49"/>
        <v>2011Q2</v>
      </c>
      <c r="G820" s="40">
        <v>1</v>
      </c>
      <c r="H820" s="40">
        <v>0</v>
      </c>
      <c r="I820" s="40">
        <v>0</v>
      </c>
      <c r="J820" s="42">
        <v>148057</v>
      </c>
      <c r="K820" s="42">
        <f>J820*OtherData!$C$3</f>
        <v>112079.48523845572</v>
      </c>
      <c r="L820" s="42" t="str">
        <f>VLOOKUP($C820,OtherData!$H:$I,2,0)</f>
        <v>Storm</v>
      </c>
      <c r="M820" s="54">
        <f t="shared" si="50"/>
        <v>-3.8302122123917086E-2</v>
      </c>
      <c r="N820" s="42" t="e">
        <f>VLOOKUP(E820,Inflation!$A$2:'Inflation'!$L$63,14,FALSE)*J820</f>
        <v>#REF!</v>
      </c>
      <c r="O820" s="126" t="e">
        <f t="shared" si="51"/>
        <v>#REF!</v>
      </c>
      <c r="P820" s="41">
        <v>3</v>
      </c>
      <c r="Q820" s="41">
        <v>3</v>
      </c>
      <c r="R820" s="41">
        <v>5</v>
      </c>
    </row>
    <row r="821" spans="1:18">
      <c r="A821" s="40" t="str">
        <f t="shared" si="48"/>
        <v>2_20072</v>
      </c>
      <c r="B821" s="40">
        <v>2</v>
      </c>
      <c r="C821" s="41" t="s">
        <v>71</v>
      </c>
      <c r="D821" s="40">
        <v>2</v>
      </c>
      <c r="E821" s="40">
        <v>2007</v>
      </c>
      <c r="F821" s="40" t="str">
        <f t="shared" si="49"/>
        <v>2007Q2</v>
      </c>
      <c r="G821" s="40">
        <v>1</v>
      </c>
      <c r="H821" s="40">
        <v>0</v>
      </c>
      <c r="I821" s="40">
        <v>0</v>
      </c>
      <c r="J821" s="42">
        <v>148057</v>
      </c>
      <c r="K821" s="42">
        <f>J821*OtherData!$C$3</f>
        <v>112079.48523845572</v>
      </c>
      <c r="L821" s="42" t="str">
        <f>VLOOKUP($C821,OtherData!$H:$I,2,0)</f>
        <v>Storm</v>
      </c>
      <c r="M821" s="54">
        <f t="shared" si="50"/>
        <v>-3.8302122123917086E-2</v>
      </c>
      <c r="N821" s="42" t="e">
        <f>VLOOKUP(E821,Inflation!$A$2:'Inflation'!$L$63,14,FALSE)*J821</f>
        <v>#REF!</v>
      </c>
      <c r="O821" s="126" t="e">
        <f t="shared" si="51"/>
        <v>#REF!</v>
      </c>
      <c r="P821" s="41">
        <v>1</v>
      </c>
      <c r="Q821" s="41">
        <v>1</v>
      </c>
      <c r="R821" s="41">
        <v>1</v>
      </c>
    </row>
    <row r="822" spans="1:18">
      <c r="A822" s="40" t="str">
        <f t="shared" si="48"/>
        <v>5_20112</v>
      </c>
      <c r="B822" s="40">
        <v>5</v>
      </c>
      <c r="C822" s="41" t="s">
        <v>86</v>
      </c>
      <c r="D822" s="40">
        <v>2</v>
      </c>
      <c r="E822" s="40">
        <v>2011</v>
      </c>
      <c r="F822" s="40" t="str">
        <f t="shared" si="49"/>
        <v>2011Q2</v>
      </c>
      <c r="G822" s="40">
        <v>1</v>
      </c>
      <c r="H822" s="40">
        <v>0</v>
      </c>
      <c r="I822" s="40">
        <v>0</v>
      </c>
      <c r="J822" s="42">
        <v>148041</v>
      </c>
      <c r="K822" s="42">
        <f>J822*OtherData!$C$3</f>
        <v>112067.3732021196</v>
      </c>
      <c r="L822" s="42" t="str">
        <f>VLOOKUP($C822,OtherData!$H:$I,2,0)</f>
        <v>Storm</v>
      </c>
      <c r="M822" s="54">
        <f t="shared" si="50"/>
        <v>-3.8302228735933183E-2</v>
      </c>
      <c r="N822" s="42" t="e">
        <f>VLOOKUP(E822,Inflation!$A$2:'Inflation'!$L$63,14,FALSE)*J822</f>
        <v>#REF!</v>
      </c>
      <c r="O822" s="126" t="e">
        <f t="shared" si="51"/>
        <v>#REF!</v>
      </c>
      <c r="P822" s="41">
        <v>3</v>
      </c>
      <c r="Q822" s="41">
        <v>3</v>
      </c>
      <c r="R822" s="41">
        <v>3</v>
      </c>
    </row>
    <row r="823" spans="1:18">
      <c r="A823" s="40" t="str">
        <f t="shared" si="48"/>
        <v>2_20154</v>
      </c>
      <c r="B823" s="40">
        <v>2</v>
      </c>
      <c r="C823" s="41" t="s">
        <v>66</v>
      </c>
      <c r="D823" s="40">
        <v>4</v>
      </c>
      <c r="E823" s="40">
        <v>2015</v>
      </c>
      <c r="F823" s="40" t="str">
        <f t="shared" si="49"/>
        <v>2015Q4</v>
      </c>
      <c r="G823" s="40">
        <v>1</v>
      </c>
      <c r="H823" s="40">
        <v>0</v>
      </c>
      <c r="I823" s="40">
        <v>0</v>
      </c>
      <c r="J823" s="42">
        <v>148041</v>
      </c>
      <c r="K823" s="42">
        <f>J823*OtherData!$C$3</f>
        <v>112067.3732021196</v>
      </c>
      <c r="L823" s="42" t="str">
        <f>VLOOKUP($C823,OtherData!$H:$I,2,0)</f>
        <v>Water</v>
      </c>
      <c r="M823" s="54">
        <f t="shared" si="50"/>
        <v>-3.8302228735933183E-2</v>
      </c>
      <c r="N823" s="42" t="e">
        <f>VLOOKUP(E823,Inflation!$A$2:'Inflation'!$L$63,14,FALSE)*J823</f>
        <v>#REF!</v>
      </c>
      <c r="O823" s="126" t="e">
        <f t="shared" si="51"/>
        <v>#REF!</v>
      </c>
      <c r="P823" s="41">
        <v>4</v>
      </c>
      <c r="Q823" s="41">
        <v>4</v>
      </c>
      <c r="R823" s="41">
        <v>4</v>
      </c>
    </row>
    <row r="824" spans="1:18">
      <c r="A824" s="40" t="str">
        <f t="shared" si="48"/>
        <v>3_19952</v>
      </c>
      <c r="B824" s="40">
        <v>3</v>
      </c>
      <c r="C824" s="41" t="s">
        <v>86</v>
      </c>
      <c r="D824" s="40">
        <v>2</v>
      </c>
      <c r="E824" s="40">
        <v>1995</v>
      </c>
      <c r="F824" s="40" t="str">
        <f t="shared" si="49"/>
        <v>1995Q2</v>
      </c>
      <c r="G824" s="40">
        <v>1</v>
      </c>
      <c r="H824" s="40">
        <v>0</v>
      </c>
      <c r="I824" s="40">
        <v>0</v>
      </c>
      <c r="J824" s="42">
        <v>147804</v>
      </c>
      <c r="K824" s="42">
        <f>J824*OtherData!$C$3</f>
        <v>111887.963663891</v>
      </c>
      <c r="L824" s="42" t="str">
        <f>VLOOKUP($C824,OtherData!$H:$I,2,0)</f>
        <v>Storm</v>
      </c>
      <c r="M824" s="54">
        <f t="shared" si="50"/>
        <v>-3.8303807926421622E-2</v>
      </c>
      <c r="N824" s="42" t="e">
        <f>VLOOKUP(E824,Inflation!$A$2:'Inflation'!$L$63,14,FALSE)*J824</f>
        <v>#REF!</v>
      </c>
      <c r="O824" s="126" t="e">
        <f t="shared" si="51"/>
        <v>#REF!</v>
      </c>
      <c r="P824" s="41">
        <v>2</v>
      </c>
      <c r="Q824" s="41">
        <v>2</v>
      </c>
      <c r="R824" s="41">
        <v>2</v>
      </c>
    </row>
    <row r="825" spans="1:18">
      <c r="A825" s="40" t="str">
        <f t="shared" si="48"/>
        <v>2_20201</v>
      </c>
      <c r="B825" s="40">
        <v>2</v>
      </c>
      <c r="C825" s="41" t="s">
        <v>71</v>
      </c>
      <c r="D825" s="40">
        <v>1</v>
      </c>
      <c r="E825" s="40">
        <v>2020</v>
      </c>
      <c r="F825" s="40" t="str">
        <f t="shared" si="49"/>
        <v>2020Q1</v>
      </c>
      <c r="G825" s="40">
        <v>1</v>
      </c>
      <c r="H825" s="40">
        <v>0</v>
      </c>
      <c r="I825" s="40">
        <v>0</v>
      </c>
      <c r="J825" s="42">
        <v>147788</v>
      </c>
      <c r="K825" s="42">
        <f>J825*OtherData!$C$3</f>
        <v>111875.85162755489</v>
      </c>
      <c r="L825" s="42" t="str">
        <f>VLOOKUP($C825,OtherData!$H:$I,2,0)</f>
        <v>Storm</v>
      </c>
      <c r="M825" s="54">
        <f t="shared" si="50"/>
        <v>-3.8303914538437719E-2</v>
      </c>
      <c r="N825" s="42" t="e">
        <f>VLOOKUP(E825,Inflation!$A$2:'Inflation'!$L$63,14,FALSE)*J825</f>
        <v>#REF!</v>
      </c>
      <c r="O825" s="126" t="e">
        <f t="shared" si="51"/>
        <v>#REF!</v>
      </c>
      <c r="P825" s="41">
        <v>5</v>
      </c>
      <c r="Q825" s="41">
        <v>2</v>
      </c>
      <c r="R825" s="41">
        <v>2</v>
      </c>
    </row>
    <row r="826" spans="1:18">
      <c r="A826" s="40" t="str">
        <f t="shared" si="48"/>
        <v>2_20033</v>
      </c>
      <c r="B826" s="40">
        <v>2</v>
      </c>
      <c r="C826" s="41" t="s">
        <v>71</v>
      </c>
      <c r="D826" s="40">
        <v>3</v>
      </c>
      <c r="E826" s="40">
        <v>2003</v>
      </c>
      <c r="F826" s="40" t="str">
        <f t="shared" si="49"/>
        <v>2003Q3</v>
      </c>
      <c r="G826" s="40">
        <v>1</v>
      </c>
      <c r="H826" s="40">
        <v>0</v>
      </c>
      <c r="I826" s="40">
        <v>0</v>
      </c>
      <c r="J826" s="42">
        <v>147534</v>
      </c>
      <c r="K826" s="42">
        <f>J826*OtherData!$C$3</f>
        <v>111683.57305071916</v>
      </c>
      <c r="L826" s="42" t="str">
        <f>VLOOKUP($C826,OtherData!$H:$I,2,0)</f>
        <v>Storm</v>
      </c>
      <c r="M826" s="54">
        <f t="shared" si="50"/>
        <v>-3.8305607004193262E-2</v>
      </c>
      <c r="N826" s="42" t="e">
        <f>VLOOKUP(E826,Inflation!$A$2:'Inflation'!$L$63,14,FALSE)*J826</f>
        <v>#REF!</v>
      </c>
      <c r="O826" s="126" t="e">
        <f t="shared" si="51"/>
        <v>#REF!</v>
      </c>
      <c r="P826" s="41">
        <v>5</v>
      </c>
      <c r="Q826" s="41">
        <v>2</v>
      </c>
      <c r="R826" s="41">
        <v>5</v>
      </c>
    </row>
    <row r="827" spans="1:18">
      <c r="A827" s="40" t="str">
        <f t="shared" si="48"/>
        <v>1_20143</v>
      </c>
      <c r="B827" s="40">
        <v>1</v>
      </c>
      <c r="C827" s="41" t="s">
        <v>66</v>
      </c>
      <c r="D827" s="40">
        <v>3</v>
      </c>
      <c r="E827" s="40">
        <v>2014</v>
      </c>
      <c r="F827" s="40" t="str">
        <f t="shared" si="49"/>
        <v>2014Q3</v>
      </c>
      <c r="G827" s="40">
        <v>1</v>
      </c>
      <c r="H827" s="40">
        <v>0</v>
      </c>
      <c r="I827" s="40">
        <v>0</v>
      </c>
      <c r="J827" s="42">
        <v>147391</v>
      </c>
      <c r="K827" s="42">
        <f>J827*OtherData!$C$3</f>
        <v>111575.32172596519</v>
      </c>
      <c r="L827" s="42" t="str">
        <f>VLOOKUP($C827,OtherData!$H:$I,2,0)</f>
        <v>Water</v>
      </c>
      <c r="M827" s="54">
        <f t="shared" si="50"/>
        <v>-3.8306559849087124E-2</v>
      </c>
      <c r="N827" s="42" t="e">
        <f>VLOOKUP(E827,Inflation!$A$2:'Inflation'!$L$63,14,FALSE)*J827</f>
        <v>#REF!</v>
      </c>
      <c r="O827" s="126" t="e">
        <f t="shared" si="51"/>
        <v>#REF!</v>
      </c>
      <c r="P827" s="41">
        <v>4</v>
      </c>
      <c r="Q827" s="41">
        <v>4</v>
      </c>
      <c r="R827" s="41">
        <v>4</v>
      </c>
    </row>
    <row r="828" spans="1:18">
      <c r="A828" s="40" t="str">
        <f t="shared" si="48"/>
        <v>6_20103</v>
      </c>
      <c r="B828" s="40">
        <v>6</v>
      </c>
      <c r="C828" s="41" t="s">
        <v>71</v>
      </c>
      <c r="D828" s="40">
        <v>3</v>
      </c>
      <c r="E828" s="40">
        <v>2010</v>
      </c>
      <c r="F828" s="40" t="str">
        <f t="shared" si="49"/>
        <v>2010Q3</v>
      </c>
      <c r="G828" s="40">
        <v>1</v>
      </c>
      <c r="H828" s="40">
        <v>0</v>
      </c>
      <c r="I828" s="40">
        <v>0</v>
      </c>
      <c r="J828" s="42">
        <v>147296</v>
      </c>
      <c r="K828" s="42">
        <f>J828*OtherData!$C$3</f>
        <v>111503.40651021953</v>
      </c>
      <c r="L828" s="42" t="str">
        <f>VLOOKUP($C828,OtherData!$H:$I,2,0)</f>
        <v>Storm</v>
      </c>
      <c r="M828" s="54">
        <f t="shared" si="50"/>
        <v>-3.8307192857932701E-2</v>
      </c>
      <c r="N828" s="42" t="e">
        <f>VLOOKUP(E828,Inflation!$A$2:'Inflation'!$L$63,14,FALSE)*J828</f>
        <v>#REF!</v>
      </c>
      <c r="O828" s="126" t="e">
        <f t="shared" si="51"/>
        <v>#REF!</v>
      </c>
      <c r="P828" s="41">
        <v>2</v>
      </c>
      <c r="Q828" s="41">
        <v>2</v>
      </c>
      <c r="R828" s="41">
        <v>2</v>
      </c>
    </row>
    <row r="829" spans="1:18">
      <c r="A829" s="40" t="str">
        <f t="shared" si="48"/>
        <v>1_20041</v>
      </c>
      <c r="B829" s="40">
        <v>1</v>
      </c>
      <c r="C829" s="41" t="s">
        <v>73</v>
      </c>
      <c r="D829" s="40">
        <v>1</v>
      </c>
      <c r="E829" s="40">
        <v>2004</v>
      </c>
      <c r="F829" s="40" t="str">
        <f t="shared" si="49"/>
        <v>2004Q1</v>
      </c>
      <c r="G829" s="40">
        <v>1</v>
      </c>
      <c r="H829" s="40">
        <v>0</v>
      </c>
      <c r="I829" s="40">
        <v>0</v>
      </c>
      <c r="J829" s="42">
        <v>147233</v>
      </c>
      <c r="K829" s="42">
        <f>J829*OtherData!$C$3</f>
        <v>111455.71536714611</v>
      </c>
      <c r="L829" s="42" t="str">
        <f>VLOOKUP($C829,OtherData!$H:$I,2,0)</f>
        <v>Wind</v>
      </c>
      <c r="M829" s="54">
        <f t="shared" si="50"/>
        <v>-3.8307612642746083E-2</v>
      </c>
      <c r="N829" s="42" t="e">
        <f>VLOOKUP(E829,Inflation!$A$2:'Inflation'!$L$63,14,FALSE)*J829</f>
        <v>#REF!</v>
      </c>
      <c r="O829" s="126" t="e">
        <f t="shared" si="51"/>
        <v>#REF!</v>
      </c>
      <c r="P829" s="41">
        <v>3</v>
      </c>
      <c r="Q829" s="41">
        <v>3</v>
      </c>
      <c r="R829" s="41">
        <v>3</v>
      </c>
    </row>
    <row r="830" spans="1:18">
      <c r="A830" s="40" t="str">
        <f t="shared" si="48"/>
        <v>2_19983</v>
      </c>
      <c r="B830" s="40">
        <v>2</v>
      </c>
      <c r="C830" s="41" t="s">
        <v>71</v>
      </c>
      <c r="D830" s="40">
        <v>3</v>
      </c>
      <c r="E830" s="40">
        <v>1998</v>
      </c>
      <c r="F830" s="40" t="str">
        <f t="shared" si="49"/>
        <v>1998Q3</v>
      </c>
      <c r="G830" s="40">
        <v>1</v>
      </c>
      <c r="H830" s="40">
        <v>0</v>
      </c>
      <c r="I830" s="40">
        <v>0</v>
      </c>
      <c r="J830" s="42">
        <v>146202</v>
      </c>
      <c r="K830" s="42">
        <f>J830*OtherData!$C$3</f>
        <v>110675.24602573809</v>
      </c>
      <c r="L830" s="42" t="str">
        <f>VLOOKUP($C830,OtherData!$H:$I,2,0)</f>
        <v>Storm</v>
      </c>
      <c r="M830" s="54">
        <f t="shared" si="50"/>
        <v>-3.8314482454533345E-2</v>
      </c>
      <c r="N830" s="42" t="e">
        <f>VLOOKUP(E830,Inflation!$A$2:'Inflation'!$L$63,14,FALSE)*J830</f>
        <v>#REF!</v>
      </c>
      <c r="O830" s="126" t="e">
        <f t="shared" si="51"/>
        <v>#REF!</v>
      </c>
      <c r="P830" s="41">
        <v>2</v>
      </c>
      <c r="Q830" s="41">
        <v>2</v>
      </c>
      <c r="R830" s="41">
        <v>2</v>
      </c>
    </row>
    <row r="831" spans="1:18">
      <c r="A831" s="40" t="str">
        <f t="shared" si="48"/>
        <v>3_20122</v>
      </c>
      <c r="B831" s="40">
        <v>3</v>
      </c>
      <c r="C831" s="41" t="s">
        <v>66</v>
      </c>
      <c r="D831" s="40">
        <v>2</v>
      </c>
      <c r="E831" s="40">
        <v>2012</v>
      </c>
      <c r="F831" s="40" t="str">
        <f t="shared" si="49"/>
        <v>2012Q2</v>
      </c>
      <c r="G831" s="40">
        <v>1</v>
      </c>
      <c r="H831" s="40">
        <v>0</v>
      </c>
      <c r="I831" s="40">
        <v>0</v>
      </c>
      <c r="J831" s="42">
        <v>145664</v>
      </c>
      <c r="K831" s="42">
        <f>J831*OtherData!$C$3</f>
        <v>110267.97880393642</v>
      </c>
      <c r="L831" s="42" t="str">
        <f>VLOOKUP($C831,OtherData!$H:$I,2,0)</f>
        <v>Water</v>
      </c>
      <c r="M831" s="54">
        <f t="shared" si="50"/>
        <v>-3.8318067283574606E-2</v>
      </c>
      <c r="N831" s="42" t="e">
        <f>VLOOKUP(E831,Inflation!$A$2:'Inflation'!$L$63,14,FALSE)*J831</f>
        <v>#REF!</v>
      </c>
      <c r="O831" s="126" t="e">
        <f t="shared" si="51"/>
        <v>#REF!</v>
      </c>
      <c r="P831" s="41">
        <v>2</v>
      </c>
      <c r="Q831" s="41">
        <v>2</v>
      </c>
      <c r="R831" s="41">
        <v>2</v>
      </c>
    </row>
    <row r="832" spans="1:18">
      <c r="A832" s="40" t="str">
        <f t="shared" si="48"/>
        <v>2_19983</v>
      </c>
      <c r="B832" s="40">
        <v>2</v>
      </c>
      <c r="C832" s="41" t="s">
        <v>71</v>
      </c>
      <c r="D832" s="40">
        <v>3</v>
      </c>
      <c r="E832" s="40">
        <v>1998</v>
      </c>
      <c r="F832" s="40" t="str">
        <f t="shared" si="49"/>
        <v>1998Q3</v>
      </c>
      <c r="G832" s="40">
        <v>1</v>
      </c>
      <c r="H832" s="40">
        <v>0</v>
      </c>
      <c r="I832" s="40">
        <v>0</v>
      </c>
      <c r="J832" s="42">
        <v>145553</v>
      </c>
      <c r="K832" s="42">
        <f>J832*OtherData!$C$3</f>
        <v>110183.95155185465</v>
      </c>
      <c r="L832" s="42" t="str">
        <f>VLOOKUP($C832,OtherData!$H:$I,2,0)</f>
        <v>Storm</v>
      </c>
      <c r="M832" s="54">
        <f t="shared" si="50"/>
        <v>-3.831880690443628E-2</v>
      </c>
      <c r="N832" s="42" t="e">
        <f>VLOOKUP(E832,Inflation!$A$2:'Inflation'!$L$63,14,FALSE)*J832</f>
        <v>#REF!</v>
      </c>
      <c r="O832" s="126" t="e">
        <f t="shared" si="51"/>
        <v>#REF!</v>
      </c>
      <c r="P832" s="41">
        <v>3</v>
      </c>
      <c r="Q832" s="41">
        <v>3</v>
      </c>
      <c r="R832" s="41">
        <v>3</v>
      </c>
    </row>
    <row r="833" spans="1:18">
      <c r="A833" s="40" t="str">
        <f t="shared" si="48"/>
        <v>3_19743</v>
      </c>
      <c r="B833" s="40">
        <v>3</v>
      </c>
      <c r="C833" s="41" t="s">
        <v>79</v>
      </c>
      <c r="D833" s="40">
        <v>3</v>
      </c>
      <c r="E833" s="40">
        <v>1974</v>
      </c>
      <c r="F833" s="40" t="str">
        <f t="shared" si="49"/>
        <v>1974Q3</v>
      </c>
      <c r="G833" s="40">
        <v>1</v>
      </c>
      <c r="H833" s="40">
        <v>0</v>
      </c>
      <c r="I833" s="40">
        <v>0</v>
      </c>
      <c r="J833" s="42">
        <v>145346</v>
      </c>
      <c r="K833" s="42">
        <f>J833*OtherData!$C$3</f>
        <v>110027.25208175625</v>
      </c>
      <c r="L833" s="42" t="str">
        <f>VLOOKUP($C833,OtherData!$H:$I,2,0)</f>
        <v>Storm</v>
      </c>
      <c r="M833" s="54">
        <f t="shared" si="50"/>
        <v>-3.8320186197394537E-2</v>
      </c>
      <c r="N833" s="42" t="e">
        <f>VLOOKUP(E833,Inflation!$A$2:'Inflation'!$L$63,14,FALSE)*J833</f>
        <v>#REF!</v>
      </c>
      <c r="O833" s="126" t="e">
        <f t="shared" si="51"/>
        <v>#REF!</v>
      </c>
      <c r="P833" s="41">
        <v>2</v>
      </c>
      <c r="Q833" s="41">
        <v>2</v>
      </c>
      <c r="R833" s="41">
        <v>2</v>
      </c>
    </row>
    <row r="834" spans="1:18">
      <c r="A834" s="40" t="str">
        <f t="shared" ref="A834:A897" si="52">B834&amp;"_"&amp;E834&amp;D834</f>
        <v>1_20172</v>
      </c>
      <c r="B834" s="40">
        <v>1</v>
      </c>
      <c r="C834" s="41" t="s">
        <v>71</v>
      </c>
      <c r="D834" s="40">
        <v>2</v>
      </c>
      <c r="E834" s="40">
        <v>2017</v>
      </c>
      <c r="F834" s="40" t="str">
        <f t="shared" ref="F834:F897" si="53">E834&amp;"Q"&amp;D834</f>
        <v>2017Q2</v>
      </c>
      <c r="G834" s="40">
        <v>1</v>
      </c>
      <c r="H834" s="40">
        <v>0</v>
      </c>
      <c r="I834" s="40">
        <v>0</v>
      </c>
      <c r="J834" s="42">
        <v>144903</v>
      </c>
      <c r="K834" s="42">
        <f>J834*OtherData!$C$3</f>
        <v>109691.90007570024</v>
      </c>
      <c r="L834" s="42" t="str">
        <f>VLOOKUP($C834,OtherData!$H:$I,2,0)</f>
        <v>Storm</v>
      </c>
      <c r="M834" s="54">
        <f t="shared" ref="M834:M897" si="54">STANDARDIZE(J834,AVERAGE($J$2:$J$3367),_xlfn.STDEV.S($J$2:$J$3367))</f>
        <v>-3.8323138017590228E-2</v>
      </c>
      <c r="N834" s="42" t="e">
        <f>VLOOKUP(E834,Inflation!$A$2:'Inflation'!$L$63,14,FALSE)*J834</f>
        <v>#REF!</v>
      </c>
      <c r="O834" s="126" t="e">
        <f t="shared" ref="O834:O897" si="55">STANDARDIZE(N834,AVERAGE($N$2:$N$3367),_xlfn.STDEV.S($N$2:$N$3367))</f>
        <v>#REF!</v>
      </c>
      <c r="P834" s="41">
        <v>3</v>
      </c>
      <c r="Q834" s="41">
        <v>3</v>
      </c>
      <c r="R834" s="41">
        <v>3</v>
      </c>
    </row>
    <row r="835" spans="1:18">
      <c r="A835" s="40" t="str">
        <f t="shared" si="52"/>
        <v>2_19903</v>
      </c>
      <c r="B835" s="40">
        <v>2</v>
      </c>
      <c r="C835" s="41" t="s">
        <v>72</v>
      </c>
      <c r="D835" s="40">
        <v>3</v>
      </c>
      <c r="E835" s="40">
        <v>1990</v>
      </c>
      <c r="F835" s="40" t="str">
        <f t="shared" si="53"/>
        <v>1990Q3</v>
      </c>
      <c r="G835" s="40">
        <v>1</v>
      </c>
      <c r="H835" s="40">
        <v>0</v>
      </c>
      <c r="I835" s="40">
        <v>0</v>
      </c>
      <c r="J835" s="42">
        <v>144300</v>
      </c>
      <c r="K835" s="42">
        <f>J835*OtherData!$C$3</f>
        <v>109235.42770628312</v>
      </c>
      <c r="L835" s="42" t="str">
        <f>VLOOKUP($C835,OtherData!$H:$I,2,0)</f>
        <v>Storm</v>
      </c>
      <c r="M835" s="54">
        <f t="shared" si="54"/>
        <v>-3.832715595794689E-2</v>
      </c>
      <c r="N835" s="42" t="e">
        <f>VLOOKUP(E835,Inflation!$A$2:'Inflation'!$L$63,14,FALSE)*J835</f>
        <v>#REF!</v>
      </c>
      <c r="O835" s="126" t="e">
        <f t="shared" si="55"/>
        <v>#REF!</v>
      </c>
      <c r="P835" s="41">
        <v>4</v>
      </c>
      <c r="Q835" s="41">
        <v>4</v>
      </c>
      <c r="R835" s="41">
        <v>5</v>
      </c>
    </row>
    <row r="836" spans="1:18">
      <c r="A836" s="40" t="str">
        <f t="shared" si="52"/>
        <v>2_20112</v>
      </c>
      <c r="B836" s="40">
        <v>2</v>
      </c>
      <c r="C836" s="41" t="s">
        <v>86</v>
      </c>
      <c r="D836" s="40">
        <v>2</v>
      </c>
      <c r="E836" s="40">
        <v>2011</v>
      </c>
      <c r="F836" s="40" t="str">
        <f t="shared" si="53"/>
        <v>2011Q2</v>
      </c>
      <c r="G836" s="40">
        <v>1</v>
      </c>
      <c r="H836" s="40">
        <v>0</v>
      </c>
      <c r="I836" s="40">
        <v>0</v>
      </c>
      <c r="J836" s="42">
        <v>144253</v>
      </c>
      <c r="K836" s="42">
        <f>J836*OtherData!$C$3</f>
        <v>109199.8485995458</v>
      </c>
      <c r="L836" s="42" t="str">
        <f>VLOOKUP($C836,OtherData!$H:$I,2,0)</f>
        <v>Storm</v>
      </c>
      <c r="M836" s="54">
        <f t="shared" si="54"/>
        <v>-3.8327469130744175E-2</v>
      </c>
      <c r="N836" s="42" t="e">
        <f>VLOOKUP(E836,Inflation!$A$2:'Inflation'!$L$63,14,FALSE)*J836</f>
        <v>#REF!</v>
      </c>
      <c r="O836" s="126" t="e">
        <f t="shared" si="55"/>
        <v>#REF!</v>
      </c>
      <c r="P836" s="41">
        <v>1</v>
      </c>
      <c r="Q836" s="41">
        <v>1</v>
      </c>
      <c r="R836" s="41">
        <v>1</v>
      </c>
    </row>
    <row r="837" spans="1:18">
      <c r="A837" s="40" t="str">
        <f t="shared" si="52"/>
        <v>6_19891</v>
      </c>
      <c r="B837" s="40">
        <v>6</v>
      </c>
      <c r="C837" s="41" t="s">
        <v>71</v>
      </c>
      <c r="D837" s="40">
        <v>1</v>
      </c>
      <c r="E837" s="40">
        <v>1989</v>
      </c>
      <c r="F837" s="40" t="str">
        <f t="shared" si="53"/>
        <v>1989Q1</v>
      </c>
      <c r="G837" s="40">
        <v>1</v>
      </c>
      <c r="H837" s="40">
        <v>0</v>
      </c>
      <c r="I837" s="40">
        <v>0</v>
      </c>
      <c r="J837" s="42">
        <v>144237</v>
      </c>
      <c r="K837" s="42">
        <f>J837*OtherData!$C$3</f>
        <v>109187.73656320969</v>
      </c>
      <c r="L837" s="42" t="str">
        <f>VLOOKUP($C837,OtherData!$H:$I,2,0)</f>
        <v>Storm</v>
      </c>
      <c r="M837" s="54">
        <f t="shared" si="54"/>
        <v>-3.8327575742760266E-2</v>
      </c>
      <c r="N837" s="42" t="e">
        <f>VLOOKUP(E837,Inflation!$A$2:'Inflation'!$L$63,14,FALSE)*J837</f>
        <v>#REF!</v>
      </c>
      <c r="O837" s="126" t="e">
        <f t="shared" si="55"/>
        <v>#REF!</v>
      </c>
      <c r="P837" s="41">
        <v>5</v>
      </c>
      <c r="Q837" s="41">
        <v>2</v>
      </c>
      <c r="R837" s="41">
        <v>2</v>
      </c>
    </row>
    <row r="838" spans="1:18">
      <c r="A838" s="40" t="str">
        <f t="shared" si="52"/>
        <v>2_20154</v>
      </c>
      <c r="B838" s="40">
        <v>2</v>
      </c>
      <c r="C838" s="41" t="s">
        <v>66</v>
      </c>
      <c r="D838" s="40">
        <v>4</v>
      </c>
      <c r="E838" s="40">
        <v>2015</v>
      </c>
      <c r="F838" s="40" t="str">
        <f t="shared" si="53"/>
        <v>2015Q4</v>
      </c>
      <c r="G838" s="40">
        <v>1</v>
      </c>
      <c r="H838" s="40">
        <v>0</v>
      </c>
      <c r="I838" s="40">
        <v>0</v>
      </c>
      <c r="J838" s="42">
        <v>144110</v>
      </c>
      <c r="K838" s="42">
        <f>J838*OtherData!$C$3</f>
        <v>109091.59727479183</v>
      </c>
      <c r="L838" s="42" t="str">
        <f>VLOOKUP($C838,OtherData!$H:$I,2,0)</f>
        <v>Water</v>
      </c>
      <c r="M838" s="54">
        <f t="shared" si="54"/>
        <v>-3.8328421975638037E-2</v>
      </c>
      <c r="N838" s="42" t="e">
        <f>VLOOKUP(E838,Inflation!$A$2:'Inflation'!$L$63,14,FALSE)*J838</f>
        <v>#REF!</v>
      </c>
      <c r="O838" s="126" t="e">
        <f t="shared" si="55"/>
        <v>#REF!</v>
      </c>
      <c r="P838" s="41">
        <v>4</v>
      </c>
      <c r="Q838" s="41">
        <v>4</v>
      </c>
      <c r="R838" s="41">
        <v>4</v>
      </c>
    </row>
    <row r="839" spans="1:18">
      <c r="A839" s="40" t="str">
        <f t="shared" si="52"/>
        <v>1_20173</v>
      </c>
      <c r="B839" s="40">
        <v>1</v>
      </c>
      <c r="C839" s="41" t="s">
        <v>71</v>
      </c>
      <c r="D839" s="40">
        <v>3</v>
      </c>
      <c r="E839" s="40">
        <v>2017</v>
      </c>
      <c r="F839" s="40" t="str">
        <f t="shared" si="53"/>
        <v>2017Q3</v>
      </c>
      <c r="G839" s="40">
        <v>1</v>
      </c>
      <c r="H839" s="40">
        <v>0</v>
      </c>
      <c r="I839" s="40">
        <v>0</v>
      </c>
      <c r="J839" s="42">
        <v>144094</v>
      </c>
      <c r="K839" s="42">
        <f>J839*OtherData!$C$3</f>
        <v>109079.48523845572</v>
      </c>
      <c r="L839" s="42" t="str">
        <f>VLOOKUP($C839,OtherData!$H:$I,2,0)</f>
        <v>Storm</v>
      </c>
      <c r="M839" s="54">
        <f t="shared" si="54"/>
        <v>-3.8328528587654134E-2</v>
      </c>
      <c r="N839" s="42" t="e">
        <f>VLOOKUP(E839,Inflation!$A$2:'Inflation'!$L$63,14,FALSE)*J839</f>
        <v>#REF!</v>
      </c>
      <c r="O839" s="126" t="e">
        <f t="shared" si="55"/>
        <v>#REF!</v>
      </c>
      <c r="P839" s="41">
        <v>1</v>
      </c>
      <c r="Q839" s="41">
        <v>1</v>
      </c>
      <c r="R839" s="41">
        <v>1</v>
      </c>
    </row>
    <row r="840" spans="1:18">
      <c r="A840" s="40" t="str">
        <f t="shared" si="52"/>
        <v>1_19951</v>
      </c>
      <c r="B840" s="40">
        <v>1</v>
      </c>
      <c r="C840" s="41" t="s">
        <v>73</v>
      </c>
      <c r="D840" s="40">
        <v>1</v>
      </c>
      <c r="E840" s="40">
        <v>1995</v>
      </c>
      <c r="F840" s="40" t="str">
        <f t="shared" si="53"/>
        <v>1995Q1</v>
      </c>
      <c r="G840" s="40">
        <v>1</v>
      </c>
      <c r="H840" s="40">
        <v>0</v>
      </c>
      <c r="I840" s="40">
        <v>0</v>
      </c>
      <c r="J840" s="42">
        <v>142668</v>
      </c>
      <c r="K840" s="42">
        <f>J840*OtherData!$C$3</f>
        <v>108000</v>
      </c>
      <c r="L840" s="42" t="str">
        <f>VLOOKUP($C840,OtherData!$H:$I,2,0)</f>
        <v>Wind</v>
      </c>
      <c r="M840" s="54">
        <f t="shared" si="54"/>
        <v>-3.8338030383588795E-2</v>
      </c>
      <c r="N840" s="42" t="e">
        <f>VLOOKUP(E840,Inflation!$A$2:'Inflation'!$L$63,14,FALSE)*J840</f>
        <v>#REF!</v>
      </c>
      <c r="O840" s="126" t="e">
        <f t="shared" si="55"/>
        <v>#REF!</v>
      </c>
      <c r="P840" s="41">
        <v>3</v>
      </c>
      <c r="Q840" s="41">
        <v>3</v>
      </c>
      <c r="R840" s="41">
        <v>3</v>
      </c>
    </row>
    <row r="841" spans="1:18">
      <c r="A841" s="40" t="str">
        <f t="shared" si="52"/>
        <v>2_19844</v>
      </c>
      <c r="B841" s="40">
        <v>2</v>
      </c>
      <c r="C841" s="41" t="s">
        <v>98</v>
      </c>
      <c r="D841" s="40">
        <v>4</v>
      </c>
      <c r="E841" s="40">
        <v>1984</v>
      </c>
      <c r="F841" s="40" t="str">
        <f t="shared" si="53"/>
        <v>1984Q4</v>
      </c>
      <c r="G841" s="40">
        <v>13</v>
      </c>
      <c r="H841" s="40">
        <v>0</v>
      </c>
      <c r="I841" s="40">
        <v>0</v>
      </c>
      <c r="J841" s="42">
        <v>140986</v>
      </c>
      <c r="K841" s="42">
        <f>J841*OtherData!$C$3</f>
        <v>106726.72218016654</v>
      </c>
      <c r="L841" s="42" t="str">
        <f>VLOOKUP($C841,OtherData!$H:$I,2,0)</f>
        <v>Water</v>
      </c>
      <c r="M841" s="54">
        <f t="shared" si="54"/>
        <v>-3.8349237971780997E-2</v>
      </c>
      <c r="N841" s="42" t="e">
        <f>VLOOKUP(E841,Inflation!$A$2:'Inflation'!$L$63,14,FALSE)*J841</f>
        <v>#REF!</v>
      </c>
      <c r="O841" s="126" t="e">
        <f t="shared" si="55"/>
        <v>#REF!</v>
      </c>
      <c r="P841" s="41">
        <v>5</v>
      </c>
      <c r="Q841" s="41">
        <v>2</v>
      </c>
      <c r="R841" s="41">
        <v>2</v>
      </c>
    </row>
    <row r="842" spans="1:18">
      <c r="A842" s="40" t="str">
        <f t="shared" si="52"/>
        <v>1_19852</v>
      </c>
      <c r="B842" s="40">
        <v>1</v>
      </c>
      <c r="C842" s="41" t="s">
        <v>93</v>
      </c>
      <c r="D842" s="40">
        <v>2</v>
      </c>
      <c r="E842" s="40">
        <v>1985</v>
      </c>
      <c r="F842" s="40" t="str">
        <f t="shared" si="53"/>
        <v>1985Q2</v>
      </c>
      <c r="G842" s="40">
        <v>1</v>
      </c>
      <c r="H842" s="40">
        <v>0</v>
      </c>
      <c r="I842" s="40">
        <v>0</v>
      </c>
      <c r="J842" s="42">
        <v>140285</v>
      </c>
      <c r="K842" s="42">
        <f>J842*OtherData!$C$3</f>
        <v>106196.06358819077</v>
      </c>
      <c r="L842" s="42" t="str">
        <f>VLOOKUP($C842,OtherData!$H:$I,2,0)</f>
        <v>Storm</v>
      </c>
      <c r="M842" s="54">
        <f t="shared" si="54"/>
        <v>-3.8353908910736256E-2</v>
      </c>
      <c r="N842" s="42" t="e">
        <f>VLOOKUP(E842,Inflation!$A$2:'Inflation'!$L$63,14,FALSE)*J842</f>
        <v>#REF!</v>
      </c>
      <c r="O842" s="126" t="e">
        <f t="shared" si="55"/>
        <v>#REF!</v>
      </c>
      <c r="P842" s="41">
        <v>4</v>
      </c>
      <c r="Q842" s="41">
        <v>4</v>
      </c>
      <c r="R842" s="41">
        <v>4</v>
      </c>
    </row>
    <row r="843" spans="1:18">
      <c r="A843" s="40" t="str">
        <f t="shared" si="52"/>
        <v>4_20133</v>
      </c>
      <c r="B843" s="40">
        <v>4</v>
      </c>
      <c r="C843" s="41" t="s">
        <v>66</v>
      </c>
      <c r="D843" s="40">
        <v>3</v>
      </c>
      <c r="E843" s="40">
        <v>2013</v>
      </c>
      <c r="F843" s="40" t="str">
        <f t="shared" si="53"/>
        <v>2013Q3</v>
      </c>
      <c r="G843" s="40">
        <v>1</v>
      </c>
      <c r="H843" s="40">
        <v>0</v>
      </c>
      <c r="I843" s="40">
        <v>0</v>
      </c>
      <c r="J843" s="42">
        <v>138812</v>
      </c>
      <c r="K843" s="42">
        <f>J843*OtherData!$C$3</f>
        <v>105080.99924299773</v>
      </c>
      <c r="L843" s="42" t="str">
        <f>VLOOKUP($C843,OtherData!$H:$I,2,0)</f>
        <v>Water</v>
      </c>
      <c r="M843" s="54">
        <f t="shared" si="54"/>
        <v>-3.8363723879468195E-2</v>
      </c>
      <c r="N843" s="42" t="e">
        <f>VLOOKUP(E843,Inflation!$A$2:'Inflation'!$L$63,14,FALSE)*J843</f>
        <v>#REF!</v>
      </c>
      <c r="O843" s="126" t="e">
        <f t="shared" si="55"/>
        <v>#REF!</v>
      </c>
      <c r="P843" s="41">
        <v>4</v>
      </c>
      <c r="Q843" s="41">
        <v>4</v>
      </c>
      <c r="R843" s="41">
        <v>4</v>
      </c>
    </row>
    <row r="844" spans="1:18">
      <c r="A844" s="40" t="str">
        <f t="shared" si="52"/>
        <v>4_20141</v>
      </c>
      <c r="B844" s="40">
        <v>4</v>
      </c>
      <c r="C844" s="41" t="s">
        <v>71</v>
      </c>
      <c r="D844" s="40">
        <v>1</v>
      </c>
      <c r="E844" s="40">
        <v>2014</v>
      </c>
      <c r="F844" s="40" t="str">
        <f t="shared" si="53"/>
        <v>2014Q1</v>
      </c>
      <c r="G844" s="40">
        <v>1</v>
      </c>
      <c r="H844" s="40">
        <v>0</v>
      </c>
      <c r="I844" s="40">
        <v>0</v>
      </c>
      <c r="J844" s="42">
        <v>138102</v>
      </c>
      <c r="K844" s="42">
        <f>J844*OtherData!$C$3</f>
        <v>104543.5276305829</v>
      </c>
      <c r="L844" s="42" t="str">
        <f>VLOOKUP($C844,OtherData!$H:$I,2,0)</f>
        <v>Storm</v>
      </c>
      <c r="M844" s="54">
        <f t="shared" si="54"/>
        <v>-3.8368454787682506E-2</v>
      </c>
      <c r="N844" s="42" t="e">
        <f>VLOOKUP(E844,Inflation!$A$2:'Inflation'!$L$63,14,FALSE)*J844</f>
        <v>#REF!</v>
      </c>
      <c r="O844" s="126" t="e">
        <f t="shared" si="55"/>
        <v>#REF!</v>
      </c>
      <c r="P844" s="41">
        <v>3</v>
      </c>
      <c r="Q844" s="41">
        <v>3</v>
      </c>
      <c r="R844" s="41">
        <v>3</v>
      </c>
    </row>
    <row r="845" spans="1:18">
      <c r="A845" s="40" t="str">
        <f t="shared" si="52"/>
        <v>1_19631</v>
      </c>
      <c r="B845" s="40">
        <v>1</v>
      </c>
      <c r="C845" s="41" t="s">
        <v>74</v>
      </c>
      <c r="D845" s="40">
        <v>1</v>
      </c>
      <c r="E845" s="40">
        <v>1963</v>
      </c>
      <c r="F845" s="40" t="str">
        <f t="shared" si="53"/>
        <v>1963Q1</v>
      </c>
      <c r="G845" s="40">
        <v>2</v>
      </c>
      <c r="H845" s="40">
        <v>2</v>
      </c>
      <c r="I845" s="40">
        <v>0</v>
      </c>
      <c r="J845" s="42">
        <v>136891</v>
      </c>
      <c r="K845" s="42">
        <f>J845*OtherData!$C$3</f>
        <v>103626.79788039364</v>
      </c>
      <c r="L845" s="42" t="str">
        <f>VLOOKUP($C845,OtherData!$H:$I,2,0)</f>
        <v>Storm</v>
      </c>
      <c r="M845" s="54">
        <f t="shared" si="54"/>
        <v>-3.8376523984650857E-2</v>
      </c>
      <c r="N845" s="42" t="e">
        <f>VLOOKUP(E845,Inflation!$A$2:'Inflation'!$L$63,14,FALSE)*J845</f>
        <v>#REF!</v>
      </c>
      <c r="O845" s="126" t="e">
        <f t="shared" si="55"/>
        <v>#REF!</v>
      </c>
      <c r="P845" s="41">
        <v>5</v>
      </c>
      <c r="Q845" s="41">
        <v>2</v>
      </c>
      <c r="R845" s="41">
        <v>2</v>
      </c>
    </row>
    <row r="846" spans="1:18">
      <c r="A846" s="40" t="str">
        <f t="shared" si="52"/>
        <v>4_20112</v>
      </c>
      <c r="B846" s="40">
        <v>4</v>
      </c>
      <c r="C846" s="41" t="s">
        <v>71</v>
      </c>
      <c r="D846" s="40">
        <v>2</v>
      </c>
      <c r="E846" s="40">
        <v>2011</v>
      </c>
      <c r="F846" s="40" t="str">
        <f t="shared" si="53"/>
        <v>2011Q2</v>
      </c>
      <c r="G846" s="40">
        <v>1</v>
      </c>
      <c r="H846" s="40">
        <v>0</v>
      </c>
      <c r="I846" s="40">
        <v>0</v>
      </c>
      <c r="J846" s="42">
        <v>136809</v>
      </c>
      <c r="K846" s="42">
        <f>J846*OtherData!$C$3</f>
        <v>103564.72369417109</v>
      </c>
      <c r="L846" s="42" t="str">
        <f>VLOOKUP($C846,OtherData!$H:$I,2,0)</f>
        <v>Storm</v>
      </c>
      <c r="M846" s="54">
        <f t="shared" si="54"/>
        <v>-3.8377070371233349E-2</v>
      </c>
      <c r="N846" s="42" t="e">
        <f>VLOOKUP(E846,Inflation!$A$2:'Inflation'!$L$63,14,FALSE)*J846</f>
        <v>#REF!</v>
      </c>
      <c r="O846" s="126" t="e">
        <f t="shared" si="55"/>
        <v>#REF!</v>
      </c>
      <c r="P846" s="41">
        <v>5</v>
      </c>
      <c r="Q846" s="41">
        <v>2</v>
      </c>
      <c r="R846" s="41">
        <v>5</v>
      </c>
    </row>
    <row r="847" spans="1:18">
      <c r="A847" s="40" t="str">
        <f t="shared" si="52"/>
        <v>4_20113</v>
      </c>
      <c r="B847" s="40">
        <v>4</v>
      </c>
      <c r="C847" s="41" t="s">
        <v>71</v>
      </c>
      <c r="D847" s="40">
        <v>3</v>
      </c>
      <c r="E847" s="40">
        <v>2011</v>
      </c>
      <c r="F847" s="40" t="str">
        <f t="shared" si="53"/>
        <v>2011Q3</v>
      </c>
      <c r="G847" s="40">
        <v>1</v>
      </c>
      <c r="H847" s="40">
        <v>0</v>
      </c>
      <c r="I847" s="40">
        <v>0</v>
      </c>
      <c r="J847" s="42">
        <v>134615</v>
      </c>
      <c r="K847" s="42">
        <f>J847*OtherData!$C$3</f>
        <v>101903.86071158214</v>
      </c>
      <c r="L847" s="42" t="str">
        <f>VLOOKUP($C847,OtherData!$H:$I,2,0)</f>
        <v>Storm</v>
      </c>
      <c r="M847" s="54">
        <f t="shared" si="54"/>
        <v>-3.839168954394067E-2</v>
      </c>
      <c r="N847" s="42" t="e">
        <f>VLOOKUP(E847,Inflation!$A$2:'Inflation'!$L$63,14,FALSE)*J847</f>
        <v>#REF!</v>
      </c>
      <c r="O847" s="126" t="e">
        <f t="shared" si="55"/>
        <v>#REF!</v>
      </c>
      <c r="P847" s="41">
        <v>3</v>
      </c>
      <c r="Q847" s="41">
        <v>3</v>
      </c>
      <c r="R847" s="41">
        <v>3</v>
      </c>
    </row>
    <row r="848" spans="1:18">
      <c r="A848" s="40" t="str">
        <f t="shared" si="52"/>
        <v>6_20123</v>
      </c>
      <c r="B848" s="40">
        <v>6</v>
      </c>
      <c r="C848" s="41" t="s">
        <v>71</v>
      </c>
      <c r="D848" s="40">
        <v>3</v>
      </c>
      <c r="E848" s="40">
        <v>2012</v>
      </c>
      <c r="F848" s="40" t="str">
        <f t="shared" si="53"/>
        <v>2012Q3</v>
      </c>
      <c r="G848" s="40">
        <v>1</v>
      </c>
      <c r="H848" s="40">
        <v>0</v>
      </c>
      <c r="I848" s="40">
        <v>0</v>
      </c>
      <c r="J848" s="42">
        <v>133029</v>
      </c>
      <c r="K848" s="42">
        <f>J848*OtherData!$C$3</f>
        <v>100703.25510976533</v>
      </c>
      <c r="L848" s="42" t="str">
        <f>VLOOKUP($C848,OtherData!$H:$I,2,0)</f>
        <v>Storm</v>
      </c>
      <c r="M848" s="54">
        <f t="shared" si="54"/>
        <v>-3.8402257460036296E-2</v>
      </c>
      <c r="N848" s="42" t="e">
        <f>VLOOKUP(E848,Inflation!$A$2:'Inflation'!$L$63,14,FALSE)*J848</f>
        <v>#REF!</v>
      </c>
      <c r="O848" s="126" t="e">
        <f t="shared" si="55"/>
        <v>#REF!</v>
      </c>
      <c r="P848" s="41">
        <v>4</v>
      </c>
      <c r="Q848" s="41">
        <v>4</v>
      </c>
      <c r="R848" s="41">
        <v>4</v>
      </c>
    </row>
    <row r="849" spans="1:18">
      <c r="A849" s="40" t="str">
        <f t="shared" si="52"/>
        <v>3_20102</v>
      </c>
      <c r="B849" s="40">
        <v>3</v>
      </c>
      <c r="C849" s="41" t="s">
        <v>71</v>
      </c>
      <c r="D849" s="40">
        <v>2</v>
      </c>
      <c r="E849" s="40">
        <v>2010</v>
      </c>
      <c r="F849" s="40" t="str">
        <f t="shared" si="53"/>
        <v>2010Q2</v>
      </c>
      <c r="G849" s="40">
        <v>1</v>
      </c>
      <c r="H849" s="40">
        <v>0</v>
      </c>
      <c r="I849" s="40">
        <v>0</v>
      </c>
      <c r="J849" s="42">
        <v>130924</v>
      </c>
      <c r="K849" s="42">
        <f>J849*OtherData!$C$3</f>
        <v>99109.765329295988</v>
      </c>
      <c r="L849" s="42" t="str">
        <f>VLOOKUP($C849,OtherData!$H:$I,2,0)</f>
        <v>Storm</v>
      </c>
      <c r="M849" s="54">
        <f t="shared" si="54"/>
        <v>-3.8416283603404065E-2</v>
      </c>
      <c r="N849" s="42" t="e">
        <f>VLOOKUP(E849,Inflation!$A$2:'Inflation'!$L$63,14,FALSE)*J849</f>
        <v>#REF!</v>
      </c>
      <c r="O849" s="126" t="e">
        <f t="shared" si="55"/>
        <v>#REF!</v>
      </c>
      <c r="P849" s="41">
        <v>3</v>
      </c>
      <c r="Q849" s="41">
        <v>3</v>
      </c>
      <c r="R849" s="41">
        <v>3</v>
      </c>
    </row>
    <row r="850" spans="1:18">
      <c r="A850" s="40" t="str">
        <f t="shared" si="52"/>
        <v>1_19631</v>
      </c>
      <c r="B850" s="40">
        <v>1</v>
      </c>
      <c r="C850" s="41" t="s">
        <v>74</v>
      </c>
      <c r="D850" s="40">
        <v>1</v>
      </c>
      <c r="E850" s="40">
        <v>1963</v>
      </c>
      <c r="F850" s="40" t="str">
        <f t="shared" si="53"/>
        <v>1963Q1</v>
      </c>
      <c r="G850" s="40">
        <v>2</v>
      </c>
      <c r="H850" s="40">
        <v>0</v>
      </c>
      <c r="I850" s="40">
        <v>0</v>
      </c>
      <c r="J850" s="42">
        <v>130656</v>
      </c>
      <c r="K850" s="42">
        <f>J850*OtherData!$C$3</f>
        <v>98906.88872066616</v>
      </c>
      <c r="L850" s="42" t="str">
        <f>VLOOKUP($C850,OtherData!$H:$I,2,0)</f>
        <v>Storm</v>
      </c>
      <c r="M850" s="54">
        <f t="shared" si="54"/>
        <v>-3.8418069354673692E-2</v>
      </c>
      <c r="N850" s="42" t="e">
        <f>VLOOKUP(E850,Inflation!$A$2:'Inflation'!$L$63,14,FALSE)*J850</f>
        <v>#REF!</v>
      </c>
      <c r="O850" s="126" t="e">
        <f t="shared" si="55"/>
        <v>#REF!</v>
      </c>
      <c r="P850" s="41">
        <v>3</v>
      </c>
      <c r="Q850" s="41">
        <v>3</v>
      </c>
      <c r="R850" s="41">
        <v>3</v>
      </c>
    </row>
    <row r="851" spans="1:18">
      <c r="A851" s="40" t="str">
        <f t="shared" si="52"/>
        <v>4_20092</v>
      </c>
      <c r="B851" s="40">
        <v>4</v>
      </c>
      <c r="C851" s="41" t="s">
        <v>66</v>
      </c>
      <c r="D851" s="40">
        <v>2</v>
      </c>
      <c r="E851" s="40">
        <v>2009</v>
      </c>
      <c r="F851" s="40" t="str">
        <f t="shared" si="53"/>
        <v>2009Q2</v>
      </c>
      <c r="G851" s="40">
        <v>1</v>
      </c>
      <c r="H851" s="40">
        <v>0</v>
      </c>
      <c r="I851" s="40">
        <v>0</v>
      </c>
      <c r="J851" s="42">
        <v>130278</v>
      </c>
      <c r="K851" s="42">
        <f>J851*OtherData!$C$3</f>
        <v>98620.741862225594</v>
      </c>
      <c r="L851" s="42" t="str">
        <f>VLOOKUP($C851,OtherData!$H:$I,2,0)</f>
        <v>Water</v>
      </c>
      <c r="M851" s="54">
        <f t="shared" si="54"/>
        <v>-3.8420588063553987E-2</v>
      </c>
      <c r="N851" s="42" t="e">
        <f>VLOOKUP(E851,Inflation!$A$2:'Inflation'!$L$63,14,FALSE)*J851</f>
        <v>#REF!</v>
      </c>
      <c r="O851" s="126" t="e">
        <f t="shared" si="55"/>
        <v>#REF!</v>
      </c>
      <c r="P851" s="41">
        <v>4</v>
      </c>
      <c r="Q851" s="41">
        <v>4</v>
      </c>
      <c r="R851" s="41">
        <v>4</v>
      </c>
    </row>
    <row r="852" spans="1:18">
      <c r="A852" s="40" t="str">
        <f t="shared" si="52"/>
        <v>4_20112</v>
      </c>
      <c r="B852" s="40">
        <v>4</v>
      </c>
      <c r="C852" s="41" t="s">
        <v>71</v>
      </c>
      <c r="D852" s="40">
        <v>2</v>
      </c>
      <c r="E852" s="40">
        <v>2011</v>
      </c>
      <c r="F852" s="40" t="str">
        <f t="shared" si="53"/>
        <v>2011Q2</v>
      </c>
      <c r="G852" s="40">
        <v>1</v>
      </c>
      <c r="H852" s="40">
        <v>0</v>
      </c>
      <c r="I852" s="40">
        <v>0</v>
      </c>
      <c r="J852" s="42">
        <v>129859</v>
      </c>
      <c r="K852" s="42">
        <f>J852*OtherData!$C$3</f>
        <v>98303.557910673742</v>
      </c>
      <c r="L852" s="42" t="str">
        <f>VLOOKUP($C852,OtherData!$H:$I,2,0)</f>
        <v>Storm</v>
      </c>
      <c r="M852" s="54">
        <f t="shared" si="54"/>
        <v>-3.8423379965725535E-2</v>
      </c>
      <c r="N852" s="42" t="e">
        <f>VLOOKUP(E852,Inflation!$A$2:'Inflation'!$L$63,14,FALSE)*J852</f>
        <v>#REF!</v>
      </c>
      <c r="O852" s="126" t="e">
        <f t="shared" si="55"/>
        <v>#REF!</v>
      </c>
      <c r="P852" s="41">
        <v>3</v>
      </c>
      <c r="Q852" s="41">
        <v>3</v>
      </c>
      <c r="R852" s="41">
        <v>5</v>
      </c>
    </row>
    <row r="853" spans="1:18">
      <c r="A853" s="40" t="str">
        <f t="shared" si="52"/>
        <v>1_19801</v>
      </c>
      <c r="B853" s="40">
        <v>1</v>
      </c>
      <c r="C853" s="41" t="s">
        <v>67</v>
      </c>
      <c r="D853" s="40">
        <v>1</v>
      </c>
      <c r="E853" s="40">
        <v>1980</v>
      </c>
      <c r="F853" s="40" t="str">
        <f t="shared" si="53"/>
        <v>1980Q1</v>
      </c>
      <c r="G853" s="40">
        <v>1</v>
      </c>
      <c r="H853" s="40">
        <v>0</v>
      </c>
      <c r="I853" s="40">
        <v>0</v>
      </c>
      <c r="J853" s="42">
        <v>129427</v>
      </c>
      <c r="K853" s="42">
        <f>J853*OtherData!$C$3</f>
        <v>97976.53292959879</v>
      </c>
      <c r="L853" s="42" t="str">
        <f>VLOOKUP($C853,OtherData!$H:$I,2,0)</f>
        <v>Winter</v>
      </c>
      <c r="M853" s="54">
        <f t="shared" si="54"/>
        <v>-3.8426258490160153E-2</v>
      </c>
      <c r="N853" s="42" t="e">
        <f>VLOOKUP(E853,Inflation!$A$2:'Inflation'!$L$63,14,FALSE)*J853</f>
        <v>#REF!</v>
      </c>
      <c r="O853" s="126" t="e">
        <f t="shared" si="55"/>
        <v>#REF!</v>
      </c>
      <c r="P853" s="41">
        <v>4</v>
      </c>
      <c r="Q853" s="41">
        <v>4</v>
      </c>
      <c r="R853" s="41">
        <v>4</v>
      </c>
    </row>
    <row r="854" spans="1:18">
      <c r="A854" s="40" t="str">
        <f t="shared" si="52"/>
        <v>5_20102</v>
      </c>
      <c r="B854" s="40">
        <v>5</v>
      </c>
      <c r="C854" s="41" t="s">
        <v>71</v>
      </c>
      <c r="D854" s="40">
        <v>2</v>
      </c>
      <c r="E854" s="40">
        <v>2010</v>
      </c>
      <c r="F854" s="40" t="str">
        <f t="shared" si="53"/>
        <v>2010Q2</v>
      </c>
      <c r="G854" s="40">
        <v>1</v>
      </c>
      <c r="H854" s="40">
        <v>0</v>
      </c>
      <c r="I854" s="40">
        <v>0</v>
      </c>
      <c r="J854" s="42">
        <v>129326</v>
      </c>
      <c r="K854" s="42">
        <f>J854*OtherData!$C$3</f>
        <v>97900.075700227098</v>
      </c>
      <c r="L854" s="42" t="str">
        <f>VLOOKUP($C854,OtherData!$H:$I,2,0)</f>
        <v>Storm</v>
      </c>
      <c r="M854" s="54">
        <f t="shared" si="54"/>
        <v>-3.8426931478511769E-2</v>
      </c>
      <c r="N854" s="42" t="e">
        <f>VLOOKUP(E854,Inflation!$A$2:'Inflation'!$L$63,14,FALSE)*J854</f>
        <v>#REF!</v>
      </c>
      <c r="O854" s="126" t="e">
        <f t="shared" si="55"/>
        <v>#REF!</v>
      </c>
      <c r="P854" s="41">
        <v>3</v>
      </c>
      <c r="Q854" s="41">
        <v>3</v>
      </c>
      <c r="R854" s="41">
        <v>5</v>
      </c>
    </row>
    <row r="855" spans="1:18">
      <c r="A855" s="40" t="str">
        <f t="shared" si="52"/>
        <v>3_20131</v>
      </c>
      <c r="B855" s="40">
        <v>3</v>
      </c>
      <c r="C855" s="41" t="s">
        <v>71</v>
      </c>
      <c r="D855" s="40">
        <v>1</v>
      </c>
      <c r="E855" s="40">
        <v>2013</v>
      </c>
      <c r="F855" s="40" t="str">
        <f t="shared" si="53"/>
        <v>2013Q1</v>
      </c>
      <c r="G855" s="40">
        <v>1</v>
      </c>
      <c r="H855" s="40">
        <v>0</v>
      </c>
      <c r="I855" s="40">
        <v>0</v>
      </c>
      <c r="J855" s="42">
        <v>128984</v>
      </c>
      <c r="K855" s="42">
        <f>J855*OtherData!$C$3</f>
        <v>97641.180923542779</v>
      </c>
      <c r="L855" s="42" t="str">
        <f>VLOOKUP($C855,OtherData!$H:$I,2,0)</f>
        <v>Storm</v>
      </c>
      <c r="M855" s="54">
        <f t="shared" si="54"/>
        <v>-3.8429210310355844E-2</v>
      </c>
      <c r="N855" s="42" t="e">
        <f>VLOOKUP(E855,Inflation!$A$2:'Inflation'!$L$63,14,FALSE)*J855</f>
        <v>#REF!</v>
      </c>
      <c r="O855" s="126" t="e">
        <f t="shared" si="55"/>
        <v>#REF!</v>
      </c>
      <c r="P855" s="41">
        <v>4</v>
      </c>
      <c r="Q855" s="41">
        <v>4</v>
      </c>
      <c r="R855" s="41">
        <v>4</v>
      </c>
    </row>
    <row r="856" spans="1:18">
      <c r="A856" s="40" t="str">
        <f t="shared" si="52"/>
        <v>5_20142</v>
      </c>
      <c r="B856" s="40">
        <v>5</v>
      </c>
      <c r="C856" s="41" t="s">
        <v>71</v>
      </c>
      <c r="D856" s="40">
        <v>2</v>
      </c>
      <c r="E856" s="40">
        <v>2014</v>
      </c>
      <c r="F856" s="40" t="str">
        <f t="shared" si="53"/>
        <v>2014Q2</v>
      </c>
      <c r="G856" s="40">
        <v>1</v>
      </c>
      <c r="H856" s="40">
        <v>0</v>
      </c>
      <c r="I856" s="40">
        <v>0</v>
      </c>
      <c r="J856" s="42">
        <v>127957</v>
      </c>
      <c r="K856" s="42">
        <f>J856*OtherData!$C$3</f>
        <v>96863.739591218779</v>
      </c>
      <c r="L856" s="42" t="str">
        <f>VLOOKUP($C856,OtherData!$H:$I,2,0)</f>
        <v>Storm</v>
      </c>
      <c r="M856" s="54">
        <f t="shared" si="54"/>
        <v>-3.8436053469139073E-2</v>
      </c>
      <c r="N856" s="42" t="e">
        <f>VLOOKUP(E856,Inflation!$A$2:'Inflation'!$L$63,14,FALSE)*J856</f>
        <v>#REF!</v>
      </c>
      <c r="O856" s="126" t="e">
        <f t="shared" si="55"/>
        <v>#REF!</v>
      </c>
      <c r="P856" s="41">
        <v>5</v>
      </c>
      <c r="Q856" s="41">
        <v>2</v>
      </c>
      <c r="R856" s="41">
        <v>5</v>
      </c>
    </row>
    <row r="857" spans="1:18">
      <c r="A857" s="40" t="str">
        <f t="shared" si="52"/>
        <v>1_19831</v>
      </c>
      <c r="B857" s="40">
        <v>1</v>
      </c>
      <c r="C857" s="41" t="s">
        <v>67</v>
      </c>
      <c r="D857" s="40">
        <v>1</v>
      </c>
      <c r="E857" s="40">
        <v>1983</v>
      </c>
      <c r="F857" s="40" t="str">
        <f t="shared" si="53"/>
        <v>1983Q1</v>
      </c>
      <c r="G857" s="40">
        <v>2</v>
      </c>
      <c r="H857" s="40">
        <v>0</v>
      </c>
      <c r="I857" s="40">
        <v>0</v>
      </c>
      <c r="J857" s="42">
        <v>127776</v>
      </c>
      <c r="K857" s="42">
        <f>J857*OtherData!$C$3</f>
        <v>96726.722180166544</v>
      </c>
      <c r="L857" s="42" t="str">
        <f>VLOOKUP($C857,OtherData!$H:$I,2,0)</f>
        <v>Winter</v>
      </c>
      <c r="M857" s="54">
        <f t="shared" si="54"/>
        <v>-3.8437259517571175E-2</v>
      </c>
      <c r="N857" s="42" t="e">
        <f>VLOOKUP(E857,Inflation!$A$2:'Inflation'!$L$63,14,FALSE)*J857</f>
        <v>#REF!</v>
      </c>
      <c r="O857" s="126" t="e">
        <f t="shared" si="55"/>
        <v>#REF!</v>
      </c>
      <c r="P857" s="41">
        <v>5</v>
      </c>
      <c r="Q857" s="41">
        <v>2</v>
      </c>
      <c r="R857" s="41">
        <v>5</v>
      </c>
    </row>
    <row r="858" spans="1:18">
      <c r="A858" s="40" t="str">
        <f t="shared" si="52"/>
        <v>6_20123</v>
      </c>
      <c r="B858" s="40">
        <v>6</v>
      </c>
      <c r="C858" s="41" t="s">
        <v>71</v>
      </c>
      <c r="D858" s="40">
        <v>3</v>
      </c>
      <c r="E858" s="40">
        <v>2012</v>
      </c>
      <c r="F858" s="40" t="str">
        <f t="shared" si="53"/>
        <v>2012Q3</v>
      </c>
      <c r="G858" s="40">
        <v>1</v>
      </c>
      <c r="H858" s="40">
        <v>0</v>
      </c>
      <c r="I858" s="40">
        <v>0</v>
      </c>
      <c r="J858" s="42">
        <v>127640</v>
      </c>
      <c r="K858" s="42">
        <f>J858*OtherData!$C$3</f>
        <v>96623.769871309618</v>
      </c>
      <c r="L858" s="42" t="str">
        <f>VLOOKUP($C858,OtherData!$H:$I,2,0)</f>
        <v>Storm</v>
      </c>
      <c r="M858" s="54">
        <f t="shared" si="54"/>
        <v>-3.8438165719707998E-2</v>
      </c>
      <c r="N858" s="42" t="e">
        <f>VLOOKUP(E858,Inflation!$A$2:'Inflation'!$L$63,14,FALSE)*J858</f>
        <v>#REF!</v>
      </c>
      <c r="O858" s="126" t="e">
        <f t="shared" si="55"/>
        <v>#REF!</v>
      </c>
      <c r="P858" s="41">
        <v>1</v>
      </c>
      <c r="Q858" s="41">
        <v>1</v>
      </c>
      <c r="R858" s="41">
        <v>1</v>
      </c>
    </row>
    <row r="859" spans="1:18">
      <c r="A859" s="40" t="str">
        <f t="shared" si="52"/>
        <v>5_20103</v>
      </c>
      <c r="B859" s="40">
        <v>5</v>
      </c>
      <c r="C859" s="41" t="s">
        <v>71</v>
      </c>
      <c r="D859" s="40">
        <v>3</v>
      </c>
      <c r="E859" s="40">
        <v>2010</v>
      </c>
      <c r="F859" s="40" t="str">
        <f t="shared" si="53"/>
        <v>2010Q3</v>
      </c>
      <c r="G859" s="40">
        <v>1</v>
      </c>
      <c r="H859" s="40">
        <v>0</v>
      </c>
      <c r="I859" s="40">
        <v>0</v>
      </c>
      <c r="J859" s="42">
        <v>127627</v>
      </c>
      <c r="K859" s="42">
        <f>J859*OtherData!$C$3</f>
        <v>96613.928841786532</v>
      </c>
      <c r="L859" s="42" t="str">
        <f>VLOOKUP($C859,OtherData!$H:$I,2,0)</f>
        <v>Storm</v>
      </c>
      <c r="M859" s="54">
        <f t="shared" si="54"/>
        <v>-3.8438252341971076E-2</v>
      </c>
      <c r="N859" s="42" t="e">
        <f>VLOOKUP(E859,Inflation!$A$2:'Inflation'!$L$63,14,FALSE)*J859</f>
        <v>#REF!</v>
      </c>
      <c r="O859" s="126" t="e">
        <f t="shared" si="55"/>
        <v>#REF!</v>
      </c>
      <c r="P859" s="41">
        <v>3</v>
      </c>
      <c r="Q859" s="41">
        <v>3</v>
      </c>
      <c r="R859" s="41">
        <v>3</v>
      </c>
    </row>
    <row r="860" spans="1:18">
      <c r="A860" s="40" t="str">
        <f t="shared" si="52"/>
        <v>2_20154</v>
      </c>
      <c r="B860" s="40">
        <v>2</v>
      </c>
      <c r="C860" s="41" t="s">
        <v>66</v>
      </c>
      <c r="D860" s="40">
        <v>4</v>
      </c>
      <c r="E860" s="40">
        <v>2015</v>
      </c>
      <c r="F860" s="40" t="str">
        <f t="shared" si="53"/>
        <v>2015Q4</v>
      </c>
      <c r="G860" s="40">
        <v>2</v>
      </c>
      <c r="H860" s="40">
        <v>0</v>
      </c>
      <c r="I860" s="40">
        <v>0</v>
      </c>
      <c r="J860" s="42">
        <v>126587</v>
      </c>
      <c r="K860" s="42">
        <f>J860*OtherData!$C$3</f>
        <v>95826.646479939445</v>
      </c>
      <c r="L860" s="42" t="str">
        <f>VLOOKUP($C860,OtherData!$H:$I,2,0)</f>
        <v>Water</v>
      </c>
      <c r="M860" s="54">
        <f t="shared" si="54"/>
        <v>-3.8445182123017389E-2</v>
      </c>
      <c r="N860" s="42" t="e">
        <f>VLOOKUP(E860,Inflation!$A$2:'Inflation'!$L$63,14,FALSE)*J860</f>
        <v>#REF!</v>
      </c>
      <c r="O860" s="126" t="e">
        <f t="shared" si="55"/>
        <v>#REF!</v>
      </c>
      <c r="P860" s="41">
        <v>1</v>
      </c>
      <c r="Q860" s="41">
        <v>1</v>
      </c>
      <c r="R860" s="41">
        <v>1</v>
      </c>
    </row>
    <row r="861" spans="1:18">
      <c r="A861" s="40" t="str">
        <f t="shared" si="52"/>
        <v>1_19742</v>
      </c>
      <c r="B861" s="40">
        <v>1</v>
      </c>
      <c r="C861" s="41" t="s">
        <v>93</v>
      </c>
      <c r="D861" s="40">
        <v>2</v>
      </c>
      <c r="E861" s="40">
        <v>1974</v>
      </c>
      <c r="F861" s="40" t="str">
        <f t="shared" si="53"/>
        <v>1974Q2</v>
      </c>
      <c r="G861" s="40">
        <v>1</v>
      </c>
      <c r="H861" s="40">
        <v>0</v>
      </c>
      <c r="I861" s="40">
        <v>5</v>
      </c>
      <c r="J861" s="42">
        <v>126495</v>
      </c>
      <c r="K861" s="42">
        <f>J861*OtherData!$C$3</f>
        <v>95757.002271006815</v>
      </c>
      <c r="L861" s="42" t="str">
        <f>VLOOKUP($C861,OtherData!$H:$I,2,0)</f>
        <v>Storm</v>
      </c>
      <c r="M861" s="54">
        <f t="shared" si="54"/>
        <v>-3.8445795142109947E-2</v>
      </c>
      <c r="N861" s="42" t="e">
        <f>VLOOKUP(E861,Inflation!$A$2:'Inflation'!$L$63,14,FALSE)*J861</f>
        <v>#REF!</v>
      </c>
      <c r="O861" s="126" t="e">
        <f t="shared" si="55"/>
        <v>#REF!</v>
      </c>
      <c r="P861" s="41">
        <v>1</v>
      </c>
      <c r="Q861" s="41">
        <v>1</v>
      </c>
      <c r="R861" s="41">
        <v>1</v>
      </c>
    </row>
    <row r="862" spans="1:18">
      <c r="A862" s="40" t="str">
        <f t="shared" si="52"/>
        <v>2_19624</v>
      </c>
      <c r="B862" s="40">
        <v>2</v>
      </c>
      <c r="C862" s="41" t="s">
        <v>94</v>
      </c>
      <c r="D862" s="40">
        <v>4</v>
      </c>
      <c r="E862" s="40">
        <v>1962</v>
      </c>
      <c r="F862" s="40" t="str">
        <f t="shared" si="53"/>
        <v>1962Q4</v>
      </c>
      <c r="G862" s="40">
        <v>8</v>
      </c>
      <c r="H862" s="40">
        <v>0</v>
      </c>
      <c r="I862" s="40">
        <v>0</v>
      </c>
      <c r="J862" s="42">
        <v>124338</v>
      </c>
      <c r="K862" s="42">
        <f>J862*OtherData!$C$3</f>
        <v>94124.148372445125</v>
      </c>
      <c r="L862" s="42" t="str">
        <f>VLOOKUP($C862,OtherData!$H:$I,2,0)</f>
        <v>Water</v>
      </c>
      <c r="M862" s="54">
        <f t="shared" si="54"/>
        <v>-3.8460167774530041E-2</v>
      </c>
      <c r="N862" s="42" t="e">
        <f>VLOOKUP(E862,Inflation!$A$2:'Inflation'!$L$63,14,FALSE)*J862</f>
        <v>#REF!</v>
      </c>
      <c r="O862" s="126" t="e">
        <f t="shared" si="55"/>
        <v>#REF!</v>
      </c>
      <c r="P862" s="41">
        <v>5</v>
      </c>
      <c r="Q862" s="41">
        <v>2</v>
      </c>
      <c r="R862" s="41">
        <v>5</v>
      </c>
    </row>
    <row r="863" spans="1:18">
      <c r="A863" s="40" t="str">
        <f t="shared" si="52"/>
        <v>3_20094</v>
      </c>
      <c r="B863" s="40">
        <v>3</v>
      </c>
      <c r="C863" s="41" t="s">
        <v>66</v>
      </c>
      <c r="D863" s="40">
        <v>4</v>
      </c>
      <c r="E863" s="40">
        <v>2009</v>
      </c>
      <c r="F863" s="40" t="str">
        <f t="shared" si="53"/>
        <v>2009Q4</v>
      </c>
      <c r="G863" s="40">
        <v>1</v>
      </c>
      <c r="H863" s="40">
        <v>0</v>
      </c>
      <c r="I863" s="40">
        <v>0</v>
      </c>
      <c r="J863" s="42">
        <v>124330</v>
      </c>
      <c r="K863" s="42">
        <f>J863*OtherData!$C$3</f>
        <v>94118.092354277062</v>
      </c>
      <c r="L863" s="42" t="str">
        <f>VLOOKUP($C863,OtherData!$H:$I,2,0)</f>
        <v>Water</v>
      </c>
      <c r="M863" s="54">
        <f t="shared" si="54"/>
        <v>-3.8460221080538086E-2</v>
      </c>
      <c r="N863" s="42" t="e">
        <f>VLOOKUP(E863,Inflation!$A$2:'Inflation'!$L$63,14,FALSE)*J863</f>
        <v>#REF!</v>
      </c>
      <c r="O863" s="126" t="e">
        <f t="shared" si="55"/>
        <v>#REF!</v>
      </c>
      <c r="P863" s="41">
        <v>2</v>
      </c>
      <c r="Q863" s="41">
        <v>2</v>
      </c>
      <c r="R863" s="41">
        <v>2</v>
      </c>
    </row>
    <row r="864" spans="1:18">
      <c r="A864" s="40" t="str">
        <f t="shared" si="52"/>
        <v>5_20103</v>
      </c>
      <c r="B864" s="40">
        <v>5</v>
      </c>
      <c r="C864" s="41" t="s">
        <v>71</v>
      </c>
      <c r="D864" s="40">
        <v>3</v>
      </c>
      <c r="E864" s="40">
        <v>2010</v>
      </c>
      <c r="F864" s="40" t="str">
        <f t="shared" si="53"/>
        <v>2010Q3</v>
      </c>
      <c r="G864" s="40">
        <v>1</v>
      </c>
      <c r="H864" s="40">
        <v>0</v>
      </c>
      <c r="I864" s="40">
        <v>0</v>
      </c>
      <c r="J864" s="42">
        <v>124064</v>
      </c>
      <c r="K864" s="42">
        <f>J864*OtherData!$C$3</f>
        <v>93916.729750189261</v>
      </c>
      <c r="L864" s="42" t="str">
        <f>VLOOKUP($C864,OtherData!$H:$I,2,0)</f>
        <v>Storm</v>
      </c>
      <c r="M864" s="54">
        <f t="shared" si="54"/>
        <v>-3.84619935053057E-2</v>
      </c>
      <c r="N864" s="42" t="e">
        <f>VLOOKUP(E864,Inflation!$A$2:'Inflation'!$L$63,14,FALSE)*J864</f>
        <v>#REF!</v>
      </c>
      <c r="O864" s="126" t="e">
        <f t="shared" si="55"/>
        <v>#REF!</v>
      </c>
      <c r="P864" s="41">
        <v>3</v>
      </c>
      <c r="Q864" s="41">
        <v>3</v>
      </c>
      <c r="R864" s="41">
        <v>3</v>
      </c>
    </row>
    <row r="865" spans="1:18">
      <c r="A865" s="40" t="str">
        <f t="shared" si="52"/>
        <v>3_20103</v>
      </c>
      <c r="B865" s="40">
        <v>3</v>
      </c>
      <c r="C865" s="41" t="s">
        <v>71</v>
      </c>
      <c r="D865" s="40">
        <v>3</v>
      </c>
      <c r="E865" s="40">
        <v>2010</v>
      </c>
      <c r="F865" s="40" t="str">
        <f t="shared" si="53"/>
        <v>2010Q3</v>
      </c>
      <c r="G865" s="40">
        <v>1</v>
      </c>
      <c r="H865" s="40">
        <v>0</v>
      </c>
      <c r="I865" s="40">
        <v>0</v>
      </c>
      <c r="J865" s="42">
        <v>123417</v>
      </c>
      <c r="K865" s="42">
        <f>J865*OtherData!$C$3</f>
        <v>93426.949280847854</v>
      </c>
      <c r="L865" s="42" t="str">
        <f>VLOOKUP($C865,OtherData!$H:$I,2,0)</f>
        <v>Storm</v>
      </c>
      <c r="M865" s="54">
        <f t="shared" si="54"/>
        <v>-3.8466304628706628E-2</v>
      </c>
      <c r="N865" s="42" t="e">
        <f>VLOOKUP(E865,Inflation!$A$2:'Inflation'!$L$63,14,FALSE)*J865</f>
        <v>#REF!</v>
      </c>
      <c r="O865" s="126" t="e">
        <f t="shared" si="55"/>
        <v>#REF!</v>
      </c>
      <c r="P865" s="41">
        <v>4</v>
      </c>
      <c r="Q865" s="41">
        <v>4</v>
      </c>
      <c r="R865" s="41">
        <v>4</v>
      </c>
    </row>
    <row r="866" spans="1:18">
      <c r="A866" s="40" t="str">
        <f t="shared" si="52"/>
        <v>3_20112</v>
      </c>
      <c r="B866" s="40">
        <v>3</v>
      </c>
      <c r="C866" s="41" t="s">
        <v>71</v>
      </c>
      <c r="D866" s="40">
        <v>2</v>
      </c>
      <c r="E866" s="40">
        <v>2011</v>
      </c>
      <c r="F866" s="40" t="str">
        <f t="shared" si="53"/>
        <v>2011Q2</v>
      </c>
      <c r="G866" s="40">
        <v>1</v>
      </c>
      <c r="H866" s="40">
        <v>0</v>
      </c>
      <c r="I866" s="40">
        <v>0</v>
      </c>
      <c r="J866" s="42">
        <v>123138</v>
      </c>
      <c r="K866" s="42">
        <f>J866*OtherData!$C$3</f>
        <v>93215.745647236952</v>
      </c>
      <c r="L866" s="42" t="str">
        <f>VLOOKUP($C866,OtherData!$H:$I,2,0)</f>
        <v>Storm</v>
      </c>
      <c r="M866" s="54">
        <f t="shared" si="54"/>
        <v>-3.846816367573732E-2</v>
      </c>
      <c r="N866" s="42" t="e">
        <f>VLOOKUP(E866,Inflation!$A$2:'Inflation'!$L$63,14,FALSE)*J866</f>
        <v>#REF!</v>
      </c>
      <c r="O866" s="126" t="e">
        <f t="shared" si="55"/>
        <v>#REF!</v>
      </c>
      <c r="P866" s="41">
        <v>4</v>
      </c>
      <c r="Q866" s="41">
        <v>4</v>
      </c>
      <c r="R866" s="41">
        <v>4</v>
      </c>
    </row>
    <row r="867" spans="1:18">
      <c r="A867" s="40" t="str">
        <f t="shared" si="52"/>
        <v>1_19961</v>
      </c>
      <c r="B867" s="40">
        <v>1</v>
      </c>
      <c r="C867" s="41" t="s">
        <v>67</v>
      </c>
      <c r="D867" s="40">
        <v>1</v>
      </c>
      <c r="E867" s="40">
        <v>1996</v>
      </c>
      <c r="F867" s="40" t="str">
        <f t="shared" si="53"/>
        <v>1996Q1</v>
      </c>
      <c r="G867" s="40">
        <v>1</v>
      </c>
      <c r="H867" s="40">
        <v>0</v>
      </c>
      <c r="I867" s="40">
        <v>0</v>
      </c>
      <c r="J867" s="42">
        <v>122945</v>
      </c>
      <c r="K867" s="42">
        <f>J867*OtherData!$C$3</f>
        <v>93069.64420893263</v>
      </c>
      <c r="L867" s="42" t="str">
        <f>VLOOKUP($C867,OtherData!$H:$I,2,0)</f>
        <v>Winter</v>
      </c>
      <c r="M867" s="54">
        <f t="shared" si="54"/>
        <v>-3.8469449683181493E-2</v>
      </c>
      <c r="N867" s="42" t="e">
        <f>VLOOKUP(E867,Inflation!$A$2:'Inflation'!$L$63,14,FALSE)*J867</f>
        <v>#REF!</v>
      </c>
      <c r="O867" s="126" t="e">
        <f t="shared" si="55"/>
        <v>#REF!</v>
      </c>
      <c r="P867" s="41">
        <v>2</v>
      </c>
      <c r="Q867" s="41">
        <v>2</v>
      </c>
      <c r="R867" s="41">
        <v>2</v>
      </c>
    </row>
    <row r="868" spans="1:18">
      <c r="A868" s="40" t="str">
        <f t="shared" si="52"/>
        <v>4_20121</v>
      </c>
      <c r="B868" s="40">
        <v>4</v>
      </c>
      <c r="C868" s="41" t="s">
        <v>71</v>
      </c>
      <c r="D868" s="40">
        <v>1</v>
      </c>
      <c r="E868" s="40">
        <v>2012</v>
      </c>
      <c r="F868" s="40" t="str">
        <f t="shared" si="53"/>
        <v>2012Q1</v>
      </c>
      <c r="G868" s="40">
        <v>1</v>
      </c>
      <c r="H868" s="40">
        <v>0</v>
      </c>
      <c r="I868" s="40">
        <v>0</v>
      </c>
      <c r="J868" s="42">
        <v>122821</v>
      </c>
      <c r="K868" s="42">
        <f>J868*OtherData!$C$3</f>
        <v>92975.775927327792</v>
      </c>
      <c r="L868" s="42" t="str">
        <f>VLOOKUP($C868,OtherData!$H:$I,2,0)</f>
        <v>Storm</v>
      </c>
      <c r="M868" s="54">
        <f t="shared" si="54"/>
        <v>-3.8470275926306245E-2</v>
      </c>
      <c r="N868" s="42" t="e">
        <f>VLOOKUP(E868,Inflation!$A$2:'Inflation'!$L$63,14,FALSE)*J868</f>
        <v>#REF!</v>
      </c>
      <c r="O868" s="126" t="e">
        <f t="shared" si="55"/>
        <v>#REF!</v>
      </c>
      <c r="P868" s="41">
        <v>5</v>
      </c>
      <c r="Q868" s="41">
        <v>2</v>
      </c>
      <c r="R868" s="41">
        <v>2</v>
      </c>
    </row>
    <row r="869" spans="1:18">
      <c r="A869" s="40" t="str">
        <f t="shared" si="52"/>
        <v>3_20153</v>
      </c>
      <c r="B869" s="40">
        <v>3</v>
      </c>
      <c r="C869" s="41" t="s">
        <v>71</v>
      </c>
      <c r="D869" s="40">
        <v>3</v>
      </c>
      <c r="E869" s="40">
        <v>2015</v>
      </c>
      <c r="F869" s="40" t="str">
        <f t="shared" si="53"/>
        <v>2015Q3</v>
      </c>
      <c r="G869" s="40">
        <v>1</v>
      </c>
      <c r="H869" s="40">
        <v>0</v>
      </c>
      <c r="I869" s="40">
        <v>0</v>
      </c>
      <c r="J869" s="42">
        <v>122352</v>
      </c>
      <c r="K869" s="42">
        <f>J869*OtherData!$C$3</f>
        <v>92620.741862225594</v>
      </c>
      <c r="L869" s="42" t="str">
        <f>VLOOKUP($C869,OtherData!$H:$I,2,0)</f>
        <v>Storm</v>
      </c>
      <c r="M869" s="54">
        <f t="shared" si="54"/>
        <v>-3.8473400991028091E-2</v>
      </c>
      <c r="N869" s="42" t="e">
        <f>VLOOKUP(E869,Inflation!$A$2:'Inflation'!$L$63,14,FALSE)*J869</f>
        <v>#REF!</v>
      </c>
      <c r="O869" s="126" t="e">
        <f t="shared" si="55"/>
        <v>#REF!</v>
      </c>
      <c r="P869" s="41">
        <v>5</v>
      </c>
      <c r="Q869" s="41">
        <v>2</v>
      </c>
      <c r="R869" s="41">
        <v>2</v>
      </c>
    </row>
    <row r="870" spans="1:18">
      <c r="A870" s="40" t="str">
        <f t="shared" si="52"/>
        <v>4_20023</v>
      </c>
      <c r="B870" s="40">
        <v>4</v>
      </c>
      <c r="C870" s="41" t="s">
        <v>71</v>
      </c>
      <c r="D870" s="40">
        <v>3</v>
      </c>
      <c r="E870" s="40">
        <v>2002</v>
      </c>
      <c r="F870" s="40" t="str">
        <f t="shared" si="53"/>
        <v>2002Q3</v>
      </c>
      <c r="G870" s="40">
        <v>1</v>
      </c>
      <c r="H870" s="40">
        <v>0</v>
      </c>
      <c r="I870" s="40">
        <v>11</v>
      </c>
      <c r="J870" s="42">
        <v>122225</v>
      </c>
      <c r="K870" s="42">
        <f>J870*OtherData!$C$3</f>
        <v>92524.60257380773</v>
      </c>
      <c r="L870" s="42" t="str">
        <f>VLOOKUP($C870,OtherData!$H:$I,2,0)</f>
        <v>Storm</v>
      </c>
      <c r="M870" s="54">
        <f t="shared" si="54"/>
        <v>-3.8474247223905862E-2</v>
      </c>
      <c r="N870" s="42" t="e">
        <f>VLOOKUP(E870,Inflation!$A$2:'Inflation'!$L$63,14,FALSE)*J870</f>
        <v>#REF!</v>
      </c>
      <c r="O870" s="126" t="e">
        <f t="shared" si="55"/>
        <v>#REF!</v>
      </c>
      <c r="P870" s="41">
        <v>5</v>
      </c>
      <c r="Q870" s="41">
        <v>2</v>
      </c>
      <c r="R870" s="41">
        <v>2</v>
      </c>
    </row>
    <row r="871" spans="1:18">
      <c r="A871" s="40" t="str">
        <f t="shared" si="52"/>
        <v>4_20153</v>
      </c>
      <c r="B871" s="40">
        <v>4</v>
      </c>
      <c r="C871" s="41" t="s">
        <v>71</v>
      </c>
      <c r="D871" s="40">
        <v>3</v>
      </c>
      <c r="E871" s="40">
        <v>2015</v>
      </c>
      <c r="F871" s="40" t="str">
        <f t="shared" si="53"/>
        <v>2015Q3</v>
      </c>
      <c r="G871" s="40">
        <v>1</v>
      </c>
      <c r="H871" s="40">
        <v>0</v>
      </c>
      <c r="I871" s="40">
        <v>0</v>
      </c>
      <c r="J871" s="42">
        <v>121971</v>
      </c>
      <c r="K871" s="42">
        <f>J871*OtherData!$C$3</f>
        <v>92332.323996972002</v>
      </c>
      <c r="L871" s="42" t="str">
        <f>VLOOKUP($C871,OtherData!$H:$I,2,0)</f>
        <v>Storm</v>
      </c>
      <c r="M871" s="54">
        <f t="shared" si="54"/>
        <v>-3.8475939689661405E-2</v>
      </c>
      <c r="N871" s="42" t="e">
        <f>VLOOKUP(E871,Inflation!$A$2:'Inflation'!$L$63,14,FALSE)*J871</f>
        <v>#REF!</v>
      </c>
      <c r="O871" s="126" t="e">
        <f t="shared" si="55"/>
        <v>#REF!</v>
      </c>
      <c r="P871" s="41">
        <v>4</v>
      </c>
      <c r="Q871" s="41">
        <v>4</v>
      </c>
      <c r="R871" s="41">
        <v>5</v>
      </c>
    </row>
    <row r="872" spans="1:18">
      <c r="A872" s="40" t="str">
        <f t="shared" si="52"/>
        <v>1_20043</v>
      </c>
      <c r="B872" s="40">
        <v>1</v>
      </c>
      <c r="C872" s="41" t="s">
        <v>66</v>
      </c>
      <c r="D872" s="40">
        <v>3</v>
      </c>
      <c r="E872" s="40">
        <v>2004</v>
      </c>
      <c r="F872" s="40" t="str">
        <f t="shared" si="53"/>
        <v>2004Q3</v>
      </c>
      <c r="G872" s="40">
        <v>1</v>
      </c>
      <c r="H872" s="40">
        <v>0</v>
      </c>
      <c r="I872" s="40">
        <v>0</v>
      </c>
      <c r="J872" s="42">
        <v>121857</v>
      </c>
      <c r="K872" s="42">
        <f>J872*OtherData!$C$3</f>
        <v>92246.025738077224</v>
      </c>
      <c r="L872" s="42" t="str">
        <f>VLOOKUP($C872,OtherData!$H:$I,2,0)</f>
        <v>Water</v>
      </c>
      <c r="M872" s="54">
        <f t="shared" si="54"/>
        <v>-3.8476699300276099E-2</v>
      </c>
      <c r="N872" s="42" t="e">
        <f>VLOOKUP(E872,Inflation!$A$2:'Inflation'!$L$63,14,FALSE)*J872</f>
        <v>#REF!</v>
      </c>
      <c r="O872" s="126" t="e">
        <f t="shared" si="55"/>
        <v>#REF!</v>
      </c>
      <c r="P872" s="41">
        <v>2</v>
      </c>
      <c r="Q872" s="41">
        <v>2</v>
      </c>
      <c r="R872" s="41">
        <v>2</v>
      </c>
    </row>
    <row r="873" spans="1:18">
      <c r="A873" s="40" t="str">
        <f t="shared" si="52"/>
        <v>5_20131</v>
      </c>
      <c r="B873" s="40">
        <v>5</v>
      </c>
      <c r="C873" s="41" t="s">
        <v>71</v>
      </c>
      <c r="D873" s="40">
        <v>1</v>
      </c>
      <c r="E873" s="40">
        <v>2013</v>
      </c>
      <c r="F873" s="40" t="str">
        <f t="shared" si="53"/>
        <v>2013Q1</v>
      </c>
      <c r="G873" s="40">
        <v>1</v>
      </c>
      <c r="H873" s="40">
        <v>0</v>
      </c>
      <c r="I873" s="40">
        <v>0</v>
      </c>
      <c r="J873" s="42">
        <v>121806</v>
      </c>
      <c r="K873" s="42">
        <f>J873*OtherData!$C$3</f>
        <v>92207.418622255864</v>
      </c>
      <c r="L873" s="42" t="str">
        <f>VLOOKUP($C873,OtherData!$H:$I,2,0)</f>
        <v>Storm</v>
      </c>
      <c r="M873" s="54">
        <f t="shared" si="54"/>
        <v>-3.847703912607741E-2</v>
      </c>
      <c r="N873" s="42" t="e">
        <f>VLOOKUP(E873,Inflation!$A$2:'Inflation'!$L$63,14,FALSE)*J873</f>
        <v>#REF!</v>
      </c>
      <c r="O873" s="126" t="e">
        <f t="shared" si="55"/>
        <v>#REF!</v>
      </c>
      <c r="P873" s="41">
        <v>4</v>
      </c>
      <c r="Q873" s="41">
        <v>4</v>
      </c>
      <c r="R873" s="41">
        <v>5</v>
      </c>
    </row>
    <row r="874" spans="1:18">
      <c r="A874" s="40" t="str">
        <f t="shared" si="52"/>
        <v>3_20133</v>
      </c>
      <c r="B874" s="40">
        <v>3</v>
      </c>
      <c r="C874" s="41" t="s">
        <v>71</v>
      </c>
      <c r="D874" s="40">
        <v>3</v>
      </c>
      <c r="E874" s="40">
        <v>2013</v>
      </c>
      <c r="F874" s="40" t="str">
        <f t="shared" si="53"/>
        <v>2013Q3</v>
      </c>
      <c r="G874" s="40">
        <v>1</v>
      </c>
      <c r="H874" s="40">
        <v>0</v>
      </c>
      <c r="I874" s="40">
        <v>0</v>
      </c>
      <c r="J874" s="42">
        <v>121210</v>
      </c>
      <c r="K874" s="42">
        <f>J874*OtherData!$C$3</f>
        <v>91756.245268735816</v>
      </c>
      <c r="L874" s="42" t="str">
        <f>VLOOKUP($C874,OtherData!$H:$I,2,0)</f>
        <v>Storm</v>
      </c>
      <c r="M874" s="54">
        <f t="shared" si="54"/>
        <v>-3.8481010423677027E-2</v>
      </c>
      <c r="N874" s="42" t="e">
        <f>VLOOKUP(E874,Inflation!$A$2:'Inflation'!$L$63,14,FALSE)*J874</f>
        <v>#REF!</v>
      </c>
      <c r="O874" s="126" t="e">
        <f t="shared" si="55"/>
        <v>#REF!</v>
      </c>
      <c r="P874" s="41">
        <v>1</v>
      </c>
      <c r="Q874" s="41">
        <v>1</v>
      </c>
      <c r="R874" s="41">
        <v>1</v>
      </c>
    </row>
    <row r="875" spans="1:18">
      <c r="A875" s="40" t="str">
        <f t="shared" si="52"/>
        <v>6_20111</v>
      </c>
      <c r="B875" s="40">
        <v>6</v>
      </c>
      <c r="C875" s="41" t="s">
        <v>71</v>
      </c>
      <c r="D875" s="40">
        <v>1</v>
      </c>
      <c r="E875" s="40">
        <v>2011</v>
      </c>
      <c r="F875" s="40" t="str">
        <f t="shared" si="53"/>
        <v>2011Q1</v>
      </c>
      <c r="G875" s="40">
        <v>1</v>
      </c>
      <c r="H875" s="40">
        <v>0</v>
      </c>
      <c r="I875" s="40">
        <v>0</v>
      </c>
      <c r="J875" s="42">
        <v>120449</v>
      </c>
      <c r="K875" s="42">
        <f>J875*OtherData!$C$3</f>
        <v>91180.166540499631</v>
      </c>
      <c r="L875" s="42" t="str">
        <f>VLOOKUP($C875,OtherData!$H:$I,2,0)</f>
        <v>Storm</v>
      </c>
      <c r="M875" s="54">
        <f t="shared" si="54"/>
        <v>-3.8486081157692642E-2</v>
      </c>
      <c r="N875" s="42" t="e">
        <f>VLOOKUP(E875,Inflation!$A$2:'Inflation'!$L$63,14,FALSE)*J875</f>
        <v>#REF!</v>
      </c>
      <c r="O875" s="126" t="e">
        <f t="shared" si="55"/>
        <v>#REF!</v>
      </c>
      <c r="P875" s="41">
        <v>3</v>
      </c>
      <c r="Q875" s="41">
        <v>3</v>
      </c>
      <c r="R875" s="41">
        <v>3</v>
      </c>
    </row>
    <row r="876" spans="1:18">
      <c r="A876" s="40" t="str">
        <f t="shared" si="52"/>
        <v>1_19814</v>
      </c>
      <c r="B876" s="40">
        <v>1</v>
      </c>
      <c r="C876" s="41" t="s">
        <v>67</v>
      </c>
      <c r="D876" s="40">
        <v>4</v>
      </c>
      <c r="E876" s="40">
        <v>1981</v>
      </c>
      <c r="F876" s="40" t="str">
        <f t="shared" si="53"/>
        <v>1981Q4</v>
      </c>
      <c r="G876" s="40">
        <v>1</v>
      </c>
      <c r="H876" s="40">
        <v>0</v>
      </c>
      <c r="I876" s="40">
        <v>0</v>
      </c>
      <c r="J876" s="42">
        <v>119996</v>
      </c>
      <c r="K876" s="42">
        <f>J876*OtherData!$C$3</f>
        <v>90837.244511733545</v>
      </c>
      <c r="L876" s="42" t="str">
        <f>VLOOKUP($C876,OtherData!$H:$I,2,0)</f>
        <v>Winter</v>
      </c>
      <c r="M876" s="54">
        <f t="shared" si="54"/>
        <v>-3.848909961039839E-2</v>
      </c>
      <c r="N876" s="42" t="e">
        <f>VLOOKUP(E876,Inflation!$A$2:'Inflation'!$L$63,14,FALSE)*J876</f>
        <v>#REF!</v>
      </c>
      <c r="O876" s="126" t="e">
        <f t="shared" si="55"/>
        <v>#REF!</v>
      </c>
      <c r="P876" s="41">
        <v>3</v>
      </c>
      <c r="Q876" s="41">
        <v>3</v>
      </c>
      <c r="R876" s="41">
        <v>3</v>
      </c>
    </row>
    <row r="877" spans="1:18">
      <c r="A877" s="40" t="str">
        <f t="shared" si="52"/>
        <v>2_19792</v>
      </c>
      <c r="B877" s="40">
        <v>2</v>
      </c>
      <c r="C877" s="41" t="s">
        <v>66</v>
      </c>
      <c r="D877" s="40">
        <v>2</v>
      </c>
      <c r="E877" s="40">
        <v>1979</v>
      </c>
      <c r="F877" s="40" t="str">
        <f t="shared" si="53"/>
        <v>1979Q2</v>
      </c>
      <c r="G877" s="40">
        <v>3</v>
      </c>
      <c r="H877" s="40">
        <v>0</v>
      </c>
      <c r="I877" s="40">
        <v>0</v>
      </c>
      <c r="J877" s="42">
        <v>119899</v>
      </c>
      <c r="K877" s="42">
        <f>J877*OtherData!$C$3</f>
        <v>90763.815291445877</v>
      </c>
      <c r="L877" s="42" t="str">
        <f>VLOOKUP($C877,OtherData!$H:$I,2,0)</f>
        <v>Water</v>
      </c>
      <c r="M877" s="54">
        <f t="shared" si="54"/>
        <v>-3.848974594574598E-2</v>
      </c>
      <c r="N877" s="42" t="e">
        <f>VLOOKUP(E877,Inflation!$A$2:'Inflation'!$L$63,14,FALSE)*J877</f>
        <v>#REF!</v>
      </c>
      <c r="O877" s="126" t="e">
        <f t="shared" si="55"/>
        <v>#REF!</v>
      </c>
      <c r="P877" s="41">
        <v>3</v>
      </c>
      <c r="Q877" s="41">
        <v>3</v>
      </c>
      <c r="R877" s="41">
        <v>3</v>
      </c>
    </row>
    <row r="878" spans="1:18">
      <c r="A878" s="40" t="str">
        <f t="shared" si="52"/>
        <v>3_20102</v>
      </c>
      <c r="B878" s="40">
        <v>3</v>
      </c>
      <c r="C878" s="41" t="s">
        <v>71</v>
      </c>
      <c r="D878" s="40">
        <v>2</v>
      </c>
      <c r="E878" s="40">
        <v>2010</v>
      </c>
      <c r="F878" s="40" t="str">
        <f t="shared" si="53"/>
        <v>2010Q2</v>
      </c>
      <c r="G878" s="40">
        <v>1</v>
      </c>
      <c r="H878" s="40">
        <v>0</v>
      </c>
      <c r="I878" s="40">
        <v>0</v>
      </c>
      <c r="J878" s="42">
        <v>119346</v>
      </c>
      <c r="K878" s="42">
        <f>J878*OtherData!$C$3</f>
        <v>90345.193035579112</v>
      </c>
      <c r="L878" s="42" t="str">
        <f>VLOOKUP($C878,OtherData!$H:$I,2,0)</f>
        <v>Storm</v>
      </c>
      <c r="M878" s="54">
        <f t="shared" si="54"/>
        <v>-3.8493430723552338E-2</v>
      </c>
      <c r="N878" s="42" t="e">
        <f>VLOOKUP(E878,Inflation!$A$2:'Inflation'!$L$63,14,FALSE)*J878</f>
        <v>#REF!</v>
      </c>
      <c r="O878" s="126" t="e">
        <f t="shared" si="55"/>
        <v>#REF!</v>
      </c>
      <c r="P878" s="41">
        <v>3</v>
      </c>
      <c r="Q878" s="41">
        <v>3</v>
      </c>
      <c r="R878" s="41">
        <v>3</v>
      </c>
    </row>
    <row r="879" spans="1:18">
      <c r="A879" s="40" t="str">
        <f t="shared" si="52"/>
        <v>3_20122</v>
      </c>
      <c r="B879" s="40">
        <v>3</v>
      </c>
      <c r="C879" s="41" t="s">
        <v>71</v>
      </c>
      <c r="D879" s="40">
        <v>2</v>
      </c>
      <c r="E879" s="40">
        <v>2012</v>
      </c>
      <c r="F879" s="40" t="str">
        <f t="shared" si="53"/>
        <v>2012Q2</v>
      </c>
      <c r="G879" s="40">
        <v>1</v>
      </c>
      <c r="H879" s="40">
        <v>0</v>
      </c>
      <c r="I879" s="40">
        <v>0</v>
      </c>
      <c r="J879" s="42">
        <v>119029</v>
      </c>
      <c r="K879" s="42">
        <f>J879*OtherData!$C$3</f>
        <v>90105.223315669951</v>
      </c>
      <c r="L879" s="42" t="str">
        <f>VLOOKUP($C879,OtherData!$H:$I,2,0)</f>
        <v>Storm</v>
      </c>
      <c r="M879" s="54">
        <f t="shared" si="54"/>
        <v>-3.8495542974121263E-2</v>
      </c>
      <c r="N879" s="42" t="e">
        <f>VLOOKUP(E879,Inflation!$A$2:'Inflation'!$L$63,14,FALSE)*J879</f>
        <v>#REF!</v>
      </c>
      <c r="O879" s="126" t="e">
        <f t="shared" si="55"/>
        <v>#REF!</v>
      </c>
      <c r="P879" s="41">
        <v>3</v>
      </c>
      <c r="Q879" s="41">
        <v>3</v>
      </c>
      <c r="R879" s="41">
        <v>3</v>
      </c>
    </row>
    <row r="880" spans="1:18">
      <c r="A880" s="40" t="str">
        <f t="shared" si="52"/>
        <v>4_20092</v>
      </c>
      <c r="B880" s="40">
        <v>4</v>
      </c>
      <c r="C880" s="41" t="s">
        <v>71</v>
      </c>
      <c r="D880" s="40">
        <v>2</v>
      </c>
      <c r="E880" s="40">
        <v>2009</v>
      </c>
      <c r="F880" s="40" t="str">
        <f t="shared" si="53"/>
        <v>2009Q2</v>
      </c>
      <c r="G880" s="40">
        <v>1</v>
      </c>
      <c r="H880" s="40">
        <v>0</v>
      </c>
      <c r="I880" s="40">
        <v>0</v>
      </c>
      <c r="J880" s="42">
        <v>118103</v>
      </c>
      <c r="K880" s="42">
        <f>J880*OtherData!$C$3</f>
        <v>89404.239212717643</v>
      </c>
      <c r="L880" s="42" t="str">
        <f>VLOOKUP($C880,OtherData!$H:$I,2,0)</f>
        <v>Storm</v>
      </c>
      <c r="M880" s="54">
        <f t="shared" si="54"/>
        <v>-3.8501713144552883E-2</v>
      </c>
      <c r="N880" s="42" t="e">
        <f>VLOOKUP(E880,Inflation!$A$2:'Inflation'!$L$63,14,FALSE)*J880</f>
        <v>#REF!</v>
      </c>
      <c r="O880" s="126" t="e">
        <f t="shared" si="55"/>
        <v>#REF!</v>
      </c>
      <c r="P880" s="41">
        <v>3</v>
      </c>
      <c r="Q880" s="41">
        <v>3</v>
      </c>
      <c r="R880" s="41">
        <v>3</v>
      </c>
    </row>
    <row r="881" spans="1:18">
      <c r="A881" s="40" t="str">
        <f t="shared" si="52"/>
        <v>3_20142</v>
      </c>
      <c r="B881" s="40">
        <v>3</v>
      </c>
      <c r="C881" s="41" t="s">
        <v>71</v>
      </c>
      <c r="D881" s="40">
        <v>2</v>
      </c>
      <c r="E881" s="40">
        <v>2014</v>
      </c>
      <c r="F881" s="40" t="str">
        <f t="shared" si="53"/>
        <v>2014Q2</v>
      </c>
      <c r="G881" s="40">
        <v>1</v>
      </c>
      <c r="H881" s="40">
        <v>0</v>
      </c>
      <c r="I881" s="40">
        <v>0</v>
      </c>
      <c r="J881" s="42">
        <v>117877</v>
      </c>
      <c r="K881" s="42">
        <f>J881*OtherData!$C$3</f>
        <v>89233.156699470099</v>
      </c>
      <c r="L881" s="42" t="str">
        <f>VLOOKUP($C881,OtherData!$H:$I,2,0)</f>
        <v>Storm</v>
      </c>
      <c r="M881" s="54">
        <f t="shared" si="54"/>
        <v>-3.8503219039280251E-2</v>
      </c>
      <c r="N881" s="42" t="e">
        <f>VLOOKUP(E881,Inflation!$A$2:'Inflation'!$L$63,14,FALSE)*J881</f>
        <v>#REF!</v>
      </c>
      <c r="O881" s="126" t="e">
        <f t="shared" si="55"/>
        <v>#REF!</v>
      </c>
      <c r="P881" s="41">
        <v>3</v>
      </c>
      <c r="Q881" s="41">
        <v>3</v>
      </c>
      <c r="R881" s="41">
        <v>3</v>
      </c>
    </row>
    <row r="882" spans="1:18">
      <c r="A882" s="40" t="str">
        <f t="shared" si="52"/>
        <v>4_20132</v>
      </c>
      <c r="B882" s="40">
        <v>4</v>
      </c>
      <c r="C882" s="41" t="s">
        <v>86</v>
      </c>
      <c r="D882" s="40">
        <v>2</v>
      </c>
      <c r="E882" s="40">
        <v>2013</v>
      </c>
      <c r="F882" s="40" t="str">
        <f t="shared" si="53"/>
        <v>2013Q2</v>
      </c>
      <c r="G882" s="40">
        <v>1</v>
      </c>
      <c r="H882" s="40">
        <v>0</v>
      </c>
      <c r="I882" s="40">
        <v>0</v>
      </c>
      <c r="J882" s="42">
        <v>117710</v>
      </c>
      <c r="K882" s="42">
        <f>J882*OtherData!$C$3</f>
        <v>89106.737320211963</v>
      </c>
      <c r="L882" s="42" t="str">
        <f>VLOOKUP($C882,OtherData!$H:$I,2,0)</f>
        <v>Storm</v>
      </c>
      <c r="M882" s="54">
        <f t="shared" si="54"/>
        <v>-3.8504331802198269E-2</v>
      </c>
      <c r="N882" s="42" t="e">
        <f>VLOOKUP(E882,Inflation!$A$2:'Inflation'!$L$63,14,FALSE)*J882</f>
        <v>#REF!</v>
      </c>
      <c r="O882" s="126" t="e">
        <f t="shared" si="55"/>
        <v>#REF!</v>
      </c>
      <c r="P882" s="41">
        <v>4</v>
      </c>
      <c r="Q882" s="41">
        <v>4</v>
      </c>
      <c r="R882" s="41">
        <v>5</v>
      </c>
    </row>
    <row r="883" spans="1:18">
      <c r="A883" s="40" t="str">
        <f t="shared" si="52"/>
        <v>3_20112</v>
      </c>
      <c r="B883" s="40">
        <v>3</v>
      </c>
      <c r="C883" s="41" t="s">
        <v>71</v>
      </c>
      <c r="D883" s="40">
        <v>2</v>
      </c>
      <c r="E883" s="40">
        <v>2011</v>
      </c>
      <c r="F883" s="40" t="str">
        <f t="shared" si="53"/>
        <v>2011Q2</v>
      </c>
      <c r="G883" s="40">
        <v>1</v>
      </c>
      <c r="H883" s="40">
        <v>0</v>
      </c>
      <c r="I883" s="40">
        <v>0</v>
      </c>
      <c r="J883" s="42">
        <v>116505</v>
      </c>
      <c r="K883" s="42">
        <f>J883*OtherData!$C$3</f>
        <v>88194.549583648753</v>
      </c>
      <c r="L883" s="42" t="str">
        <f>VLOOKUP($C883,OtherData!$H:$I,2,0)</f>
        <v>Storm</v>
      </c>
      <c r="M883" s="54">
        <f t="shared" si="54"/>
        <v>-3.8512361019660581E-2</v>
      </c>
      <c r="N883" s="42" t="e">
        <f>VLOOKUP(E883,Inflation!$A$2:'Inflation'!$L$63,14,FALSE)*J883</f>
        <v>#REF!</v>
      </c>
      <c r="O883" s="126" t="e">
        <f t="shared" si="55"/>
        <v>#REF!</v>
      </c>
      <c r="P883" s="41">
        <v>5</v>
      </c>
      <c r="Q883" s="41">
        <v>2</v>
      </c>
      <c r="R883" s="41">
        <v>2</v>
      </c>
    </row>
    <row r="884" spans="1:18">
      <c r="A884" s="40" t="str">
        <f t="shared" si="52"/>
        <v>6_20131</v>
      </c>
      <c r="B884" s="40">
        <v>6</v>
      </c>
      <c r="C884" s="41" t="s">
        <v>71</v>
      </c>
      <c r="D884" s="40">
        <v>1</v>
      </c>
      <c r="E884" s="40">
        <v>2013</v>
      </c>
      <c r="F884" s="40" t="str">
        <f t="shared" si="53"/>
        <v>2013Q1</v>
      </c>
      <c r="G884" s="40">
        <v>1</v>
      </c>
      <c r="H884" s="40">
        <v>0</v>
      </c>
      <c r="I884" s="40">
        <v>0</v>
      </c>
      <c r="J884" s="42">
        <v>116036</v>
      </c>
      <c r="K884" s="42">
        <f>J884*OtherData!$C$3</f>
        <v>87839.515518546556</v>
      </c>
      <c r="L884" s="42" t="str">
        <f>VLOOKUP($C884,OtherData!$H:$I,2,0)</f>
        <v>Storm</v>
      </c>
      <c r="M884" s="54">
        <f t="shared" si="54"/>
        <v>-3.8515486084382426E-2</v>
      </c>
      <c r="N884" s="42" t="e">
        <f>VLOOKUP(E884,Inflation!$A$2:'Inflation'!$L$63,14,FALSE)*J884</f>
        <v>#REF!</v>
      </c>
      <c r="O884" s="126" t="e">
        <f t="shared" si="55"/>
        <v>#REF!</v>
      </c>
      <c r="P884" s="41">
        <v>3</v>
      </c>
      <c r="Q884" s="41">
        <v>3</v>
      </c>
      <c r="R884" s="41">
        <v>3</v>
      </c>
    </row>
    <row r="885" spans="1:18">
      <c r="A885" s="40" t="str">
        <f t="shared" si="52"/>
        <v>4_20103</v>
      </c>
      <c r="B885" s="40">
        <v>4</v>
      </c>
      <c r="C885" s="41" t="s">
        <v>71</v>
      </c>
      <c r="D885" s="40">
        <v>3</v>
      </c>
      <c r="E885" s="40">
        <v>2010</v>
      </c>
      <c r="F885" s="40" t="str">
        <f t="shared" si="53"/>
        <v>2010Q3</v>
      </c>
      <c r="G885" s="40">
        <v>1</v>
      </c>
      <c r="H885" s="40">
        <v>0</v>
      </c>
      <c r="I885" s="40">
        <v>0</v>
      </c>
      <c r="J885" s="42">
        <v>115225</v>
      </c>
      <c r="K885" s="42">
        <f>J885*OtherData!$C$3</f>
        <v>87225.586676760038</v>
      </c>
      <c r="L885" s="42" t="str">
        <f>VLOOKUP($C885,OtherData!$H:$I,2,0)</f>
        <v>Storm</v>
      </c>
      <c r="M885" s="54">
        <f t="shared" si="54"/>
        <v>-3.8520889980948346E-2</v>
      </c>
      <c r="N885" s="42" t="e">
        <f>VLOOKUP(E885,Inflation!$A$2:'Inflation'!$L$63,14,FALSE)*J885</f>
        <v>#REF!</v>
      </c>
      <c r="O885" s="126" t="e">
        <f t="shared" si="55"/>
        <v>#REF!</v>
      </c>
      <c r="P885" s="41">
        <v>1</v>
      </c>
      <c r="Q885" s="41">
        <v>1</v>
      </c>
      <c r="R885" s="41">
        <v>1</v>
      </c>
    </row>
    <row r="886" spans="1:18">
      <c r="A886" s="40" t="str">
        <f t="shared" si="52"/>
        <v>4_20132</v>
      </c>
      <c r="B886" s="40">
        <v>4</v>
      </c>
      <c r="C886" s="41" t="s">
        <v>71</v>
      </c>
      <c r="D886" s="40">
        <v>2</v>
      </c>
      <c r="E886" s="40">
        <v>2013</v>
      </c>
      <c r="F886" s="40" t="str">
        <f t="shared" si="53"/>
        <v>2013Q2</v>
      </c>
      <c r="G886" s="40">
        <v>1</v>
      </c>
      <c r="H886" s="40">
        <v>0</v>
      </c>
      <c r="I886" s="40">
        <v>0</v>
      </c>
      <c r="J886" s="42">
        <v>115034</v>
      </c>
      <c r="K886" s="42">
        <f>J886*OtherData!$C$3</f>
        <v>87080.999242997728</v>
      </c>
      <c r="L886" s="42" t="str">
        <f>VLOOKUP($C886,OtherData!$H:$I,2,0)</f>
        <v>Storm</v>
      </c>
      <c r="M886" s="54">
        <f t="shared" si="54"/>
        <v>-3.8522162661890506E-2</v>
      </c>
      <c r="N886" s="42" t="e">
        <f>VLOOKUP(E886,Inflation!$A$2:'Inflation'!$L$63,14,FALSE)*J886</f>
        <v>#REF!</v>
      </c>
      <c r="O886" s="126" t="e">
        <f t="shared" si="55"/>
        <v>#REF!</v>
      </c>
      <c r="P886" s="41">
        <v>4</v>
      </c>
      <c r="Q886" s="41">
        <v>4</v>
      </c>
      <c r="R886" s="41">
        <v>4</v>
      </c>
    </row>
    <row r="887" spans="1:18">
      <c r="A887" s="40" t="str">
        <f t="shared" si="52"/>
        <v>2_19804</v>
      </c>
      <c r="B887" s="40">
        <v>2</v>
      </c>
      <c r="C887" s="41" t="s">
        <v>73</v>
      </c>
      <c r="D887" s="40">
        <v>4</v>
      </c>
      <c r="E887" s="40">
        <v>1980</v>
      </c>
      <c r="F887" s="40" t="str">
        <f t="shared" si="53"/>
        <v>1980Q4</v>
      </c>
      <c r="G887" s="40">
        <v>3</v>
      </c>
      <c r="H887" s="40">
        <v>1</v>
      </c>
      <c r="I887" s="40">
        <v>1</v>
      </c>
      <c r="J887" s="42">
        <v>114850</v>
      </c>
      <c r="K887" s="42">
        <f>J887*OtherData!$C$3</f>
        <v>86941.710825132483</v>
      </c>
      <c r="L887" s="42" t="str">
        <f>VLOOKUP($C887,OtherData!$H:$I,2,0)</f>
        <v>Wind</v>
      </c>
      <c r="M887" s="54">
        <f t="shared" si="54"/>
        <v>-3.8523388700075621E-2</v>
      </c>
      <c r="N887" s="42" t="e">
        <f>VLOOKUP(E887,Inflation!$A$2:'Inflation'!$L$63,14,FALSE)*J887</f>
        <v>#REF!</v>
      </c>
      <c r="O887" s="126" t="e">
        <f t="shared" si="55"/>
        <v>#REF!</v>
      </c>
      <c r="P887" s="41">
        <v>1</v>
      </c>
      <c r="Q887" s="41">
        <v>1</v>
      </c>
      <c r="R887" s="41">
        <v>1</v>
      </c>
    </row>
    <row r="888" spans="1:18">
      <c r="A888" s="40" t="str">
        <f t="shared" si="52"/>
        <v>3_20131</v>
      </c>
      <c r="B888" s="40">
        <v>3</v>
      </c>
      <c r="C888" s="41" t="s">
        <v>71</v>
      </c>
      <c r="D888" s="40">
        <v>1</v>
      </c>
      <c r="E888" s="40">
        <v>2013</v>
      </c>
      <c r="F888" s="40" t="str">
        <f t="shared" si="53"/>
        <v>2013Q1</v>
      </c>
      <c r="G888" s="40">
        <v>1</v>
      </c>
      <c r="H888" s="40">
        <v>0</v>
      </c>
      <c r="I888" s="40">
        <v>0</v>
      </c>
      <c r="J888" s="42">
        <v>114628</v>
      </c>
      <c r="K888" s="42">
        <f>J888*OtherData!$C$3</f>
        <v>86773.656320968963</v>
      </c>
      <c r="L888" s="42" t="str">
        <f>VLOOKUP($C888,OtherData!$H:$I,2,0)</f>
        <v>Storm</v>
      </c>
      <c r="M888" s="54">
        <f t="shared" si="54"/>
        <v>-3.852486794179897E-2</v>
      </c>
      <c r="N888" s="42" t="e">
        <f>VLOOKUP(E888,Inflation!$A$2:'Inflation'!$L$63,14,FALSE)*J888</f>
        <v>#REF!</v>
      </c>
      <c r="O888" s="126" t="e">
        <f t="shared" si="55"/>
        <v>#REF!</v>
      </c>
      <c r="P888" s="41">
        <v>3</v>
      </c>
      <c r="Q888" s="41">
        <v>3</v>
      </c>
      <c r="R888" s="41">
        <v>3</v>
      </c>
    </row>
    <row r="889" spans="1:18">
      <c r="A889" s="40" t="str">
        <f t="shared" si="52"/>
        <v>2_19814</v>
      </c>
      <c r="B889" s="40">
        <v>2</v>
      </c>
      <c r="C889" s="41" t="s">
        <v>101</v>
      </c>
      <c r="D889" s="40">
        <v>4</v>
      </c>
      <c r="E889" s="40">
        <v>1981</v>
      </c>
      <c r="F889" s="40" t="str">
        <f t="shared" si="53"/>
        <v>1981Q4</v>
      </c>
      <c r="G889" s="40">
        <v>4</v>
      </c>
      <c r="H889" s="40">
        <v>0</v>
      </c>
      <c r="I889" s="40">
        <v>0</v>
      </c>
      <c r="J889" s="42">
        <v>113525</v>
      </c>
      <c r="K889" s="42">
        <f>J889*OtherData!$C$3</f>
        <v>85938.682816048458</v>
      </c>
      <c r="L889" s="42" t="str">
        <f>VLOOKUP($C889,OtherData!$H:$I,2,0)</f>
        <v>Water</v>
      </c>
      <c r="M889" s="54">
        <f t="shared" si="54"/>
        <v>-3.8532217507658666E-2</v>
      </c>
      <c r="N889" s="42" t="e">
        <f>VLOOKUP(E889,Inflation!$A$2:'Inflation'!$L$63,14,FALSE)*J889</f>
        <v>#REF!</v>
      </c>
      <c r="O889" s="126" t="e">
        <f t="shared" si="55"/>
        <v>#REF!</v>
      </c>
      <c r="P889" s="41">
        <v>4</v>
      </c>
      <c r="Q889" s="41">
        <v>4</v>
      </c>
      <c r="R889" s="41">
        <v>4</v>
      </c>
    </row>
    <row r="890" spans="1:18">
      <c r="A890" s="40" t="str">
        <f t="shared" si="52"/>
        <v>2_20152</v>
      </c>
      <c r="B890" s="40">
        <v>2</v>
      </c>
      <c r="C890" s="41" t="s">
        <v>71</v>
      </c>
      <c r="D890" s="40">
        <v>2</v>
      </c>
      <c r="E890" s="40">
        <v>2015</v>
      </c>
      <c r="F890" s="40" t="str">
        <f t="shared" si="53"/>
        <v>2015Q2</v>
      </c>
      <c r="G890" s="40">
        <v>1</v>
      </c>
      <c r="H890" s="40">
        <v>0</v>
      </c>
      <c r="I890" s="40">
        <v>0</v>
      </c>
      <c r="J890" s="42">
        <v>108023</v>
      </c>
      <c r="K890" s="42">
        <f>J890*OtherData!$C$3</f>
        <v>81773.656320968963</v>
      </c>
      <c r="L890" s="42" t="str">
        <f>VLOOKUP($C890,OtherData!$H:$I,2,0)</f>
        <v>Storm</v>
      </c>
      <c r="M890" s="54">
        <f t="shared" si="54"/>
        <v>-3.8568878714694062E-2</v>
      </c>
      <c r="N890" s="42" t="e">
        <f>VLOOKUP(E890,Inflation!$A$2:'Inflation'!$L$63,14,FALSE)*J890</f>
        <v>#REF!</v>
      </c>
      <c r="O890" s="126" t="e">
        <f t="shared" si="55"/>
        <v>#REF!</v>
      </c>
      <c r="P890" s="41">
        <v>4</v>
      </c>
      <c r="Q890" s="41">
        <v>4</v>
      </c>
      <c r="R890" s="41">
        <v>4</v>
      </c>
    </row>
    <row r="891" spans="1:18">
      <c r="A891" s="40" t="str">
        <f t="shared" si="52"/>
        <v>1_19961</v>
      </c>
      <c r="B891" s="40">
        <v>1</v>
      </c>
      <c r="C891" s="41" t="s">
        <v>67</v>
      </c>
      <c r="D891" s="40">
        <v>1</v>
      </c>
      <c r="E891" s="40">
        <v>1996</v>
      </c>
      <c r="F891" s="40" t="str">
        <f t="shared" si="53"/>
        <v>1996Q1</v>
      </c>
      <c r="G891" s="40">
        <v>1</v>
      </c>
      <c r="H891" s="40">
        <v>0</v>
      </c>
      <c r="I891" s="40">
        <v>0</v>
      </c>
      <c r="J891" s="42">
        <v>106675</v>
      </c>
      <c r="K891" s="42">
        <f>J891*OtherData!$C$3</f>
        <v>80753.217259651778</v>
      </c>
      <c r="L891" s="42" t="str">
        <f>VLOOKUP($C891,OtherData!$H:$I,2,0)</f>
        <v>Winter</v>
      </c>
      <c r="M891" s="54">
        <f t="shared" si="54"/>
        <v>-3.8577860777050242E-2</v>
      </c>
      <c r="N891" s="42" t="e">
        <f>VLOOKUP(E891,Inflation!$A$2:'Inflation'!$L$63,14,FALSE)*J891</f>
        <v>#REF!</v>
      </c>
      <c r="O891" s="126" t="e">
        <f t="shared" si="55"/>
        <v>#REF!</v>
      </c>
      <c r="P891" s="41">
        <v>5</v>
      </c>
      <c r="Q891" s="41">
        <v>2</v>
      </c>
      <c r="R891" s="41">
        <v>5</v>
      </c>
    </row>
    <row r="892" spans="1:18">
      <c r="A892" s="40" t="str">
        <f t="shared" si="52"/>
        <v>1_19871</v>
      </c>
      <c r="B892" s="40">
        <v>1</v>
      </c>
      <c r="C892" s="41" t="s">
        <v>67</v>
      </c>
      <c r="D892" s="40">
        <v>1</v>
      </c>
      <c r="E892" s="40">
        <v>1987</v>
      </c>
      <c r="F892" s="40" t="str">
        <f t="shared" si="53"/>
        <v>1987Q1</v>
      </c>
      <c r="G892" s="40">
        <v>1</v>
      </c>
      <c r="H892" s="40">
        <v>0</v>
      </c>
      <c r="I892" s="40">
        <v>0</v>
      </c>
      <c r="J892" s="42">
        <v>103652</v>
      </c>
      <c r="K892" s="42">
        <f>J892*OtherData!$C$3</f>
        <v>78464.799394398186</v>
      </c>
      <c r="L892" s="42" t="str">
        <f>VLOOKUP($C892,OtherData!$H:$I,2,0)</f>
        <v>Winter</v>
      </c>
      <c r="M892" s="54">
        <f t="shared" si="54"/>
        <v>-3.8598003784841586E-2</v>
      </c>
      <c r="N892" s="42" t="e">
        <f>VLOOKUP(E892,Inflation!$A$2:'Inflation'!$L$63,14,FALSE)*J892</f>
        <v>#REF!</v>
      </c>
      <c r="O892" s="126" t="e">
        <f t="shared" si="55"/>
        <v>#REF!</v>
      </c>
      <c r="P892" s="41">
        <v>1</v>
      </c>
      <c r="Q892" s="41">
        <v>1</v>
      </c>
      <c r="R892" s="41">
        <v>1</v>
      </c>
    </row>
    <row r="893" spans="1:18">
      <c r="A893" s="40" t="str">
        <f t="shared" si="52"/>
        <v>5_20103</v>
      </c>
      <c r="B893" s="40">
        <v>5</v>
      </c>
      <c r="C893" s="41" t="s">
        <v>71</v>
      </c>
      <c r="D893" s="40">
        <v>3</v>
      </c>
      <c r="E893" s="40">
        <v>2010</v>
      </c>
      <c r="F893" s="40" t="str">
        <f t="shared" si="53"/>
        <v>2010Q3</v>
      </c>
      <c r="G893" s="40">
        <v>1</v>
      </c>
      <c r="H893" s="40">
        <v>0</v>
      </c>
      <c r="I893" s="40">
        <v>0</v>
      </c>
      <c r="J893" s="42">
        <v>103348</v>
      </c>
      <c r="K893" s="42">
        <f>J893*OtherData!$C$3</f>
        <v>78234.670704012111</v>
      </c>
      <c r="L893" s="42" t="str">
        <f>VLOOKUP($C893,OtherData!$H:$I,2,0)</f>
        <v>Storm</v>
      </c>
      <c r="M893" s="54">
        <f t="shared" si="54"/>
        <v>-3.8600029413147434E-2</v>
      </c>
      <c r="N893" s="42" t="e">
        <f>VLOOKUP(E893,Inflation!$A$2:'Inflation'!$L$63,14,FALSE)*J893</f>
        <v>#REF!</v>
      </c>
      <c r="O893" s="126" t="e">
        <f t="shared" si="55"/>
        <v>#REF!</v>
      </c>
      <c r="P893" s="41">
        <v>5</v>
      </c>
      <c r="Q893" s="41">
        <v>2</v>
      </c>
      <c r="R893" s="41">
        <v>2</v>
      </c>
    </row>
    <row r="894" spans="1:18">
      <c r="A894" s="40" t="str">
        <f t="shared" si="52"/>
        <v>2_20134</v>
      </c>
      <c r="B894" s="40">
        <v>2</v>
      </c>
      <c r="C894" s="41" t="s">
        <v>75</v>
      </c>
      <c r="D894" s="40">
        <v>4</v>
      </c>
      <c r="E894" s="40">
        <v>2013</v>
      </c>
      <c r="F894" s="40" t="str">
        <f t="shared" si="53"/>
        <v>2013Q4</v>
      </c>
      <c r="G894" s="40">
        <v>1</v>
      </c>
      <c r="H894" s="40">
        <v>0</v>
      </c>
      <c r="I894" s="40">
        <v>0</v>
      </c>
      <c r="J894" s="42">
        <v>102797</v>
      </c>
      <c r="K894" s="42">
        <f>J894*OtherData!$C$3</f>
        <v>77817.562452687358</v>
      </c>
      <c r="L894" s="42" t="str">
        <f>VLOOKUP($C894,OtherData!$H:$I,2,0)</f>
        <v>Storm</v>
      </c>
      <c r="M894" s="54">
        <f t="shared" si="54"/>
        <v>-3.8603700864451779E-2</v>
      </c>
      <c r="N894" s="42" t="e">
        <f>VLOOKUP(E894,Inflation!$A$2:'Inflation'!$L$63,14,FALSE)*J894</f>
        <v>#REF!</v>
      </c>
      <c r="O894" s="126" t="e">
        <f t="shared" si="55"/>
        <v>#REF!</v>
      </c>
      <c r="P894" s="41">
        <v>5</v>
      </c>
      <c r="Q894" s="41">
        <v>2</v>
      </c>
      <c r="R894" s="41">
        <v>5</v>
      </c>
    </row>
    <row r="895" spans="1:18">
      <c r="A895" s="40" t="str">
        <f t="shared" si="52"/>
        <v>4_20103</v>
      </c>
      <c r="B895" s="40">
        <v>4</v>
      </c>
      <c r="C895" s="41" t="s">
        <v>68</v>
      </c>
      <c r="D895" s="40">
        <v>3</v>
      </c>
      <c r="E895" s="40">
        <v>2010</v>
      </c>
      <c r="F895" s="40" t="str">
        <f t="shared" si="53"/>
        <v>2010Q3</v>
      </c>
      <c r="G895" s="40">
        <v>1</v>
      </c>
      <c r="H895" s="40">
        <v>0</v>
      </c>
      <c r="I895" s="40">
        <v>0</v>
      </c>
      <c r="J895" s="42">
        <v>101941</v>
      </c>
      <c r="K895" s="42">
        <f>J895*OtherData!$C$3</f>
        <v>77169.568508705532</v>
      </c>
      <c r="L895" s="42" t="str">
        <f>VLOOKUP($C895,OtherData!$H:$I,2,0)</f>
        <v>Wind</v>
      </c>
      <c r="M895" s="54">
        <f t="shared" si="54"/>
        <v>-3.8609404607312971E-2</v>
      </c>
      <c r="N895" s="42" t="e">
        <f>VLOOKUP(E895,Inflation!$A$2:'Inflation'!$L$63,14,FALSE)*J895</f>
        <v>#REF!</v>
      </c>
      <c r="O895" s="126" t="e">
        <f t="shared" si="55"/>
        <v>#REF!</v>
      </c>
      <c r="P895" s="41">
        <v>2</v>
      </c>
      <c r="Q895" s="41">
        <v>2</v>
      </c>
      <c r="R895" s="41">
        <v>2</v>
      </c>
    </row>
    <row r="896" spans="1:18">
      <c r="A896" s="40" t="str">
        <f t="shared" si="52"/>
        <v>5_20103</v>
      </c>
      <c r="B896" s="40">
        <v>5</v>
      </c>
      <c r="C896" s="41" t="s">
        <v>71</v>
      </c>
      <c r="D896" s="40">
        <v>3</v>
      </c>
      <c r="E896" s="40">
        <v>2010</v>
      </c>
      <c r="F896" s="40" t="str">
        <f t="shared" si="53"/>
        <v>2010Q3</v>
      </c>
      <c r="G896" s="40">
        <v>1</v>
      </c>
      <c r="H896" s="40">
        <v>0</v>
      </c>
      <c r="I896" s="40">
        <v>0</v>
      </c>
      <c r="J896" s="42">
        <v>101836</v>
      </c>
      <c r="K896" s="42">
        <f>J896*OtherData!$C$3</f>
        <v>77090.083270249816</v>
      </c>
      <c r="L896" s="42" t="str">
        <f>VLOOKUP($C896,OtherData!$H:$I,2,0)</f>
        <v>Storm</v>
      </c>
      <c r="M896" s="54">
        <f t="shared" si="54"/>
        <v>-3.8610104248668606E-2</v>
      </c>
      <c r="N896" s="42" t="e">
        <f>VLOOKUP(E896,Inflation!$A$2:'Inflation'!$L$63,14,FALSE)*J896</f>
        <v>#REF!</v>
      </c>
      <c r="O896" s="126" t="e">
        <f t="shared" si="55"/>
        <v>#REF!</v>
      </c>
      <c r="P896" s="41">
        <v>3</v>
      </c>
      <c r="Q896" s="41">
        <v>3</v>
      </c>
      <c r="R896" s="41">
        <v>5</v>
      </c>
    </row>
    <row r="897" spans="1:18">
      <c r="A897" s="40" t="str">
        <f t="shared" si="52"/>
        <v>3_20093</v>
      </c>
      <c r="B897" s="40">
        <v>3</v>
      </c>
      <c r="C897" s="41" t="s">
        <v>71</v>
      </c>
      <c r="D897" s="40">
        <v>3</v>
      </c>
      <c r="E897" s="40">
        <v>2009</v>
      </c>
      <c r="F897" s="40" t="str">
        <f t="shared" si="53"/>
        <v>2009Q3</v>
      </c>
      <c r="G897" s="40">
        <v>1</v>
      </c>
      <c r="H897" s="40">
        <v>0</v>
      </c>
      <c r="I897" s="40">
        <v>0</v>
      </c>
      <c r="J897" s="42">
        <v>101532</v>
      </c>
      <c r="K897" s="42">
        <f>J897*OtherData!$C$3</f>
        <v>76859.954579863741</v>
      </c>
      <c r="L897" s="42" t="str">
        <f>VLOOKUP($C897,OtherData!$H:$I,2,0)</f>
        <v>Storm</v>
      </c>
      <c r="M897" s="54">
        <f t="shared" si="54"/>
        <v>-3.8612129876974453E-2</v>
      </c>
      <c r="N897" s="42" t="e">
        <f>VLOOKUP(E897,Inflation!$A$2:'Inflation'!$L$63,14,FALSE)*J897</f>
        <v>#REF!</v>
      </c>
      <c r="O897" s="126" t="e">
        <f t="shared" si="55"/>
        <v>#REF!</v>
      </c>
      <c r="P897" s="41">
        <v>2</v>
      </c>
      <c r="Q897" s="41">
        <v>2</v>
      </c>
      <c r="R897" s="41">
        <v>2</v>
      </c>
    </row>
    <row r="898" spans="1:18">
      <c r="A898" s="40" t="str">
        <f t="shared" ref="A898:A961" si="56">B898&amp;"_"&amp;E898&amp;D898</f>
        <v>5_20142</v>
      </c>
      <c r="B898" s="40">
        <v>5</v>
      </c>
      <c r="C898" s="41" t="s">
        <v>71</v>
      </c>
      <c r="D898" s="40">
        <v>2</v>
      </c>
      <c r="E898" s="40">
        <v>2014</v>
      </c>
      <c r="F898" s="40" t="str">
        <f t="shared" ref="F898:F961" si="57">E898&amp;"Q"&amp;D898</f>
        <v>2014Q2</v>
      </c>
      <c r="G898" s="40">
        <v>1</v>
      </c>
      <c r="H898" s="40">
        <v>0</v>
      </c>
      <c r="I898" s="40">
        <v>0</v>
      </c>
      <c r="J898" s="42">
        <v>101370</v>
      </c>
      <c r="K898" s="42">
        <f>J898*OtherData!$C$3</f>
        <v>76737.320211960643</v>
      </c>
      <c r="L898" s="42" t="str">
        <f>VLOOKUP($C898,OtherData!$H:$I,2,0)</f>
        <v>Storm</v>
      </c>
      <c r="M898" s="54">
        <f t="shared" ref="M898:M961" si="58">STANDARDIZE(J898,AVERAGE($J$2:$J$3367),_xlfn.STDEV.S($J$2:$J$3367))</f>
        <v>-3.8613209323637439E-2</v>
      </c>
      <c r="N898" s="42" t="e">
        <f>VLOOKUP(E898,Inflation!$A$2:'Inflation'!$L$63,14,FALSE)*J898</f>
        <v>#REF!</v>
      </c>
      <c r="O898" s="126" t="e">
        <f t="shared" ref="O898:O961" si="59">STANDARDIZE(N898,AVERAGE($N$2:$N$3367),_xlfn.STDEV.S($N$2:$N$3367))</f>
        <v>#REF!</v>
      </c>
      <c r="P898" s="41">
        <v>5</v>
      </c>
      <c r="Q898" s="41">
        <v>2</v>
      </c>
      <c r="R898" s="41">
        <v>2</v>
      </c>
    </row>
    <row r="899" spans="1:18">
      <c r="A899" s="40" t="str">
        <f t="shared" si="56"/>
        <v>2_20153</v>
      </c>
      <c r="B899" s="40">
        <v>2</v>
      </c>
      <c r="C899" s="41" t="s">
        <v>71</v>
      </c>
      <c r="D899" s="40">
        <v>3</v>
      </c>
      <c r="E899" s="40">
        <v>2015</v>
      </c>
      <c r="F899" s="40" t="str">
        <f t="shared" si="57"/>
        <v>2015Q3</v>
      </c>
      <c r="G899" s="40">
        <v>1</v>
      </c>
      <c r="H899" s="40">
        <v>0</v>
      </c>
      <c r="I899" s="40">
        <v>0</v>
      </c>
      <c r="J899" s="42">
        <v>100999</v>
      </c>
      <c r="K899" s="42">
        <f>J899*OtherData!$C$3</f>
        <v>76456.472369417112</v>
      </c>
      <c r="L899" s="42" t="str">
        <f>VLOOKUP($C899,OtherData!$H:$I,2,0)</f>
        <v>Storm</v>
      </c>
      <c r="M899" s="54">
        <f t="shared" si="58"/>
        <v>-3.8615681389760688E-2</v>
      </c>
      <c r="N899" s="42" t="e">
        <f>VLOOKUP(E899,Inflation!$A$2:'Inflation'!$L$63,14,FALSE)*J899</f>
        <v>#REF!</v>
      </c>
      <c r="O899" s="126" t="e">
        <f t="shared" si="59"/>
        <v>#REF!</v>
      </c>
      <c r="P899" s="41">
        <v>3</v>
      </c>
      <c r="Q899" s="41">
        <v>3</v>
      </c>
      <c r="R899" s="41">
        <v>5</v>
      </c>
    </row>
    <row r="900" spans="1:18">
      <c r="A900" s="40" t="str">
        <f t="shared" si="56"/>
        <v>4_20103</v>
      </c>
      <c r="B900" s="40">
        <v>4</v>
      </c>
      <c r="C900" s="41" t="s">
        <v>71</v>
      </c>
      <c r="D900" s="40">
        <v>3</v>
      </c>
      <c r="E900" s="40">
        <v>2010</v>
      </c>
      <c r="F900" s="40" t="str">
        <f t="shared" si="57"/>
        <v>2010Q3</v>
      </c>
      <c r="G900" s="40">
        <v>1</v>
      </c>
      <c r="H900" s="40">
        <v>0</v>
      </c>
      <c r="I900" s="40">
        <v>0</v>
      </c>
      <c r="J900" s="42">
        <v>100599</v>
      </c>
      <c r="K900" s="42">
        <f>J900*OtherData!$C$3</f>
        <v>76153.671461014383</v>
      </c>
      <c r="L900" s="42" t="str">
        <f>VLOOKUP($C900,OtherData!$H:$I,2,0)</f>
        <v>Storm</v>
      </c>
      <c r="M900" s="54">
        <f t="shared" si="58"/>
        <v>-3.8618346690163119E-2</v>
      </c>
      <c r="N900" s="42" t="e">
        <f>VLOOKUP(E900,Inflation!$A$2:'Inflation'!$L$63,14,FALSE)*J900</f>
        <v>#REF!</v>
      </c>
      <c r="O900" s="126" t="e">
        <f t="shared" si="59"/>
        <v>#REF!</v>
      </c>
      <c r="P900" s="41">
        <v>3</v>
      </c>
      <c r="Q900" s="41">
        <v>3</v>
      </c>
      <c r="R900" s="41">
        <v>3</v>
      </c>
    </row>
    <row r="901" spans="1:18">
      <c r="A901" s="40" t="str">
        <f t="shared" si="56"/>
        <v>5_20152</v>
      </c>
      <c r="B901" s="40">
        <v>5</v>
      </c>
      <c r="C901" s="41" t="s">
        <v>71</v>
      </c>
      <c r="D901" s="40">
        <v>2</v>
      </c>
      <c r="E901" s="40">
        <v>2015</v>
      </c>
      <c r="F901" s="40" t="str">
        <f t="shared" si="57"/>
        <v>2015Q2</v>
      </c>
      <c r="G901" s="40">
        <v>1</v>
      </c>
      <c r="H901" s="40">
        <v>0</v>
      </c>
      <c r="I901" s="40">
        <v>0</v>
      </c>
      <c r="J901" s="42">
        <v>100305</v>
      </c>
      <c r="K901" s="42">
        <f>J901*OtherData!$C$3</f>
        <v>75931.112793338383</v>
      </c>
      <c r="L901" s="42" t="str">
        <f>VLOOKUP($C901,OtherData!$H:$I,2,0)</f>
        <v>Storm</v>
      </c>
      <c r="M901" s="54">
        <f t="shared" si="58"/>
        <v>-3.8620305685958901E-2</v>
      </c>
      <c r="N901" s="42" t="e">
        <f>VLOOKUP(E901,Inflation!$A$2:'Inflation'!$L$63,14,FALSE)*J901</f>
        <v>#REF!</v>
      </c>
      <c r="O901" s="126" t="e">
        <f t="shared" si="59"/>
        <v>#REF!</v>
      </c>
      <c r="P901" s="41">
        <v>2</v>
      </c>
      <c r="Q901" s="41">
        <v>2</v>
      </c>
      <c r="R901" s="41">
        <v>2</v>
      </c>
    </row>
    <row r="902" spans="1:18">
      <c r="A902" s="40" t="str">
        <f t="shared" si="56"/>
        <v>3_20112</v>
      </c>
      <c r="B902" s="40">
        <v>3</v>
      </c>
      <c r="C902" s="41" t="s">
        <v>71</v>
      </c>
      <c r="D902" s="40">
        <v>2</v>
      </c>
      <c r="E902" s="40">
        <v>2011</v>
      </c>
      <c r="F902" s="40" t="str">
        <f t="shared" si="57"/>
        <v>2011Q2</v>
      </c>
      <c r="G902" s="40">
        <v>1</v>
      </c>
      <c r="H902" s="40">
        <v>0</v>
      </c>
      <c r="I902" s="40">
        <v>0</v>
      </c>
      <c r="J902" s="42">
        <v>99962</v>
      </c>
      <c r="K902" s="42">
        <f>J902*OtherData!$C$3</f>
        <v>75671.46101438305</v>
      </c>
      <c r="L902" s="42" t="str">
        <f>VLOOKUP($C902,OtherData!$H:$I,2,0)</f>
        <v>Storm</v>
      </c>
      <c r="M902" s="54">
        <f t="shared" si="58"/>
        <v>-3.8622591181053982E-2</v>
      </c>
      <c r="N902" s="42" t="e">
        <f>VLOOKUP(E902,Inflation!$A$2:'Inflation'!$L$63,14,FALSE)*J902</f>
        <v>#REF!</v>
      </c>
      <c r="O902" s="126" t="e">
        <f t="shared" si="59"/>
        <v>#REF!</v>
      </c>
      <c r="P902" s="41">
        <v>3</v>
      </c>
      <c r="Q902" s="41">
        <v>3</v>
      </c>
      <c r="R902" s="41">
        <v>3</v>
      </c>
    </row>
    <row r="903" spans="1:18">
      <c r="A903" s="40" t="str">
        <f t="shared" si="56"/>
        <v>3_20153</v>
      </c>
      <c r="B903" s="40">
        <v>3</v>
      </c>
      <c r="C903" s="41" t="s">
        <v>71</v>
      </c>
      <c r="D903" s="40">
        <v>3</v>
      </c>
      <c r="E903" s="40">
        <v>2015</v>
      </c>
      <c r="F903" s="40" t="str">
        <f t="shared" si="57"/>
        <v>2015Q3</v>
      </c>
      <c r="G903" s="40">
        <v>1</v>
      </c>
      <c r="H903" s="40">
        <v>0</v>
      </c>
      <c r="I903" s="40">
        <v>0</v>
      </c>
      <c r="J903" s="42">
        <v>99563</v>
      </c>
      <c r="K903" s="42">
        <f>J903*OtherData!$C$3</f>
        <v>75369.417108251335</v>
      </c>
      <c r="L903" s="42" t="str">
        <f>VLOOKUP($C903,OtherData!$H:$I,2,0)</f>
        <v>Storm</v>
      </c>
      <c r="M903" s="54">
        <f t="shared" si="58"/>
        <v>-3.8625249818205407E-2</v>
      </c>
      <c r="N903" s="42" t="e">
        <f>VLOOKUP(E903,Inflation!$A$2:'Inflation'!$L$63,14,FALSE)*J903</f>
        <v>#REF!</v>
      </c>
      <c r="O903" s="126" t="e">
        <f t="shared" si="59"/>
        <v>#REF!</v>
      </c>
      <c r="P903" s="41">
        <v>3</v>
      </c>
      <c r="Q903" s="41">
        <v>3</v>
      </c>
      <c r="R903" s="41">
        <v>5</v>
      </c>
    </row>
    <row r="904" spans="1:18">
      <c r="A904" s="40" t="str">
        <f t="shared" si="56"/>
        <v>3_20152</v>
      </c>
      <c r="B904" s="40">
        <v>3</v>
      </c>
      <c r="C904" s="41" t="s">
        <v>71</v>
      </c>
      <c r="D904" s="40">
        <v>2</v>
      </c>
      <c r="E904" s="40">
        <v>2015</v>
      </c>
      <c r="F904" s="40" t="str">
        <f t="shared" si="57"/>
        <v>2015Q2</v>
      </c>
      <c r="G904" s="40">
        <v>1</v>
      </c>
      <c r="H904" s="40">
        <v>0</v>
      </c>
      <c r="I904" s="40">
        <v>0</v>
      </c>
      <c r="J904" s="42">
        <v>98945</v>
      </c>
      <c r="K904" s="42">
        <f>J904*OtherData!$C$3</f>
        <v>74901.589704769111</v>
      </c>
      <c r="L904" s="42" t="str">
        <f>VLOOKUP($C904,OtherData!$H:$I,2,0)</f>
        <v>Storm</v>
      </c>
      <c r="M904" s="54">
        <f t="shared" si="58"/>
        <v>-3.8629367707327153E-2</v>
      </c>
      <c r="N904" s="42" t="e">
        <f>VLOOKUP(E904,Inflation!$A$2:'Inflation'!$L$63,14,FALSE)*J904</f>
        <v>#REF!</v>
      </c>
      <c r="O904" s="126" t="e">
        <f t="shared" si="59"/>
        <v>#REF!</v>
      </c>
      <c r="P904" s="41">
        <v>1</v>
      </c>
      <c r="Q904" s="41">
        <v>1</v>
      </c>
      <c r="R904" s="41">
        <v>1</v>
      </c>
    </row>
    <row r="905" spans="1:18">
      <c r="A905" s="40" t="str">
        <f t="shared" si="56"/>
        <v>5_20132</v>
      </c>
      <c r="B905" s="40">
        <v>5</v>
      </c>
      <c r="C905" s="41" t="s">
        <v>75</v>
      </c>
      <c r="D905" s="40">
        <v>2</v>
      </c>
      <c r="E905" s="40">
        <v>2013</v>
      </c>
      <c r="F905" s="40" t="str">
        <f t="shared" si="57"/>
        <v>2013Q2</v>
      </c>
      <c r="G905" s="40">
        <v>1</v>
      </c>
      <c r="H905" s="40">
        <v>0</v>
      </c>
      <c r="I905" s="40">
        <v>0</v>
      </c>
      <c r="J905" s="42">
        <v>98906</v>
      </c>
      <c r="K905" s="42">
        <f>J905*OtherData!$C$3</f>
        <v>74872.066616199852</v>
      </c>
      <c r="L905" s="42" t="str">
        <f>VLOOKUP($C905,OtherData!$H:$I,2,0)</f>
        <v>Storm</v>
      </c>
      <c r="M905" s="54">
        <f t="shared" si="58"/>
        <v>-3.8629627574116393E-2</v>
      </c>
      <c r="N905" s="42" t="e">
        <f>VLOOKUP(E905,Inflation!$A$2:'Inflation'!$L$63,14,FALSE)*J905</f>
        <v>#REF!</v>
      </c>
      <c r="O905" s="126" t="e">
        <f t="shared" si="59"/>
        <v>#REF!</v>
      </c>
      <c r="P905" s="41">
        <v>3</v>
      </c>
      <c r="Q905" s="41">
        <v>3</v>
      </c>
      <c r="R905" s="41">
        <v>3</v>
      </c>
    </row>
    <row r="906" spans="1:18">
      <c r="A906" s="40" t="str">
        <f t="shared" si="56"/>
        <v>1_19924</v>
      </c>
      <c r="B906" s="40">
        <v>1</v>
      </c>
      <c r="C906" s="41" t="s">
        <v>67</v>
      </c>
      <c r="D906" s="40">
        <v>4</v>
      </c>
      <c r="E906" s="40">
        <v>1992</v>
      </c>
      <c r="F906" s="40" t="str">
        <f t="shared" si="57"/>
        <v>1992Q4</v>
      </c>
      <c r="G906" s="40">
        <v>1</v>
      </c>
      <c r="H906" s="40">
        <v>0</v>
      </c>
      <c r="I906" s="40">
        <v>0</v>
      </c>
      <c r="J906" s="42">
        <v>98566</v>
      </c>
      <c r="K906" s="42">
        <f>J906*OtherData!$C$3</f>
        <v>74614.685844057531</v>
      </c>
      <c r="L906" s="42" t="str">
        <f>VLOOKUP($C906,OtherData!$H:$I,2,0)</f>
        <v>Winter</v>
      </c>
      <c r="M906" s="54">
        <f t="shared" si="58"/>
        <v>-3.8631893079458454E-2</v>
      </c>
      <c r="N906" s="42" t="e">
        <f>VLOOKUP(E906,Inflation!$A$2:'Inflation'!$L$63,14,FALSE)*J906</f>
        <v>#REF!</v>
      </c>
      <c r="O906" s="126" t="e">
        <f t="shared" si="59"/>
        <v>#REF!</v>
      </c>
      <c r="P906" s="41">
        <v>5</v>
      </c>
      <c r="Q906" s="41">
        <v>2</v>
      </c>
      <c r="R906" s="41">
        <v>2</v>
      </c>
    </row>
    <row r="907" spans="1:18">
      <c r="A907" s="40" t="str">
        <f t="shared" si="56"/>
        <v>4_20102</v>
      </c>
      <c r="B907" s="40">
        <v>4</v>
      </c>
      <c r="C907" s="41" t="s">
        <v>71</v>
      </c>
      <c r="D907" s="40">
        <v>2</v>
      </c>
      <c r="E907" s="40">
        <v>2010</v>
      </c>
      <c r="F907" s="40" t="str">
        <f t="shared" si="57"/>
        <v>2010Q2</v>
      </c>
      <c r="G907" s="40">
        <v>1</v>
      </c>
      <c r="H907" s="40">
        <v>0</v>
      </c>
      <c r="I907" s="40">
        <v>0</v>
      </c>
      <c r="J907" s="42">
        <v>97813</v>
      </c>
      <c r="K907" s="42">
        <f>J907*OtherData!$C$3</f>
        <v>74044.663133989408</v>
      </c>
      <c r="L907" s="42" t="str">
        <f>VLOOKUP($C907,OtherData!$H:$I,2,0)</f>
        <v>Storm</v>
      </c>
      <c r="M907" s="54">
        <f t="shared" si="58"/>
        <v>-3.8636910507466024E-2</v>
      </c>
      <c r="N907" s="42" t="e">
        <f>VLOOKUP(E907,Inflation!$A$2:'Inflation'!$L$63,14,FALSE)*J907</f>
        <v>#REF!</v>
      </c>
      <c r="O907" s="126" t="e">
        <f t="shared" si="59"/>
        <v>#REF!</v>
      </c>
      <c r="P907" s="41">
        <v>2</v>
      </c>
      <c r="Q907" s="41">
        <v>2</v>
      </c>
      <c r="R907" s="41">
        <v>2</v>
      </c>
    </row>
    <row r="908" spans="1:18">
      <c r="A908" s="40" t="str">
        <f t="shared" si="56"/>
        <v>4_20023</v>
      </c>
      <c r="B908" s="40">
        <v>4</v>
      </c>
      <c r="C908" s="41" t="s">
        <v>71</v>
      </c>
      <c r="D908" s="40">
        <v>3</v>
      </c>
      <c r="E908" s="40">
        <v>2002</v>
      </c>
      <c r="F908" s="40" t="str">
        <f t="shared" si="57"/>
        <v>2002Q3</v>
      </c>
      <c r="G908" s="40">
        <v>1</v>
      </c>
      <c r="H908" s="40">
        <v>0</v>
      </c>
      <c r="I908" s="40">
        <v>0</v>
      </c>
      <c r="J908" s="42">
        <v>97489</v>
      </c>
      <c r="K908" s="42">
        <f>J908*OtherData!$C$3</f>
        <v>73799.394398183198</v>
      </c>
      <c r="L908" s="42" t="str">
        <f>VLOOKUP($C908,OtherData!$H:$I,2,0)</f>
        <v>Storm</v>
      </c>
      <c r="M908" s="54">
        <f t="shared" si="58"/>
        <v>-3.8639069400791995E-2</v>
      </c>
      <c r="N908" s="42" t="e">
        <f>VLOOKUP(E908,Inflation!$A$2:'Inflation'!$L$63,14,FALSE)*J908</f>
        <v>#REF!</v>
      </c>
      <c r="O908" s="126" t="e">
        <f t="shared" si="59"/>
        <v>#REF!</v>
      </c>
      <c r="P908" s="41">
        <v>2</v>
      </c>
      <c r="Q908" s="41">
        <v>2</v>
      </c>
      <c r="R908" s="41">
        <v>2</v>
      </c>
    </row>
    <row r="909" spans="1:18">
      <c r="A909" s="40" t="str">
        <f t="shared" si="56"/>
        <v>3_20093</v>
      </c>
      <c r="B909" s="40">
        <v>3</v>
      </c>
      <c r="C909" s="41" t="s">
        <v>71</v>
      </c>
      <c r="D909" s="40">
        <v>3</v>
      </c>
      <c r="E909" s="40">
        <v>2009</v>
      </c>
      <c r="F909" s="40" t="str">
        <f t="shared" si="57"/>
        <v>2009Q3</v>
      </c>
      <c r="G909" s="40">
        <v>1</v>
      </c>
      <c r="H909" s="40">
        <v>0</v>
      </c>
      <c r="I909" s="40">
        <v>0</v>
      </c>
      <c r="J909" s="42">
        <v>96890</v>
      </c>
      <c r="K909" s="42">
        <f>J909*OtherData!$C$3</f>
        <v>73345.950037850111</v>
      </c>
      <c r="L909" s="42" t="str">
        <f>VLOOKUP($C909,OtherData!$H:$I,2,0)</f>
        <v>Storm</v>
      </c>
      <c r="M909" s="54">
        <f t="shared" si="58"/>
        <v>-3.8643060688144625E-2</v>
      </c>
      <c r="N909" s="42" t="e">
        <f>VLOOKUP(E909,Inflation!$A$2:'Inflation'!$L$63,14,FALSE)*J909</f>
        <v>#REF!</v>
      </c>
      <c r="O909" s="126" t="e">
        <f t="shared" si="59"/>
        <v>#REF!</v>
      </c>
      <c r="P909" s="41">
        <v>3</v>
      </c>
      <c r="Q909" s="41">
        <v>3</v>
      </c>
      <c r="R909" s="41">
        <v>3</v>
      </c>
    </row>
    <row r="910" spans="1:18">
      <c r="A910" s="40" t="str">
        <f t="shared" si="56"/>
        <v>2_20143</v>
      </c>
      <c r="B910" s="40">
        <v>2</v>
      </c>
      <c r="C910" s="41" t="s">
        <v>71</v>
      </c>
      <c r="D910" s="40">
        <v>3</v>
      </c>
      <c r="E910" s="40">
        <v>2014</v>
      </c>
      <c r="F910" s="40" t="str">
        <f t="shared" si="57"/>
        <v>2014Q3</v>
      </c>
      <c r="G910" s="40">
        <v>1</v>
      </c>
      <c r="H910" s="40">
        <v>0</v>
      </c>
      <c r="I910" s="40">
        <v>0</v>
      </c>
      <c r="J910" s="42">
        <v>96243</v>
      </c>
      <c r="K910" s="42">
        <f>J910*OtherData!$C$3</f>
        <v>72856.169568508703</v>
      </c>
      <c r="L910" s="42" t="str">
        <f>VLOOKUP($C910,OtherData!$H:$I,2,0)</f>
        <v>Storm</v>
      </c>
      <c r="M910" s="54">
        <f t="shared" si="58"/>
        <v>-3.8647371811545553E-2</v>
      </c>
      <c r="N910" s="42" t="e">
        <f>VLOOKUP(E910,Inflation!$A$2:'Inflation'!$L$63,14,FALSE)*J910</f>
        <v>#REF!</v>
      </c>
      <c r="O910" s="126" t="e">
        <f t="shared" si="59"/>
        <v>#REF!</v>
      </c>
      <c r="P910" s="41">
        <v>1</v>
      </c>
      <c r="Q910" s="41">
        <v>1</v>
      </c>
      <c r="R910" s="41">
        <v>5</v>
      </c>
    </row>
    <row r="911" spans="1:18">
      <c r="A911" s="40" t="str">
        <f t="shared" si="56"/>
        <v>3_20112</v>
      </c>
      <c r="B911" s="40">
        <v>3</v>
      </c>
      <c r="C911" s="41" t="s">
        <v>71</v>
      </c>
      <c r="D911" s="40">
        <v>2</v>
      </c>
      <c r="E911" s="40">
        <v>2011</v>
      </c>
      <c r="F911" s="40" t="str">
        <f t="shared" si="57"/>
        <v>2011Q2</v>
      </c>
      <c r="G911" s="40">
        <v>1</v>
      </c>
      <c r="H911" s="40">
        <v>0</v>
      </c>
      <c r="I911" s="40">
        <v>0</v>
      </c>
      <c r="J911" s="42">
        <v>96205</v>
      </c>
      <c r="K911" s="42">
        <f>J911*OtherData!$C$3</f>
        <v>72827.403482210444</v>
      </c>
      <c r="L911" s="42" t="str">
        <f>VLOOKUP($C911,OtherData!$H:$I,2,0)</f>
        <v>Storm</v>
      </c>
      <c r="M911" s="54">
        <f t="shared" si="58"/>
        <v>-3.8647625015083786E-2</v>
      </c>
      <c r="N911" s="42" t="e">
        <f>VLOOKUP(E911,Inflation!$A$2:'Inflation'!$L$63,14,FALSE)*J911</f>
        <v>#REF!</v>
      </c>
      <c r="O911" s="126" t="e">
        <f t="shared" si="59"/>
        <v>#REF!</v>
      </c>
      <c r="P911" s="41">
        <v>3</v>
      </c>
      <c r="Q911" s="41">
        <v>3</v>
      </c>
      <c r="R911" s="41">
        <v>3</v>
      </c>
    </row>
    <row r="912" spans="1:18">
      <c r="A912" s="40" t="str">
        <f t="shared" si="56"/>
        <v>6_20114</v>
      </c>
      <c r="B912" s="40">
        <v>6</v>
      </c>
      <c r="C912" s="41" t="s">
        <v>71</v>
      </c>
      <c r="D912" s="40">
        <v>4</v>
      </c>
      <c r="E912" s="40">
        <v>2011</v>
      </c>
      <c r="F912" s="40" t="str">
        <f t="shared" si="57"/>
        <v>2011Q4</v>
      </c>
      <c r="G912" s="40">
        <v>1</v>
      </c>
      <c r="H912" s="40">
        <v>0</v>
      </c>
      <c r="I912" s="40">
        <v>0</v>
      </c>
      <c r="J912" s="42">
        <v>95948</v>
      </c>
      <c r="K912" s="42">
        <f>J912*OtherData!$C$3</f>
        <v>72632.853898561705</v>
      </c>
      <c r="L912" s="42" t="str">
        <f>VLOOKUP($C912,OtherData!$H:$I,2,0)</f>
        <v>Storm</v>
      </c>
      <c r="M912" s="54">
        <f t="shared" si="58"/>
        <v>-3.8649337470592342E-2</v>
      </c>
      <c r="N912" s="42" t="e">
        <f>VLOOKUP(E912,Inflation!$A$2:'Inflation'!$L$63,14,FALSE)*J912</f>
        <v>#REF!</v>
      </c>
      <c r="O912" s="126" t="e">
        <f t="shared" si="59"/>
        <v>#REF!</v>
      </c>
      <c r="P912" s="41">
        <v>2</v>
      </c>
      <c r="Q912" s="41">
        <v>2</v>
      </c>
      <c r="R912" s="41">
        <v>2</v>
      </c>
    </row>
    <row r="913" spans="1:18">
      <c r="A913" s="40" t="str">
        <f t="shared" si="56"/>
        <v>3_20112</v>
      </c>
      <c r="B913" s="40">
        <v>3</v>
      </c>
      <c r="C913" s="41" t="s">
        <v>71</v>
      </c>
      <c r="D913" s="40">
        <v>2</v>
      </c>
      <c r="E913" s="40">
        <v>2011</v>
      </c>
      <c r="F913" s="40" t="str">
        <f t="shared" si="57"/>
        <v>2011Q2</v>
      </c>
      <c r="G913" s="40">
        <v>1</v>
      </c>
      <c r="H913" s="40">
        <v>0</v>
      </c>
      <c r="I913" s="40">
        <v>0</v>
      </c>
      <c r="J913" s="42">
        <v>94208</v>
      </c>
      <c r="K913" s="42">
        <f>J913*OtherData!$C$3</f>
        <v>71315.669947009839</v>
      </c>
      <c r="L913" s="42" t="str">
        <f>VLOOKUP($C913,OtherData!$H:$I,2,0)</f>
        <v>Storm</v>
      </c>
      <c r="M913" s="54">
        <f t="shared" si="58"/>
        <v>-3.8660931527342908E-2</v>
      </c>
      <c r="N913" s="42" t="e">
        <f>VLOOKUP(E913,Inflation!$A$2:'Inflation'!$L$63,14,FALSE)*J913</f>
        <v>#REF!</v>
      </c>
      <c r="O913" s="126" t="e">
        <f t="shared" si="59"/>
        <v>#REF!</v>
      </c>
      <c r="P913" s="41">
        <v>3</v>
      </c>
      <c r="Q913" s="41">
        <v>3</v>
      </c>
      <c r="R913" s="41">
        <v>5</v>
      </c>
    </row>
    <row r="914" spans="1:18">
      <c r="A914" s="40" t="str">
        <f t="shared" si="56"/>
        <v>3_20043</v>
      </c>
      <c r="B914" s="40">
        <v>3</v>
      </c>
      <c r="C914" s="41" t="s">
        <v>71</v>
      </c>
      <c r="D914" s="40">
        <v>3</v>
      </c>
      <c r="E914" s="40">
        <v>2004</v>
      </c>
      <c r="F914" s="40" t="str">
        <f t="shared" si="57"/>
        <v>2004Q3</v>
      </c>
      <c r="G914" s="40">
        <v>1</v>
      </c>
      <c r="H914" s="40">
        <v>0</v>
      </c>
      <c r="I914" s="40">
        <v>0</v>
      </c>
      <c r="J914" s="42">
        <v>94046</v>
      </c>
      <c r="K914" s="42">
        <f>J914*OtherData!$C$3</f>
        <v>71193.035579106741</v>
      </c>
      <c r="L914" s="42" t="str">
        <f>VLOOKUP($C914,OtherData!$H:$I,2,0)</f>
        <v>Storm</v>
      </c>
      <c r="M914" s="54">
        <f t="shared" si="58"/>
        <v>-3.8662010974005886E-2</v>
      </c>
      <c r="N914" s="42" t="e">
        <f>VLOOKUP(E914,Inflation!$A$2:'Inflation'!$L$63,14,FALSE)*J914</f>
        <v>#REF!</v>
      </c>
      <c r="O914" s="126" t="e">
        <f t="shared" si="59"/>
        <v>#REF!</v>
      </c>
      <c r="P914" s="41">
        <v>2</v>
      </c>
      <c r="Q914" s="41">
        <v>2</v>
      </c>
      <c r="R914" s="41">
        <v>2</v>
      </c>
    </row>
    <row r="915" spans="1:18">
      <c r="A915" s="40" t="str">
        <f t="shared" si="56"/>
        <v>5_20132</v>
      </c>
      <c r="B915" s="40">
        <v>5</v>
      </c>
      <c r="C915" s="41" t="s">
        <v>71</v>
      </c>
      <c r="D915" s="40">
        <v>2</v>
      </c>
      <c r="E915" s="40">
        <v>2013</v>
      </c>
      <c r="F915" s="40" t="str">
        <f t="shared" si="57"/>
        <v>2013Q2</v>
      </c>
      <c r="G915" s="40">
        <v>1</v>
      </c>
      <c r="H915" s="40">
        <v>0</v>
      </c>
      <c r="I915" s="40">
        <v>0</v>
      </c>
      <c r="J915" s="42">
        <v>93723</v>
      </c>
      <c r="K915" s="42">
        <f>J915*OtherData!$C$3</f>
        <v>70948.523845571544</v>
      </c>
      <c r="L915" s="42" t="str">
        <f>VLOOKUP($C915,OtherData!$H:$I,2,0)</f>
        <v>Storm</v>
      </c>
      <c r="M915" s="54">
        <f t="shared" si="58"/>
        <v>-3.8664163204080851E-2</v>
      </c>
      <c r="N915" s="42" t="e">
        <f>VLOOKUP(E915,Inflation!$A$2:'Inflation'!$L$63,14,FALSE)*J915</f>
        <v>#REF!</v>
      </c>
      <c r="O915" s="126" t="e">
        <f t="shared" si="59"/>
        <v>#REF!</v>
      </c>
      <c r="P915" s="41">
        <v>2</v>
      </c>
      <c r="Q915" s="41">
        <v>2</v>
      </c>
      <c r="R915" s="41">
        <v>2</v>
      </c>
    </row>
    <row r="916" spans="1:18">
      <c r="A916" s="40" t="str">
        <f t="shared" si="56"/>
        <v>3_20123</v>
      </c>
      <c r="B916" s="40">
        <v>3</v>
      </c>
      <c r="C916" s="41" t="s">
        <v>71</v>
      </c>
      <c r="D916" s="40">
        <v>3</v>
      </c>
      <c r="E916" s="40">
        <v>2012</v>
      </c>
      <c r="F916" s="40" t="str">
        <f t="shared" si="57"/>
        <v>2012Q3</v>
      </c>
      <c r="G916" s="40">
        <v>1</v>
      </c>
      <c r="H916" s="40">
        <v>0</v>
      </c>
      <c r="I916" s="40">
        <v>0</v>
      </c>
      <c r="J916" s="42">
        <v>93704</v>
      </c>
      <c r="K916" s="42">
        <f>J916*OtherData!$C$3</f>
        <v>70934.140802422407</v>
      </c>
      <c r="L916" s="42" t="str">
        <f>VLOOKUP($C916,OtherData!$H:$I,2,0)</f>
        <v>Storm</v>
      </c>
      <c r="M916" s="54">
        <f t="shared" si="58"/>
        <v>-3.8664289805849961E-2</v>
      </c>
      <c r="N916" s="42" t="e">
        <f>VLOOKUP(E916,Inflation!$A$2:'Inflation'!$L$63,14,FALSE)*J916</f>
        <v>#REF!</v>
      </c>
      <c r="O916" s="126" t="e">
        <f t="shared" si="59"/>
        <v>#REF!</v>
      </c>
      <c r="P916" s="41">
        <v>2</v>
      </c>
      <c r="Q916" s="41">
        <v>2</v>
      </c>
      <c r="R916" s="41">
        <v>2</v>
      </c>
    </row>
    <row r="917" spans="1:18">
      <c r="A917" s="40" t="str">
        <f t="shared" si="56"/>
        <v>2_20113</v>
      </c>
      <c r="B917" s="40">
        <v>2</v>
      </c>
      <c r="C917" s="41" t="s">
        <v>71</v>
      </c>
      <c r="D917" s="40">
        <v>3</v>
      </c>
      <c r="E917" s="40">
        <v>2011</v>
      </c>
      <c r="F917" s="40" t="str">
        <f t="shared" si="57"/>
        <v>2011Q3</v>
      </c>
      <c r="G917" s="40">
        <v>1</v>
      </c>
      <c r="H917" s="40">
        <v>0</v>
      </c>
      <c r="I917" s="40">
        <v>0</v>
      </c>
      <c r="J917" s="42">
        <v>93476</v>
      </c>
      <c r="K917" s="42">
        <f>J917*OtherData!$C$3</f>
        <v>70761.544284632851</v>
      </c>
      <c r="L917" s="42" t="str">
        <f>VLOOKUP($C917,OtherData!$H:$I,2,0)</f>
        <v>Storm</v>
      </c>
      <c r="M917" s="54">
        <f t="shared" si="58"/>
        <v>-3.8665809027079348E-2</v>
      </c>
      <c r="N917" s="42" t="e">
        <f>VLOOKUP(E917,Inflation!$A$2:'Inflation'!$L$63,14,FALSE)*J917</f>
        <v>#REF!</v>
      </c>
      <c r="O917" s="126" t="e">
        <f t="shared" si="59"/>
        <v>#REF!</v>
      </c>
      <c r="P917" s="41">
        <v>3</v>
      </c>
      <c r="Q917" s="41">
        <v>3</v>
      </c>
      <c r="R917" s="41">
        <v>5</v>
      </c>
    </row>
    <row r="918" spans="1:18">
      <c r="A918" s="40" t="str">
        <f t="shared" si="56"/>
        <v>3_20093</v>
      </c>
      <c r="B918" s="40">
        <v>3</v>
      </c>
      <c r="C918" s="41" t="s">
        <v>71</v>
      </c>
      <c r="D918" s="40">
        <v>3</v>
      </c>
      <c r="E918" s="40">
        <v>2009</v>
      </c>
      <c r="F918" s="40" t="str">
        <f t="shared" si="57"/>
        <v>2009Q3</v>
      </c>
      <c r="G918" s="40">
        <v>1</v>
      </c>
      <c r="H918" s="40">
        <v>0</v>
      </c>
      <c r="I918" s="40">
        <v>0</v>
      </c>
      <c r="J918" s="42">
        <v>93257</v>
      </c>
      <c r="K918" s="42">
        <f>J918*OtherData!$C$3</f>
        <v>70595.760787282372</v>
      </c>
      <c r="L918" s="42" t="str">
        <f>VLOOKUP($C918,OtherData!$H:$I,2,0)</f>
        <v>Storm</v>
      </c>
      <c r="M918" s="54">
        <f t="shared" si="58"/>
        <v>-3.8667268279049677E-2</v>
      </c>
      <c r="N918" s="42" t="e">
        <f>VLOOKUP(E918,Inflation!$A$2:'Inflation'!$L$63,14,FALSE)*J918</f>
        <v>#REF!</v>
      </c>
      <c r="O918" s="126" t="e">
        <f t="shared" si="59"/>
        <v>#REF!</v>
      </c>
      <c r="P918" s="41">
        <v>3</v>
      </c>
      <c r="Q918" s="41">
        <v>3</v>
      </c>
      <c r="R918" s="41">
        <v>5</v>
      </c>
    </row>
    <row r="919" spans="1:18">
      <c r="A919" s="40" t="str">
        <f t="shared" si="56"/>
        <v>6_20152</v>
      </c>
      <c r="B919" s="40">
        <v>6</v>
      </c>
      <c r="C919" s="41" t="s">
        <v>71</v>
      </c>
      <c r="D919" s="40">
        <v>2</v>
      </c>
      <c r="E919" s="40">
        <v>2015</v>
      </c>
      <c r="F919" s="40" t="str">
        <f t="shared" si="57"/>
        <v>2015Q2</v>
      </c>
      <c r="G919" s="40">
        <v>1</v>
      </c>
      <c r="H919" s="40">
        <v>0</v>
      </c>
      <c r="I919" s="40">
        <v>0</v>
      </c>
      <c r="J919" s="42">
        <v>92182</v>
      </c>
      <c r="K919" s="42">
        <f>J919*OtherData!$C$3</f>
        <v>69781.983345950037</v>
      </c>
      <c r="L919" s="42" t="str">
        <f>VLOOKUP($C919,OtherData!$H:$I,2,0)</f>
        <v>Storm</v>
      </c>
      <c r="M919" s="54">
        <f t="shared" si="58"/>
        <v>-3.8674431273881198E-2</v>
      </c>
      <c r="N919" s="42" t="e">
        <f>VLOOKUP(E919,Inflation!$A$2:'Inflation'!$L$63,14,FALSE)*J919</f>
        <v>#REF!</v>
      </c>
      <c r="O919" s="126" t="e">
        <f t="shared" si="59"/>
        <v>#REF!</v>
      </c>
      <c r="P919" s="41">
        <v>5</v>
      </c>
      <c r="Q919" s="41">
        <v>2</v>
      </c>
      <c r="R919" s="41">
        <v>2</v>
      </c>
    </row>
    <row r="920" spans="1:18">
      <c r="A920" s="40" t="str">
        <f t="shared" si="56"/>
        <v>5_20122</v>
      </c>
      <c r="B920" s="40">
        <v>5</v>
      </c>
      <c r="C920" s="41" t="s">
        <v>71</v>
      </c>
      <c r="D920" s="40">
        <v>2</v>
      </c>
      <c r="E920" s="40">
        <v>2012</v>
      </c>
      <c r="F920" s="40" t="str">
        <f t="shared" si="57"/>
        <v>2012Q2</v>
      </c>
      <c r="G920" s="40">
        <v>1</v>
      </c>
      <c r="H920" s="40">
        <v>0</v>
      </c>
      <c r="I920" s="40">
        <v>0</v>
      </c>
      <c r="J920" s="42">
        <v>91897</v>
      </c>
      <c r="K920" s="42">
        <f>J920*OtherData!$C$3</f>
        <v>69566.237698713099</v>
      </c>
      <c r="L920" s="42" t="str">
        <f>VLOOKUP($C920,OtherData!$H:$I,2,0)</f>
        <v>Storm</v>
      </c>
      <c r="M920" s="54">
        <f t="shared" si="58"/>
        <v>-3.8676330300417928E-2</v>
      </c>
      <c r="N920" s="42" t="e">
        <f>VLOOKUP(E920,Inflation!$A$2:'Inflation'!$L$63,14,FALSE)*J920</f>
        <v>#REF!</v>
      </c>
      <c r="O920" s="126" t="e">
        <f t="shared" si="59"/>
        <v>#REF!</v>
      </c>
      <c r="P920" s="41">
        <v>3</v>
      </c>
      <c r="Q920" s="41">
        <v>3</v>
      </c>
      <c r="R920" s="41">
        <v>3</v>
      </c>
    </row>
    <row r="921" spans="1:18">
      <c r="A921" s="40" t="str">
        <f t="shared" si="56"/>
        <v>4_20143</v>
      </c>
      <c r="B921" s="40">
        <v>4</v>
      </c>
      <c r="C921" s="41" t="s">
        <v>68</v>
      </c>
      <c r="D921" s="40">
        <v>3</v>
      </c>
      <c r="E921" s="40">
        <v>2014</v>
      </c>
      <c r="F921" s="40" t="str">
        <f t="shared" si="57"/>
        <v>2014Q3</v>
      </c>
      <c r="G921" s="40">
        <v>1</v>
      </c>
      <c r="H921" s="40">
        <v>0</v>
      </c>
      <c r="I921" s="40">
        <v>0</v>
      </c>
      <c r="J921" s="42">
        <v>91564</v>
      </c>
      <c r="K921" s="42">
        <f>J921*OtherData!$C$3</f>
        <v>69314.155942467827</v>
      </c>
      <c r="L921" s="42" t="str">
        <f>VLOOKUP($C921,OtherData!$H:$I,2,0)</f>
        <v>Wind</v>
      </c>
      <c r="M921" s="54">
        <f t="shared" si="58"/>
        <v>-3.8678549163002951E-2</v>
      </c>
      <c r="N921" s="42" t="e">
        <f>VLOOKUP(E921,Inflation!$A$2:'Inflation'!$L$63,14,FALSE)*J921</f>
        <v>#REF!</v>
      </c>
      <c r="O921" s="126" t="e">
        <f t="shared" si="59"/>
        <v>#REF!</v>
      </c>
      <c r="P921" s="41">
        <v>4</v>
      </c>
      <c r="Q921" s="41">
        <v>4</v>
      </c>
      <c r="R921" s="41">
        <v>4</v>
      </c>
    </row>
    <row r="922" spans="1:18">
      <c r="A922" s="40" t="str">
        <f t="shared" si="56"/>
        <v>3_20142</v>
      </c>
      <c r="B922" s="40">
        <v>3</v>
      </c>
      <c r="C922" s="41" t="s">
        <v>71</v>
      </c>
      <c r="D922" s="40">
        <v>2</v>
      </c>
      <c r="E922" s="40">
        <v>2014</v>
      </c>
      <c r="F922" s="40" t="str">
        <f t="shared" si="57"/>
        <v>2014Q2</v>
      </c>
      <c r="G922" s="40">
        <v>1</v>
      </c>
      <c r="H922" s="40">
        <v>0</v>
      </c>
      <c r="I922" s="40">
        <v>0</v>
      </c>
      <c r="J922" s="42">
        <v>91431</v>
      </c>
      <c r="K922" s="42">
        <f>J922*OtherData!$C$3</f>
        <v>69213.474640423927</v>
      </c>
      <c r="L922" s="42" t="str">
        <f>VLOOKUP($C922,OtherData!$H:$I,2,0)</f>
        <v>Storm</v>
      </c>
      <c r="M922" s="54">
        <f t="shared" si="58"/>
        <v>-3.8679435375386761E-2</v>
      </c>
      <c r="N922" s="42" t="e">
        <f>VLOOKUP(E922,Inflation!$A$2:'Inflation'!$L$63,14,FALSE)*J922</f>
        <v>#REF!</v>
      </c>
      <c r="O922" s="126" t="e">
        <f t="shared" si="59"/>
        <v>#REF!</v>
      </c>
      <c r="P922" s="41">
        <v>2</v>
      </c>
      <c r="Q922" s="41">
        <v>2</v>
      </c>
      <c r="R922" s="41">
        <v>2</v>
      </c>
    </row>
    <row r="923" spans="1:18">
      <c r="A923" s="40" t="str">
        <f t="shared" si="56"/>
        <v>4_20091</v>
      </c>
      <c r="B923" s="40">
        <v>4</v>
      </c>
      <c r="C923" s="41" t="s">
        <v>71</v>
      </c>
      <c r="D923" s="40">
        <v>1</v>
      </c>
      <c r="E923" s="40">
        <v>2009</v>
      </c>
      <c r="F923" s="40" t="str">
        <f t="shared" si="57"/>
        <v>2009Q1</v>
      </c>
      <c r="G923" s="40">
        <v>1</v>
      </c>
      <c r="H923" s="40">
        <v>0</v>
      </c>
      <c r="I923" s="40">
        <v>0</v>
      </c>
      <c r="J923" s="42">
        <v>91402</v>
      </c>
      <c r="K923" s="42">
        <f>J923*OtherData!$C$3</f>
        <v>69191.521574564729</v>
      </c>
      <c r="L923" s="42" t="str">
        <f>VLOOKUP($C923,OtherData!$H:$I,2,0)</f>
        <v>Storm</v>
      </c>
      <c r="M923" s="54">
        <f t="shared" si="58"/>
        <v>-3.8679628609665936E-2</v>
      </c>
      <c r="N923" s="42" t="e">
        <f>VLOOKUP(E923,Inflation!$A$2:'Inflation'!$L$63,14,FALSE)*J923</f>
        <v>#REF!</v>
      </c>
      <c r="O923" s="126" t="e">
        <f t="shared" si="59"/>
        <v>#REF!</v>
      </c>
      <c r="P923" s="41">
        <v>5</v>
      </c>
      <c r="Q923" s="41">
        <v>2</v>
      </c>
      <c r="R923" s="41">
        <v>2</v>
      </c>
    </row>
    <row r="924" spans="1:18">
      <c r="A924" s="40" t="str">
        <f t="shared" si="56"/>
        <v>3_20113</v>
      </c>
      <c r="B924" s="40">
        <v>3</v>
      </c>
      <c r="C924" s="41" t="s">
        <v>71</v>
      </c>
      <c r="D924" s="40">
        <v>3</v>
      </c>
      <c r="E924" s="40">
        <v>2011</v>
      </c>
      <c r="F924" s="40" t="str">
        <f t="shared" si="57"/>
        <v>2011Q3</v>
      </c>
      <c r="G924" s="40">
        <v>1</v>
      </c>
      <c r="H924" s="40">
        <v>0</v>
      </c>
      <c r="I924" s="40">
        <v>0</v>
      </c>
      <c r="J924" s="42">
        <v>90860</v>
      </c>
      <c r="K924" s="42">
        <f>J924*OtherData!$C$3</f>
        <v>68781.226343679038</v>
      </c>
      <c r="L924" s="42" t="str">
        <f>VLOOKUP($C924,OtherData!$H:$I,2,0)</f>
        <v>Storm</v>
      </c>
      <c r="M924" s="54">
        <f t="shared" si="58"/>
        <v>-3.8683240091711223E-2</v>
      </c>
      <c r="N924" s="42" t="e">
        <f>VLOOKUP(E924,Inflation!$A$2:'Inflation'!$L$63,14,FALSE)*J924</f>
        <v>#REF!</v>
      </c>
      <c r="O924" s="126" t="e">
        <f t="shared" si="59"/>
        <v>#REF!</v>
      </c>
      <c r="P924" s="41">
        <v>2</v>
      </c>
      <c r="Q924" s="41">
        <v>2</v>
      </c>
      <c r="R924" s="41">
        <v>2</v>
      </c>
    </row>
    <row r="925" spans="1:18">
      <c r="A925" s="40" t="str">
        <f t="shared" si="56"/>
        <v>1_19853</v>
      </c>
      <c r="B925" s="40">
        <v>1</v>
      </c>
      <c r="C925" s="41" t="s">
        <v>84</v>
      </c>
      <c r="D925" s="40">
        <v>3</v>
      </c>
      <c r="E925" s="40">
        <v>1985</v>
      </c>
      <c r="F925" s="40" t="str">
        <f t="shared" si="57"/>
        <v>1985Q3</v>
      </c>
      <c r="G925" s="40">
        <v>3</v>
      </c>
      <c r="H925" s="40">
        <v>0</v>
      </c>
      <c r="I925" s="40">
        <v>0</v>
      </c>
      <c r="J925" s="42">
        <v>90472</v>
      </c>
      <c r="K925" s="42">
        <f>J925*OtherData!$C$3</f>
        <v>68487.509462528396</v>
      </c>
      <c r="L925" s="42" t="str">
        <f>VLOOKUP($C925,OtherData!$H:$I,2,0)</f>
        <v>Water</v>
      </c>
      <c r="M925" s="54">
        <f t="shared" si="58"/>
        <v>-3.8685825433101582E-2</v>
      </c>
      <c r="N925" s="42" t="e">
        <f>VLOOKUP(E925,Inflation!$A$2:'Inflation'!$L$63,14,FALSE)*J925</f>
        <v>#REF!</v>
      </c>
      <c r="O925" s="126" t="e">
        <f t="shared" si="59"/>
        <v>#REF!</v>
      </c>
      <c r="P925" s="41">
        <v>2</v>
      </c>
      <c r="Q925" s="41">
        <v>2</v>
      </c>
      <c r="R925" s="41">
        <v>2</v>
      </c>
    </row>
    <row r="926" spans="1:18">
      <c r="A926" s="40" t="str">
        <f t="shared" si="56"/>
        <v>3_20113</v>
      </c>
      <c r="B926" s="40">
        <v>3</v>
      </c>
      <c r="C926" s="41" t="s">
        <v>71</v>
      </c>
      <c r="D926" s="40">
        <v>3</v>
      </c>
      <c r="E926" s="40">
        <v>2011</v>
      </c>
      <c r="F926" s="40" t="str">
        <f t="shared" si="57"/>
        <v>2011Q3</v>
      </c>
      <c r="G926" s="40">
        <v>1</v>
      </c>
      <c r="H926" s="40">
        <v>0</v>
      </c>
      <c r="I926" s="40">
        <v>0</v>
      </c>
      <c r="J926" s="42">
        <v>90470</v>
      </c>
      <c r="K926" s="42">
        <f>J926*OtherData!$C$3</f>
        <v>68485.995457986384</v>
      </c>
      <c r="L926" s="42" t="str">
        <f>VLOOKUP($C926,OtherData!$H:$I,2,0)</f>
        <v>Storm</v>
      </c>
      <c r="M926" s="54">
        <f t="shared" si="58"/>
        <v>-3.8685838759603589E-2</v>
      </c>
      <c r="N926" s="42" t="e">
        <f>VLOOKUP(E926,Inflation!$A$2:'Inflation'!$L$63,14,FALSE)*J926</f>
        <v>#REF!</v>
      </c>
      <c r="O926" s="126" t="e">
        <f t="shared" si="59"/>
        <v>#REF!</v>
      </c>
      <c r="P926" s="41">
        <v>3</v>
      </c>
      <c r="Q926" s="41">
        <v>3</v>
      </c>
      <c r="R926" s="41">
        <v>5</v>
      </c>
    </row>
    <row r="927" spans="1:18">
      <c r="A927" s="40" t="str">
        <f t="shared" si="56"/>
        <v>3_20103</v>
      </c>
      <c r="B927" s="40">
        <v>3</v>
      </c>
      <c r="C927" s="41" t="s">
        <v>71</v>
      </c>
      <c r="D927" s="40">
        <v>3</v>
      </c>
      <c r="E927" s="40">
        <v>2010</v>
      </c>
      <c r="F927" s="40" t="str">
        <f t="shared" si="57"/>
        <v>2010Q3</v>
      </c>
      <c r="G927" s="40">
        <v>1</v>
      </c>
      <c r="H927" s="40">
        <v>0</v>
      </c>
      <c r="I927" s="40">
        <v>0</v>
      </c>
      <c r="J927" s="42">
        <v>90394</v>
      </c>
      <c r="K927" s="42">
        <f>J927*OtherData!$C$3</f>
        <v>68428.463285389866</v>
      </c>
      <c r="L927" s="42" t="str">
        <f>VLOOKUP($C927,OtherData!$H:$I,2,0)</f>
        <v>Storm</v>
      </c>
      <c r="M927" s="54">
        <f t="shared" si="58"/>
        <v>-3.8686345166680056E-2</v>
      </c>
      <c r="N927" s="42" t="e">
        <f>VLOOKUP(E927,Inflation!$A$2:'Inflation'!$L$63,14,FALSE)*J927</f>
        <v>#REF!</v>
      </c>
      <c r="O927" s="126" t="e">
        <f t="shared" si="59"/>
        <v>#REF!</v>
      </c>
      <c r="P927" s="41">
        <v>2</v>
      </c>
      <c r="Q927" s="41">
        <v>2</v>
      </c>
      <c r="R927" s="41">
        <v>2</v>
      </c>
    </row>
    <row r="928" spans="1:18">
      <c r="A928" s="40" t="str">
        <f t="shared" si="56"/>
        <v>6_20142</v>
      </c>
      <c r="B928" s="40">
        <v>6</v>
      </c>
      <c r="C928" s="41" t="s">
        <v>71</v>
      </c>
      <c r="D928" s="40">
        <v>2</v>
      </c>
      <c r="E928" s="40">
        <v>2014</v>
      </c>
      <c r="F928" s="40" t="str">
        <f t="shared" si="57"/>
        <v>2014Q2</v>
      </c>
      <c r="G928" s="40">
        <v>1</v>
      </c>
      <c r="H928" s="40">
        <v>0</v>
      </c>
      <c r="I928" s="40">
        <v>0</v>
      </c>
      <c r="J928" s="42">
        <v>89918</v>
      </c>
      <c r="K928" s="42">
        <f>J928*OtherData!$C$3</f>
        <v>68068.130204390618</v>
      </c>
      <c r="L928" s="42" t="str">
        <f>VLOOKUP($C928,OtherData!$H:$I,2,0)</f>
        <v>Storm</v>
      </c>
      <c r="M928" s="54">
        <f t="shared" si="58"/>
        <v>-3.868951687415894E-2</v>
      </c>
      <c r="N928" s="42" t="e">
        <f>VLOOKUP(E928,Inflation!$A$2:'Inflation'!$L$63,14,FALSE)*J928</f>
        <v>#REF!</v>
      </c>
      <c r="O928" s="126" t="e">
        <f t="shared" si="59"/>
        <v>#REF!</v>
      </c>
      <c r="P928" s="41">
        <v>3</v>
      </c>
      <c r="Q928" s="41">
        <v>3</v>
      </c>
      <c r="R928" s="41">
        <v>3</v>
      </c>
    </row>
    <row r="929" spans="1:18">
      <c r="A929" s="40" t="str">
        <f t="shared" si="56"/>
        <v>2_20103</v>
      </c>
      <c r="B929" s="40">
        <v>2</v>
      </c>
      <c r="C929" s="41" t="s">
        <v>71</v>
      </c>
      <c r="D929" s="40">
        <v>3</v>
      </c>
      <c r="E929" s="40">
        <v>2010</v>
      </c>
      <c r="F929" s="40" t="str">
        <f t="shared" si="57"/>
        <v>2010Q3</v>
      </c>
      <c r="G929" s="40">
        <v>1</v>
      </c>
      <c r="H929" s="40">
        <v>0</v>
      </c>
      <c r="I929" s="40">
        <v>0</v>
      </c>
      <c r="J929" s="42">
        <v>89262</v>
      </c>
      <c r="K929" s="42">
        <f>J929*OtherData!$C$3</f>
        <v>67571.536714610149</v>
      </c>
      <c r="L929" s="42" t="str">
        <f>VLOOKUP($C929,OtherData!$H:$I,2,0)</f>
        <v>Storm</v>
      </c>
      <c r="M929" s="54">
        <f t="shared" si="58"/>
        <v>-3.869388796681892E-2</v>
      </c>
      <c r="N929" s="42" t="e">
        <f>VLOOKUP(E929,Inflation!$A$2:'Inflation'!$L$63,14,FALSE)*J929</f>
        <v>#REF!</v>
      </c>
      <c r="O929" s="126" t="e">
        <f t="shared" si="59"/>
        <v>#REF!</v>
      </c>
      <c r="P929" s="41">
        <v>5</v>
      </c>
      <c r="Q929" s="41">
        <v>2</v>
      </c>
      <c r="R929" s="41">
        <v>5</v>
      </c>
    </row>
    <row r="930" spans="1:18">
      <c r="A930" s="40" t="str">
        <f t="shared" si="56"/>
        <v>2_20112</v>
      </c>
      <c r="B930" s="40">
        <v>2</v>
      </c>
      <c r="C930" s="41" t="s">
        <v>71</v>
      </c>
      <c r="D930" s="40">
        <v>2</v>
      </c>
      <c r="E930" s="40">
        <v>2011</v>
      </c>
      <c r="F930" s="40" t="str">
        <f t="shared" si="57"/>
        <v>2011Q2</v>
      </c>
      <c r="G930" s="40">
        <v>1</v>
      </c>
      <c r="H930" s="40">
        <v>0</v>
      </c>
      <c r="I930" s="40">
        <v>0</v>
      </c>
      <c r="J930" s="42">
        <v>87655</v>
      </c>
      <c r="K930" s="42">
        <f>J930*OtherData!$C$3</f>
        <v>66355.034065102198</v>
      </c>
      <c r="L930" s="42" t="str">
        <f>VLOOKUP($C930,OtherData!$H:$I,2,0)</f>
        <v>Storm</v>
      </c>
      <c r="M930" s="54">
        <f t="shared" si="58"/>
        <v>-3.8704595811185676E-2</v>
      </c>
      <c r="N930" s="42" t="e">
        <f>VLOOKUP(E930,Inflation!$A$2:'Inflation'!$L$63,14,FALSE)*J930</f>
        <v>#REF!</v>
      </c>
      <c r="O930" s="126" t="e">
        <f t="shared" si="59"/>
        <v>#REF!</v>
      </c>
      <c r="P930" s="41">
        <v>2</v>
      </c>
      <c r="Q930" s="41">
        <v>2</v>
      </c>
      <c r="R930" s="41">
        <v>2</v>
      </c>
    </row>
    <row r="931" spans="1:18">
      <c r="A931" s="40" t="str">
        <f t="shared" si="56"/>
        <v>5_19853</v>
      </c>
      <c r="B931" s="40">
        <v>5</v>
      </c>
      <c r="C931" s="41" t="s">
        <v>72</v>
      </c>
      <c r="D931" s="40">
        <v>3</v>
      </c>
      <c r="E931" s="40">
        <v>1985</v>
      </c>
      <c r="F931" s="40" t="str">
        <f t="shared" si="57"/>
        <v>1985Q3</v>
      </c>
      <c r="G931" s="40">
        <v>1</v>
      </c>
      <c r="H931" s="40">
        <v>0</v>
      </c>
      <c r="I931" s="40">
        <v>0</v>
      </c>
      <c r="J931" s="42">
        <v>87178</v>
      </c>
      <c r="K931" s="42">
        <f>J931*OtherData!$C$3</f>
        <v>65993.943981831952</v>
      </c>
      <c r="L931" s="42" t="str">
        <f>VLOOKUP($C931,OtherData!$H:$I,2,0)</f>
        <v>Storm</v>
      </c>
      <c r="M931" s="54">
        <f t="shared" si="58"/>
        <v>-3.8707774181915573E-2</v>
      </c>
      <c r="N931" s="42" t="e">
        <f>VLOOKUP(E931,Inflation!$A$2:'Inflation'!$L$63,14,FALSE)*J931</f>
        <v>#REF!</v>
      </c>
      <c r="O931" s="126" t="e">
        <f t="shared" si="59"/>
        <v>#REF!</v>
      </c>
      <c r="P931" s="41">
        <v>3</v>
      </c>
      <c r="Q931" s="41">
        <v>3</v>
      </c>
      <c r="R931" s="41">
        <v>3</v>
      </c>
    </row>
    <row r="932" spans="1:18">
      <c r="A932" s="40" t="str">
        <f t="shared" si="56"/>
        <v>3_19863</v>
      </c>
      <c r="B932" s="40">
        <v>3</v>
      </c>
      <c r="C932" s="41" t="s">
        <v>73</v>
      </c>
      <c r="D932" s="40">
        <v>3</v>
      </c>
      <c r="E932" s="40">
        <v>1986</v>
      </c>
      <c r="F932" s="40" t="str">
        <f t="shared" si="57"/>
        <v>1986Q3</v>
      </c>
      <c r="G932" s="40">
        <v>1</v>
      </c>
      <c r="H932" s="40">
        <v>0</v>
      </c>
      <c r="I932" s="40">
        <v>0</v>
      </c>
      <c r="J932" s="42">
        <v>87170</v>
      </c>
      <c r="K932" s="42">
        <f>J932*OtherData!$C$3</f>
        <v>65987.887963663889</v>
      </c>
      <c r="L932" s="42" t="str">
        <f>VLOOKUP($C932,OtherData!$H:$I,2,0)</f>
        <v>Wind</v>
      </c>
      <c r="M932" s="54">
        <f t="shared" si="58"/>
        <v>-3.8707827487923618E-2</v>
      </c>
      <c r="N932" s="42" t="e">
        <f>VLOOKUP(E932,Inflation!$A$2:'Inflation'!$L$63,14,FALSE)*J932</f>
        <v>#REF!</v>
      </c>
      <c r="O932" s="126" t="e">
        <f t="shared" si="59"/>
        <v>#REF!</v>
      </c>
      <c r="P932" s="41">
        <v>4</v>
      </c>
      <c r="Q932" s="41">
        <v>4</v>
      </c>
      <c r="R932" s="41">
        <v>4</v>
      </c>
    </row>
    <row r="933" spans="1:18">
      <c r="A933" s="40" t="str">
        <f t="shared" si="56"/>
        <v>2_19742</v>
      </c>
      <c r="B933" s="40">
        <v>2</v>
      </c>
      <c r="C933" s="41" t="s">
        <v>68</v>
      </c>
      <c r="D933" s="40">
        <v>2</v>
      </c>
      <c r="E933" s="40">
        <v>1974</v>
      </c>
      <c r="F933" s="40" t="str">
        <f t="shared" si="57"/>
        <v>1974Q2</v>
      </c>
      <c r="G933" s="40">
        <v>1</v>
      </c>
      <c r="H933" s="40">
        <v>0</v>
      </c>
      <c r="I933" s="40">
        <v>0</v>
      </c>
      <c r="J933" s="42">
        <v>87154</v>
      </c>
      <c r="K933" s="42">
        <f>J933*OtherData!$C$3</f>
        <v>65975.775927327792</v>
      </c>
      <c r="L933" s="42" t="str">
        <f>VLOOKUP($C933,OtherData!$H:$I,2,0)</f>
        <v>Wind</v>
      </c>
      <c r="M933" s="54">
        <f t="shared" si="58"/>
        <v>-3.8707934099939716E-2</v>
      </c>
      <c r="N933" s="42" t="e">
        <f>VLOOKUP(E933,Inflation!$A$2:'Inflation'!$L$63,14,FALSE)*J933</f>
        <v>#REF!</v>
      </c>
      <c r="O933" s="126" t="e">
        <f t="shared" si="59"/>
        <v>#REF!</v>
      </c>
      <c r="P933" s="41">
        <v>4</v>
      </c>
      <c r="Q933" s="41">
        <v>4</v>
      </c>
      <c r="R933" s="41">
        <v>4</v>
      </c>
    </row>
    <row r="934" spans="1:18">
      <c r="A934" s="40" t="str">
        <f t="shared" si="56"/>
        <v>2_20081</v>
      </c>
      <c r="B934" s="40">
        <v>2</v>
      </c>
      <c r="C934" s="41" t="s">
        <v>68</v>
      </c>
      <c r="D934" s="40">
        <v>1</v>
      </c>
      <c r="E934" s="40">
        <v>2008</v>
      </c>
      <c r="F934" s="40" t="str">
        <f t="shared" si="57"/>
        <v>2008Q1</v>
      </c>
      <c r="G934" s="40">
        <v>1</v>
      </c>
      <c r="H934" s="40">
        <v>0</v>
      </c>
      <c r="I934" s="40">
        <v>0</v>
      </c>
      <c r="J934" s="42">
        <v>87146</v>
      </c>
      <c r="K934" s="42">
        <f>J934*OtherData!$C$3</f>
        <v>65969.719909159729</v>
      </c>
      <c r="L934" s="42" t="str">
        <f>VLOOKUP($C934,OtherData!$H:$I,2,0)</f>
        <v>Wind</v>
      </c>
      <c r="M934" s="54">
        <f t="shared" si="58"/>
        <v>-3.8707987405947768E-2</v>
      </c>
      <c r="N934" s="42" t="e">
        <f>VLOOKUP(E934,Inflation!$A$2:'Inflation'!$L$63,14,FALSE)*J934</f>
        <v>#REF!</v>
      </c>
      <c r="O934" s="126" t="e">
        <f t="shared" si="59"/>
        <v>#REF!</v>
      </c>
      <c r="P934" s="41">
        <v>1</v>
      </c>
      <c r="Q934" s="41">
        <v>1</v>
      </c>
      <c r="R934" s="41">
        <v>1</v>
      </c>
    </row>
    <row r="935" spans="1:18">
      <c r="A935" s="40" t="str">
        <f t="shared" si="56"/>
        <v>2_19881</v>
      </c>
      <c r="B935" s="40">
        <v>2</v>
      </c>
      <c r="C935" s="41" t="s">
        <v>67</v>
      </c>
      <c r="D935" s="40">
        <v>1</v>
      </c>
      <c r="E935" s="40">
        <v>1988</v>
      </c>
      <c r="F935" s="40" t="str">
        <f t="shared" si="57"/>
        <v>1988Q1</v>
      </c>
      <c r="G935" s="40">
        <v>1</v>
      </c>
      <c r="H935" s="40">
        <v>0</v>
      </c>
      <c r="I935" s="40">
        <v>0</v>
      </c>
      <c r="J935" s="42">
        <v>87098</v>
      </c>
      <c r="K935" s="42">
        <f>J935*OtherData!$C$3</f>
        <v>65933.383800151409</v>
      </c>
      <c r="L935" s="42" t="str">
        <f>VLOOKUP($C935,OtherData!$H:$I,2,0)</f>
        <v>Winter</v>
      </c>
      <c r="M935" s="54">
        <f t="shared" si="58"/>
        <v>-3.8708307241996059E-2</v>
      </c>
      <c r="N935" s="42" t="e">
        <f>VLOOKUP(E935,Inflation!$A$2:'Inflation'!$L$63,14,FALSE)*J935</f>
        <v>#REF!</v>
      </c>
      <c r="O935" s="126" t="e">
        <f t="shared" si="59"/>
        <v>#REF!</v>
      </c>
      <c r="P935" s="41">
        <v>3</v>
      </c>
      <c r="Q935" s="41">
        <v>3</v>
      </c>
      <c r="R935" s="41">
        <v>3</v>
      </c>
    </row>
    <row r="936" spans="1:18">
      <c r="A936" s="40" t="str">
        <f t="shared" si="56"/>
        <v>2_20204</v>
      </c>
      <c r="B936" s="40">
        <v>2</v>
      </c>
      <c r="C936" s="41" t="s">
        <v>71</v>
      </c>
      <c r="D936" s="40">
        <v>4</v>
      </c>
      <c r="E936" s="40">
        <v>2020</v>
      </c>
      <c r="F936" s="40" t="str">
        <f t="shared" si="57"/>
        <v>2020Q4</v>
      </c>
      <c r="G936" s="40">
        <v>1</v>
      </c>
      <c r="H936" s="40">
        <v>0</v>
      </c>
      <c r="I936" s="40">
        <v>0</v>
      </c>
      <c r="J936" s="42">
        <v>87059</v>
      </c>
      <c r="K936" s="42">
        <f>J936*OtherData!$C$3</f>
        <v>65903.860711582136</v>
      </c>
      <c r="L936" s="42" t="str">
        <f>VLOOKUP($C936,OtherData!$H:$I,2,0)</f>
        <v>Storm</v>
      </c>
      <c r="M936" s="54">
        <f t="shared" si="58"/>
        <v>-3.8708567108785293E-2</v>
      </c>
      <c r="N936" s="42" t="e">
        <f>VLOOKUP(E936,Inflation!$A$2:'Inflation'!$L$63,14,FALSE)*J936</f>
        <v>#REF!</v>
      </c>
      <c r="O936" s="126" t="e">
        <f t="shared" si="59"/>
        <v>#REF!</v>
      </c>
      <c r="P936" s="41">
        <v>3</v>
      </c>
      <c r="Q936" s="41">
        <v>3</v>
      </c>
      <c r="R936" s="41">
        <v>3</v>
      </c>
    </row>
    <row r="937" spans="1:18">
      <c r="A937" s="40" t="str">
        <f t="shared" si="56"/>
        <v>1_20052</v>
      </c>
      <c r="B937" s="40">
        <v>1</v>
      </c>
      <c r="C937" s="41" t="s">
        <v>71</v>
      </c>
      <c r="D937" s="40">
        <v>2</v>
      </c>
      <c r="E937" s="40">
        <v>2005</v>
      </c>
      <c r="F937" s="40" t="str">
        <f t="shared" si="57"/>
        <v>2005Q2</v>
      </c>
      <c r="G937" s="40">
        <v>1</v>
      </c>
      <c r="H937" s="40">
        <v>0</v>
      </c>
      <c r="I937" s="40">
        <v>0</v>
      </c>
      <c r="J937" s="42">
        <v>87051</v>
      </c>
      <c r="K937" s="42">
        <f>J937*OtherData!$C$3</f>
        <v>65897.804693414088</v>
      </c>
      <c r="L937" s="42" t="str">
        <f>VLOOKUP($C937,OtherData!$H:$I,2,0)</f>
        <v>Storm</v>
      </c>
      <c r="M937" s="54">
        <f t="shared" si="58"/>
        <v>-3.8708620414793345E-2</v>
      </c>
      <c r="N937" s="42" t="e">
        <f>VLOOKUP(E937,Inflation!$A$2:'Inflation'!$L$63,14,FALSE)*J937</f>
        <v>#REF!</v>
      </c>
      <c r="O937" s="126" t="e">
        <f t="shared" si="59"/>
        <v>#REF!</v>
      </c>
      <c r="P937" s="41">
        <v>4</v>
      </c>
      <c r="Q937" s="41">
        <v>4</v>
      </c>
      <c r="R937" s="41">
        <v>5</v>
      </c>
    </row>
    <row r="938" spans="1:18">
      <c r="A938" s="40" t="str">
        <f t="shared" si="56"/>
        <v>4_20112</v>
      </c>
      <c r="B938" s="40">
        <v>4</v>
      </c>
      <c r="C938" s="41" t="s">
        <v>71</v>
      </c>
      <c r="D938" s="40">
        <v>2</v>
      </c>
      <c r="E938" s="40">
        <v>2011</v>
      </c>
      <c r="F938" s="40" t="str">
        <f t="shared" si="57"/>
        <v>2011Q2</v>
      </c>
      <c r="G938" s="40">
        <v>1</v>
      </c>
      <c r="H938" s="40">
        <v>0</v>
      </c>
      <c r="I938" s="40">
        <v>0</v>
      </c>
      <c r="J938" s="42">
        <v>86987</v>
      </c>
      <c r="K938" s="42">
        <f>J938*OtherData!$C$3</f>
        <v>65849.356548069642</v>
      </c>
      <c r="L938" s="42" t="str">
        <f>VLOOKUP($C938,OtherData!$H:$I,2,0)</f>
        <v>Storm</v>
      </c>
      <c r="M938" s="54">
        <f t="shared" si="58"/>
        <v>-3.8709046862857734E-2</v>
      </c>
      <c r="N938" s="42" t="e">
        <f>VLOOKUP(E938,Inflation!$A$2:'Inflation'!$L$63,14,FALSE)*J938</f>
        <v>#REF!</v>
      </c>
      <c r="O938" s="126" t="e">
        <f t="shared" si="59"/>
        <v>#REF!</v>
      </c>
      <c r="P938" s="41">
        <v>4</v>
      </c>
      <c r="Q938" s="41">
        <v>4</v>
      </c>
      <c r="R938" s="41">
        <v>4</v>
      </c>
    </row>
    <row r="939" spans="1:18">
      <c r="A939" s="40" t="str">
        <f t="shared" si="56"/>
        <v>5_19951</v>
      </c>
      <c r="B939" s="40">
        <v>5</v>
      </c>
      <c r="C939" s="41" t="s">
        <v>102</v>
      </c>
      <c r="D939" s="40">
        <v>1</v>
      </c>
      <c r="E939" s="40">
        <v>1995</v>
      </c>
      <c r="F939" s="40" t="str">
        <f t="shared" si="57"/>
        <v>1995Q1</v>
      </c>
      <c r="G939" s="40">
        <v>1</v>
      </c>
      <c r="H939" s="40">
        <v>0</v>
      </c>
      <c r="I939" s="40">
        <v>0</v>
      </c>
      <c r="J939" s="42">
        <v>86924</v>
      </c>
      <c r="K939" s="42">
        <f>J939*OtherData!$C$3</f>
        <v>65801.665404996224</v>
      </c>
      <c r="L939" s="42" t="str">
        <f>VLOOKUP($C939,OtherData!$H:$I,2,0)</f>
        <v>Water</v>
      </c>
      <c r="M939" s="54">
        <f t="shared" si="58"/>
        <v>-3.8709466647671116E-2</v>
      </c>
      <c r="N939" s="42" t="e">
        <f>VLOOKUP(E939,Inflation!$A$2:'Inflation'!$L$63,14,FALSE)*J939</f>
        <v>#REF!</v>
      </c>
      <c r="O939" s="126" t="e">
        <f t="shared" si="59"/>
        <v>#REF!</v>
      </c>
      <c r="P939" s="41">
        <v>4</v>
      </c>
      <c r="Q939" s="41">
        <v>4</v>
      </c>
      <c r="R939" s="41">
        <v>4</v>
      </c>
    </row>
    <row r="940" spans="1:18">
      <c r="A940" s="40" t="str">
        <f t="shared" si="56"/>
        <v>4_20061</v>
      </c>
      <c r="B940" s="40">
        <v>4</v>
      </c>
      <c r="C940" s="41" t="s">
        <v>68</v>
      </c>
      <c r="D940" s="40">
        <v>1</v>
      </c>
      <c r="E940" s="40">
        <v>2006</v>
      </c>
      <c r="F940" s="40" t="str">
        <f t="shared" si="57"/>
        <v>2006Q1</v>
      </c>
      <c r="G940" s="40">
        <v>1</v>
      </c>
      <c r="H940" s="40">
        <v>0</v>
      </c>
      <c r="I940" s="40">
        <v>0</v>
      </c>
      <c r="J940" s="42">
        <v>86821</v>
      </c>
      <c r="K940" s="42">
        <f>J940*OtherData!$C$3</f>
        <v>65723.694171082519</v>
      </c>
      <c r="L940" s="42" t="str">
        <f>VLOOKUP($C940,OtherData!$H:$I,2,0)</f>
        <v>Wind</v>
      </c>
      <c r="M940" s="54">
        <f t="shared" si="58"/>
        <v>-3.8710152962524738E-2</v>
      </c>
      <c r="N940" s="42" t="e">
        <f>VLOOKUP(E940,Inflation!$A$2:'Inflation'!$L$63,14,FALSE)*J940</f>
        <v>#REF!</v>
      </c>
      <c r="O940" s="126" t="e">
        <f t="shared" si="59"/>
        <v>#REF!</v>
      </c>
      <c r="P940" s="41">
        <v>3</v>
      </c>
      <c r="Q940" s="41">
        <v>3</v>
      </c>
      <c r="R940" s="41">
        <v>5</v>
      </c>
    </row>
    <row r="941" spans="1:18">
      <c r="A941" s="40" t="str">
        <f t="shared" si="56"/>
        <v>2_19891</v>
      </c>
      <c r="B941" s="40">
        <v>2</v>
      </c>
      <c r="C941" s="41" t="s">
        <v>78</v>
      </c>
      <c r="D941" s="40">
        <v>1</v>
      </c>
      <c r="E941" s="40">
        <v>1989</v>
      </c>
      <c r="F941" s="40" t="str">
        <f t="shared" si="57"/>
        <v>1989Q1</v>
      </c>
      <c r="G941" s="40">
        <v>1</v>
      </c>
      <c r="H941" s="40">
        <v>0</v>
      </c>
      <c r="I941" s="40">
        <v>0</v>
      </c>
      <c r="J941" s="42">
        <v>86813</v>
      </c>
      <c r="K941" s="42">
        <f>J941*OtherData!$C$3</f>
        <v>65717.638152914456</v>
      </c>
      <c r="L941" s="42" t="str">
        <f>VLOOKUP($C941,OtherData!$H:$I,2,0)</f>
        <v>Water</v>
      </c>
      <c r="M941" s="54">
        <f t="shared" si="58"/>
        <v>-3.8710206268532783E-2</v>
      </c>
      <c r="N941" s="42" t="e">
        <f>VLOOKUP(E941,Inflation!$A$2:'Inflation'!$L$63,14,FALSE)*J941</f>
        <v>#REF!</v>
      </c>
      <c r="O941" s="126" t="e">
        <f t="shared" si="59"/>
        <v>#REF!</v>
      </c>
      <c r="P941" s="41">
        <v>5</v>
      </c>
      <c r="Q941" s="41">
        <v>2</v>
      </c>
      <c r="R941" s="41">
        <v>2</v>
      </c>
    </row>
    <row r="942" spans="1:18">
      <c r="A942" s="40" t="str">
        <f t="shared" si="56"/>
        <v>5_20152</v>
      </c>
      <c r="B942" s="40">
        <v>5</v>
      </c>
      <c r="C942" s="41" t="s">
        <v>71</v>
      </c>
      <c r="D942" s="40">
        <v>2</v>
      </c>
      <c r="E942" s="40">
        <v>2015</v>
      </c>
      <c r="F942" s="40" t="str">
        <f t="shared" si="57"/>
        <v>2015Q2</v>
      </c>
      <c r="G942" s="40">
        <v>1</v>
      </c>
      <c r="H942" s="40">
        <v>0</v>
      </c>
      <c r="I942" s="40">
        <v>0</v>
      </c>
      <c r="J942" s="42">
        <v>86694</v>
      </c>
      <c r="K942" s="42">
        <f>J942*OtherData!$C$3</f>
        <v>65627.554882664655</v>
      </c>
      <c r="L942" s="42" t="str">
        <f>VLOOKUP($C942,OtherData!$H:$I,2,0)</f>
        <v>Storm</v>
      </c>
      <c r="M942" s="54">
        <f t="shared" si="58"/>
        <v>-3.871099919540251E-2</v>
      </c>
      <c r="N942" s="42" t="e">
        <f>VLOOKUP(E942,Inflation!$A$2:'Inflation'!$L$63,14,FALSE)*J942</f>
        <v>#REF!</v>
      </c>
      <c r="O942" s="126" t="e">
        <f t="shared" si="59"/>
        <v>#REF!</v>
      </c>
      <c r="P942" s="41">
        <v>3</v>
      </c>
      <c r="Q942" s="41">
        <v>3</v>
      </c>
      <c r="R942" s="41">
        <v>3</v>
      </c>
    </row>
    <row r="943" spans="1:18">
      <c r="A943" s="40" t="str">
        <f t="shared" si="56"/>
        <v>1_19943</v>
      </c>
      <c r="B943" s="40">
        <v>1</v>
      </c>
      <c r="C943" s="41" t="s">
        <v>79</v>
      </c>
      <c r="D943" s="40">
        <v>3</v>
      </c>
      <c r="E943" s="40">
        <v>1994</v>
      </c>
      <c r="F943" s="40" t="str">
        <f t="shared" si="57"/>
        <v>1994Q3</v>
      </c>
      <c r="G943" s="40">
        <v>1</v>
      </c>
      <c r="H943" s="40">
        <v>0</v>
      </c>
      <c r="I943" s="40">
        <v>0</v>
      </c>
      <c r="J943" s="42">
        <v>86607</v>
      </c>
      <c r="K943" s="42">
        <f>J943*OtherData!$C$3</f>
        <v>65561.695685087063</v>
      </c>
      <c r="L943" s="42" t="str">
        <f>VLOOKUP($C943,OtherData!$H:$I,2,0)</f>
        <v>Storm</v>
      </c>
      <c r="M943" s="54">
        <f t="shared" si="58"/>
        <v>-3.8711578898240034E-2</v>
      </c>
      <c r="N943" s="42" t="e">
        <f>VLOOKUP(E943,Inflation!$A$2:'Inflation'!$L$63,14,FALSE)*J943</f>
        <v>#REF!</v>
      </c>
      <c r="O943" s="126" t="e">
        <f t="shared" si="59"/>
        <v>#REF!</v>
      </c>
      <c r="P943" s="41">
        <v>3</v>
      </c>
      <c r="Q943" s="41">
        <v>3</v>
      </c>
      <c r="R943" s="41">
        <v>3</v>
      </c>
    </row>
    <row r="944" spans="1:18">
      <c r="A944" s="40" t="str">
        <f t="shared" si="56"/>
        <v>4_20062</v>
      </c>
      <c r="B944" s="40">
        <v>4</v>
      </c>
      <c r="C944" s="41" t="s">
        <v>71</v>
      </c>
      <c r="D944" s="40">
        <v>2</v>
      </c>
      <c r="E944" s="40">
        <v>2006</v>
      </c>
      <c r="F944" s="40" t="str">
        <f t="shared" si="57"/>
        <v>2006Q2</v>
      </c>
      <c r="G944" s="40">
        <v>1</v>
      </c>
      <c r="H944" s="40">
        <v>0</v>
      </c>
      <c r="I944" s="40">
        <v>0</v>
      </c>
      <c r="J944" s="42">
        <v>86559</v>
      </c>
      <c r="K944" s="42">
        <f>J944*OtherData!$C$3</f>
        <v>65525.359576078728</v>
      </c>
      <c r="L944" s="42" t="str">
        <f>VLOOKUP($C944,OtherData!$H:$I,2,0)</f>
        <v>Storm</v>
      </c>
      <c r="M944" s="54">
        <f t="shared" si="58"/>
        <v>-3.8711898734288326E-2</v>
      </c>
      <c r="N944" s="42" t="e">
        <f>VLOOKUP(E944,Inflation!$A$2:'Inflation'!$L$63,14,FALSE)*J944</f>
        <v>#REF!</v>
      </c>
      <c r="O944" s="126" t="e">
        <f t="shared" si="59"/>
        <v>#REF!</v>
      </c>
      <c r="P944" s="41">
        <v>3</v>
      </c>
      <c r="Q944" s="41">
        <v>3</v>
      </c>
      <c r="R944" s="41">
        <v>3</v>
      </c>
    </row>
    <row r="945" spans="1:18">
      <c r="A945" s="40" t="str">
        <f t="shared" si="56"/>
        <v>3_20112</v>
      </c>
      <c r="B945" s="40">
        <v>3</v>
      </c>
      <c r="C945" s="41" t="s">
        <v>71</v>
      </c>
      <c r="D945" s="40">
        <v>2</v>
      </c>
      <c r="E945" s="40">
        <v>2011</v>
      </c>
      <c r="F945" s="40" t="str">
        <f t="shared" si="57"/>
        <v>2011Q2</v>
      </c>
      <c r="G945" s="40">
        <v>1</v>
      </c>
      <c r="H945" s="40">
        <v>0</v>
      </c>
      <c r="I945" s="40">
        <v>0</v>
      </c>
      <c r="J945" s="42">
        <v>86542</v>
      </c>
      <c r="K945" s="42">
        <f>J945*OtherData!$C$3</f>
        <v>65512.490537471618</v>
      </c>
      <c r="L945" s="42" t="str">
        <f>VLOOKUP($C945,OtherData!$H:$I,2,0)</f>
        <v>Storm</v>
      </c>
      <c r="M945" s="54">
        <f t="shared" si="58"/>
        <v>-3.871201200955543E-2</v>
      </c>
      <c r="N945" s="42" t="e">
        <f>VLOOKUP(E945,Inflation!$A$2:'Inflation'!$L$63,14,FALSE)*J945</f>
        <v>#REF!</v>
      </c>
      <c r="O945" s="126" t="e">
        <f t="shared" si="59"/>
        <v>#REF!</v>
      </c>
      <c r="P945" s="41">
        <v>4</v>
      </c>
      <c r="Q945" s="41">
        <v>4</v>
      </c>
      <c r="R945" s="41">
        <v>4</v>
      </c>
    </row>
    <row r="946" spans="1:18">
      <c r="A946" s="40" t="str">
        <f t="shared" si="56"/>
        <v>2_19892</v>
      </c>
      <c r="B946" s="40">
        <v>2</v>
      </c>
      <c r="C946" s="41" t="s">
        <v>71</v>
      </c>
      <c r="D946" s="40">
        <v>2</v>
      </c>
      <c r="E946" s="40">
        <v>1989</v>
      </c>
      <c r="F946" s="40" t="str">
        <f t="shared" si="57"/>
        <v>1989Q2</v>
      </c>
      <c r="G946" s="40">
        <v>1</v>
      </c>
      <c r="H946" s="40">
        <v>0</v>
      </c>
      <c r="I946" s="40">
        <v>0</v>
      </c>
      <c r="J946" s="42">
        <v>86456</v>
      </c>
      <c r="K946" s="42">
        <f>J946*OtherData!$C$3</f>
        <v>65447.388342165032</v>
      </c>
      <c r="L946" s="42" t="str">
        <f>VLOOKUP($C946,OtherData!$H:$I,2,0)</f>
        <v>Storm</v>
      </c>
      <c r="M946" s="54">
        <f t="shared" si="58"/>
        <v>-3.8712585049141955E-2</v>
      </c>
      <c r="N946" s="42" t="e">
        <f>VLOOKUP(E946,Inflation!$A$2:'Inflation'!$L$63,14,FALSE)*J946</f>
        <v>#REF!</v>
      </c>
      <c r="O946" s="126" t="e">
        <f t="shared" si="59"/>
        <v>#REF!</v>
      </c>
      <c r="P946" s="41">
        <v>3</v>
      </c>
      <c r="Q946" s="41">
        <v>3</v>
      </c>
      <c r="R946" s="41">
        <v>3</v>
      </c>
    </row>
    <row r="947" spans="1:18">
      <c r="A947" s="40" t="str">
        <f t="shared" si="56"/>
        <v>4_19761</v>
      </c>
      <c r="B947" s="40">
        <v>4</v>
      </c>
      <c r="C947" s="41" t="s">
        <v>68</v>
      </c>
      <c r="D947" s="40">
        <v>1</v>
      </c>
      <c r="E947" s="40">
        <v>1976</v>
      </c>
      <c r="F947" s="40" t="str">
        <f t="shared" si="57"/>
        <v>1976Q1</v>
      </c>
      <c r="G947" s="40">
        <v>1</v>
      </c>
      <c r="H947" s="40">
        <v>0</v>
      </c>
      <c r="I947" s="40">
        <v>0</v>
      </c>
      <c r="J947" s="42">
        <v>86425</v>
      </c>
      <c r="K947" s="42">
        <f>J947*OtherData!$C$3</f>
        <v>65423.921271763815</v>
      </c>
      <c r="L947" s="42" t="str">
        <f>VLOOKUP($C947,OtherData!$H:$I,2,0)</f>
        <v>Wind</v>
      </c>
      <c r="M947" s="54">
        <f t="shared" si="58"/>
        <v>-3.8712791609923143E-2</v>
      </c>
      <c r="N947" s="42" t="e">
        <f>VLOOKUP(E947,Inflation!$A$2:'Inflation'!$L$63,14,FALSE)*J947</f>
        <v>#REF!</v>
      </c>
      <c r="O947" s="126" t="e">
        <f t="shared" si="59"/>
        <v>#REF!</v>
      </c>
      <c r="P947" s="41">
        <v>5</v>
      </c>
      <c r="Q947" s="41">
        <v>2</v>
      </c>
      <c r="R947" s="41">
        <v>2</v>
      </c>
    </row>
    <row r="948" spans="1:18">
      <c r="A948" s="40" t="str">
        <f t="shared" si="56"/>
        <v>3_19772</v>
      </c>
      <c r="B948" s="40">
        <v>3</v>
      </c>
      <c r="C948" s="41" t="s">
        <v>68</v>
      </c>
      <c r="D948" s="40">
        <v>2</v>
      </c>
      <c r="E948" s="40">
        <v>1977</v>
      </c>
      <c r="F948" s="40" t="str">
        <f t="shared" si="57"/>
        <v>1977Q2</v>
      </c>
      <c r="G948" s="40">
        <v>1</v>
      </c>
      <c r="H948" s="40">
        <v>0</v>
      </c>
      <c r="I948" s="40">
        <v>0</v>
      </c>
      <c r="J948" s="42">
        <v>86409</v>
      </c>
      <c r="K948" s="42">
        <f>J948*OtherData!$C$3</f>
        <v>65411.809235427711</v>
      </c>
      <c r="L948" s="42" t="str">
        <f>VLOOKUP($C948,OtherData!$H:$I,2,0)</f>
        <v>Wind</v>
      </c>
      <c r="M948" s="54">
        <f t="shared" si="58"/>
        <v>-3.871289822193924E-2</v>
      </c>
      <c r="N948" s="42" t="e">
        <f>VLOOKUP(E948,Inflation!$A$2:'Inflation'!$L$63,14,FALSE)*J948</f>
        <v>#REF!</v>
      </c>
      <c r="O948" s="126" t="e">
        <f t="shared" si="59"/>
        <v>#REF!</v>
      </c>
      <c r="P948" s="41">
        <v>5</v>
      </c>
      <c r="Q948" s="41">
        <v>2</v>
      </c>
      <c r="R948" s="41">
        <v>2</v>
      </c>
    </row>
    <row r="949" spans="1:18">
      <c r="A949" s="40" t="str">
        <f t="shared" si="56"/>
        <v>1_20143</v>
      </c>
      <c r="B949" s="40">
        <v>1</v>
      </c>
      <c r="C949" s="41" t="s">
        <v>66</v>
      </c>
      <c r="D949" s="40">
        <v>3</v>
      </c>
      <c r="E949" s="40">
        <v>2014</v>
      </c>
      <c r="F949" s="40" t="str">
        <f t="shared" si="57"/>
        <v>2014Q3</v>
      </c>
      <c r="G949" s="40">
        <v>1</v>
      </c>
      <c r="H949" s="40">
        <v>0</v>
      </c>
      <c r="I949" s="40">
        <v>0</v>
      </c>
      <c r="J949" s="42">
        <v>86393</v>
      </c>
      <c r="K949" s="42">
        <f>J949*OtherData!$C$3</f>
        <v>65399.697199091599</v>
      </c>
      <c r="L949" s="42" t="str">
        <f>VLOOKUP($C949,OtherData!$H:$I,2,0)</f>
        <v>Water</v>
      </c>
      <c r="M949" s="54">
        <f t="shared" si="58"/>
        <v>-3.8713004833955338E-2</v>
      </c>
      <c r="N949" s="42" t="e">
        <f>VLOOKUP(E949,Inflation!$A$2:'Inflation'!$L$63,14,FALSE)*J949</f>
        <v>#REF!</v>
      </c>
      <c r="O949" s="126" t="e">
        <f t="shared" si="59"/>
        <v>#REF!</v>
      </c>
      <c r="P949" s="41">
        <v>2</v>
      </c>
      <c r="Q949" s="41">
        <v>2</v>
      </c>
      <c r="R949" s="41">
        <v>2</v>
      </c>
    </row>
    <row r="950" spans="1:18">
      <c r="A950" s="40" t="str">
        <f t="shared" si="56"/>
        <v>1_19763</v>
      </c>
      <c r="B950" s="40">
        <v>1</v>
      </c>
      <c r="C950" s="41" t="s">
        <v>71</v>
      </c>
      <c r="D950" s="40">
        <v>3</v>
      </c>
      <c r="E950" s="40">
        <v>1976</v>
      </c>
      <c r="F950" s="40" t="str">
        <f t="shared" si="57"/>
        <v>1976Q3</v>
      </c>
      <c r="G950" s="40">
        <v>1</v>
      </c>
      <c r="H950" s="40">
        <v>0</v>
      </c>
      <c r="I950" s="40">
        <v>0</v>
      </c>
      <c r="J950" s="42">
        <v>86377</v>
      </c>
      <c r="K950" s="42">
        <f>J950*OtherData!$C$3</f>
        <v>65387.585162755495</v>
      </c>
      <c r="L950" s="42" t="str">
        <f>VLOOKUP($C950,OtherData!$H:$I,2,0)</f>
        <v>Storm</v>
      </c>
      <c r="M950" s="54">
        <f t="shared" si="58"/>
        <v>-3.8713111445971435E-2</v>
      </c>
      <c r="N950" s="42" t="e">
        <f>VLOOKUP(E950,Inflation!$A$2:'Inflation'!$L$63,14,FALSE)*J950</f>
        <v>#REF!</v>
      </c>
      <c r="O950" s="126" t="e">
        <f t="shared" si="59"/>
        <v>#REF!</v>
      </c>
      <c r="P950" s="41">
        <v>3</v>
      </c>
      <c r="Q950" s="41">
        <v>3</v>
      </c>
      <c r="R950" s="41">
        <v>3</v>
      </c>
    </row>
    <row r="951" spans="1:18">
      <c r="A951" s="40" t="str">
        <f t="shared" si="56"/>
        <v>2_20073</v>
      </c>
      <c r="B951" s="40">
        <v>2</v>
      </c>
      <c r="C951" s="41" t="s">
        <v>71</v>
      </c>
      <c r="D951" s="40">
        <v>3</v>
      </c>
      <c r="E951" s="40">
        <v>2007</v>
      </c>
      <c r="F951" s="40" t="str">
        <f t="shared" si="57"/>
        <v>2007Q3</v>
      </c>
      <c r="G951" s="40">
        <v>1</v>
      </c>
      <c r="H951" s="40">
        <v>0</v>
      </c>
      <c r="I951" s="40">
        <v>0</v>
      </c>
      <c r="J951" s="42">
        <v>86353</v>
      </c>
      <c r="K951" s="42">
        <f>J951*OtherData!$C$3</f>
        <v>65369.417108251328</v>
      </c>
      <c r="L951" s="42" t="str">
        <f>VLOOKUP($C951,OtherData!$H:$I,2,0)</f>
        <v>Storm</v>
      </c>
      <c r="M951" s="54">
        <f t="shared" si="58"/>
        <v>-3.8713271363995577E-2</v>
      </c>
      <c r="N951" s="42" t="e">
        <f>VLOOKUP(E951,Inflation!$A$2:'Inflation'!$L$63,14,FALSE)*J951</f>
        <v>#REF!</v>
      </c>
      <c r="O951" s="126" t="e">
        <f t="shared" si="59"/>
        <v>#REF!</v>
      </c>
      <c r="P951" s="41">
        <v>3</v>
      </c>
      <c r="Q951" s="41">
        <v>3</v>
      </c>
      <c r="R951" s="41">
        <v>5</v>
      </c>
    </row>
    <row r="952" spans="1:18">
      <c r="A952" s="40" t="str">
        <f t="shared" si="56"/>
        <v>1_19672</v>
      </c>
      <c r="B952" s="40">
        <v>1</v>
      </c>
      <c r="C952" s="41" t="s">
        <v>68</v>
      </c>
      <c r="D952" s="40">
        <v>2</v>
      </c>
      <c r="E952" s="40">
        <v>1967</v>
      </c>
      <c r="F952" s="40" t="str">
        <f t="shared" si="57"/>
        <v>1967Q2</v>
      </c>
      <c r="G952" s="40">
        <v>1</v>
      </c>
      <c r="H952" s="40">
        <v>0</v>
      </c>
      <c r="I952" s="40">
        <v>0</v>
      </c>
      <c r="J952" s="42">
        <v>86314</v>
      </c>
      <c r="K952" s="42">
        <f>J952*OtherData!$C$3</f>
        <v>65339.894019682062</v>
      </c>
      <c r="L952" s="42" t="str">
        <f>VLOOKUP($C952,OtherData!$H:$I,2,0)</f>
        <v>Wind</v>
      </c>
      <c r="M952" s="54">
        <f t="shared" si="58"/>
        <v>-3.8713531230784817E-2</v>
      </c>
      <c r="N952" s="42" t="e">
        <f>VLOOKUP(E952,Inflation!$A$2:'Inflation'!$L$63,14,FALSE)*J952</f>
        <v>#REF!</v>
      </c>
      <c r="O952" s="126" t="e">
        <f t="shared" si="59"/>
        <v>#REF!</v>
      </c>
      <c r="P952" s="41">
        <v>4</v>
      </c>
      <c r="Q952" s="41">
        <v>4</v>
      </c>
      <c r="R952" s="41">
        <v>4</v>
      </c>
    </row>
    <row r="953" spans="1:18">
      <c r="A953" s="40" t="str">
        <f t="shared" si="56"/>
        <v>5_20092</v>
      </c>
      <c r="B953" s="40">
        <v>5</v>
      </c>
      <c r="C953" s="41" t="s">
        <v>71</v>
      </c>
      <c r="D953" s="40">
        <v>2</v>
      </c>
      <c r="E953" s="40">
        <v>2009</v>
      </c>
      <c r="F953" s="40" t="str">
        <f t="shared" si="57"/>
        <v>2009Q2</v>
      </c>
      <c r="G953" s="40">
        <v>1</v>
      </c>
      <c r="H953" s="40">
        <v>0</v>
      </c>
      <c r="I953" s="40">
        <v>0</v>
      </c>
      <c r="J953" s="42">
        <v>86295</v>
      </c>
      <c r="K953" s="42">
        <f>J953*OtherData!$C$3</f>
        <v>65325.510976532933</v>
      </c>
      <c r="L953" s="42" t="str">
        <f>VLOOKUP($C953,OtherData!$H:$I,2,0)</f>
        <v>Storm</v>
      </c>
      <c r="M953" s="54">
        <f t="shared" si="58"/>
        <v>-3.8713657832553927E-2</v>
      </c>
      <c r="N953" s="42" t="e">
        <f>VLOOKUP(E953,Inflation!$A$2:'Inflation'!$L$63,14,FALSE)*J953</f>
        <v>#REF!</v>
      </c>
      <c r="O953" s="126" t="e">
        <f t="shared" si="59"/>
        <v>#REF!</v>
      </c>
      <c r="P953" s="41">
        <v>3</v>
      </c>
      <c r="Q953" s="41">
        <v>3</v>
      </c>
      <c r="R953" s="41">
        <v>3</v>
      </c>
    </row>
    <row r="954" spans="1:18">
      <c r="A954" s="40" t="str">
        <f t="shared" si="56"/>
        <v>3_19971</v>
      </c>
      <c r="B954" s="40">
        <v>3</v>
      </c>
      <c r="C954" s="41" t="s">
        <v>71</v>
      </c>
      <c r="D954" s="40">
        <v>1</v>
      </c>
      <c r="E954" s="40">
        <v>1997</v>
      </c>
      <c r="F954" s="40" t="str">
        <f t="shared" si="57"/>
        <v>1997Q1</v>
      </c>
      <c r="G954" s="40">
        <v>1</v>
      </c>
      <c r="H954" s="40">
        <v>0</v>
      </c>
      <c r="I954" s="40">
        <v>0</v>
      </c>
      <c r="J954" s="42">
        <v>86147</v>
      </c>
      <c r="K954" s="42">
        <f>J954*OtherData!$C$3</f>
        <v>65213.474640423927</v>
      </c>
      <c r="L954" s="42" t="str">
        <f>VLOOKUP($C954,OtherData!$H:$I,2,0)</f>
        <v>Storm</v>
      </c>
      <c r="M954" s="54">
        <f t="shared" si="58"/>
        <v>-3.8714643993702828E-2</v>
      </c>
      <c r="N954" s="42" t="e">
        <f>VLOOKUP(E954,Inflation!$A$2:'Inflation'!$L$63,14,FALSE)*J954</f>
        <v>#REF!</v>
      </c>
      <c r="O954" s="126" t="e">
        <f t="shared" si="59"/>
        <v>#REF!</v>
      </c>
      <c r="P954" s="41">
        <v>3</v>
      </c>
      <c r="Q954" s="41">
        <v>3</v>
      </c>
      <c r="R954" s="41">
        <v>3</v>
      </c>
    </row>
    <row r="955" spans="1:18">
      <c r="A955" s="40" t="str">
        <f t="shared" si="56"/>
        <v>1_19912</v>
      </c>
      <c r="B955" s="40">
        <v>1</v>
      </c>
      <c r="C955" s="41" t="s">
        <v>66</v>
      </c>
      <c r="D955" s="40">
        <v>2</v>
      </c>
      <c r="E955" s="40">
        <v>1991</v>
      </c>
      <c r="F955" s="40" t="str">
        <f t="shared" si="57"/>
        <v>1991Q2</v>
      </c>
      <c r="G955" s="40">
        <v>1</v>
      </c>
      <c r="H955" s="40">
        <v>0</v>
      </c>
      <c r="I955" s="40">
        <v>0</v>
      </c>
      <c r="J955" s="42">
        <v>86147</v>
      </c>
      <c r="K955" s="42">
        <f>J955*OtherData!$C$3</f>
        <v>65213.474640423927</v>
      </c>
      <c r="L955" s="42" t="str">
        <f>VLOOKUP($C955,OtherData!$H:$I,2,0)</f>
        <v>Water</v>
      </c>
      <c r="M955" s="54">
        <f t="shared" si="58"/>
        <v>-3.8714643993702828E-2</v>
      </c>
      <c r="N955" s="42" t="e">
        <f>VLOOKUP(E955,Inflation!$A$2:'Inflation'!$L$63,14,FALSE)*J955</f>
        <v>#REF!</v>
      </c>
      <c r="O955" s="126" t="e">
        <f t="shared" si="59"/>
        <v>#REF!</v>
      </c>
      <c r="P955" s="41">
        <v>3</v>
      </c>
      <c r="Q955" s="41">
        <v>3</v>
      </c>
      <c r="R955" s="41">
        <v>3</v>
      </c>
    </row>
    <row r="956" spans="1:18">
      <c r="A956" s="40" t="str">
        <f t="shared" si="56"/>
        <v>1_19652</v>
      </c>
      <c r="B956" s="40">
        <v>1</v>
      </c>
      <c r="C956" s="41" t="s">
        <v>91</v>
      </c>
      <c r="D956" s="40">
        <v>2</v>
      </c>
      <c r="E956" s="40">
        <v>1965</v>
      </c>
      <c r="F956" s="40" t="str">
        <f t="shared" si="57"/>
        <v>1965Q2</v>
      </c>
      <c r="G956" s="40">
        <v>1</v>
      </c>
      <c r="H956" s="40">
        <v>0</v>
      </c>
      <c r="I956" s="40">
        <v>0</v>
      </c>
      <c r="J956" s="42">
        <v>86068</v>
      </c>
      <c r="K956" s="42">
        <f>J956*OtherData!$C$3</f>
        <v>65153.671461014383</v>
      </c>
      <c r="L956" s="42" t="str">
        <f>VLOOKUP($C956,OtherData!$H:$I,2,0)</f>
        <v>Storm</v>
      </c>
      <c r="M956" s="54">
        <f t="shared" si="58"/>
        <v>-3.8715170390532308E-2</v>
      </c>
      <c r="N956" s="42" t="e">
        <f>VLOOKUP(E956,Inflation!$A$2:'Inflation'!$L$63,14,FALSE)*J956</f>
        <v>#REF!</v>
      </c>
      <c r="O956" s="126" t="e">
        <f t="shared" si="59"/>
        <v>#REF!</v>
      </c>
      <c r="P956" s="41">
        <v>4</v>
      </c>
      <c r="Q956" s="41">
        <v>4</v>
      </c>
      <c r="R956" s="41">
        <v>4</v>
      </c>
    </row>
    <row r="957" spans="1:18">
      <c r="A957" s="40" t="str">
        <f t="shared" si="56"/>
        <v>2_19652</v>
      </c>
      <c r="B957" s="40">
        <v>2</v>
      </c>
      <c r="C957" s="41" t="s">
        <v>68</v>
      </c>
      <c r="D957" s="40">
        <v>2</v>
      </c>
      <c r="E957" s="40">
        <v>1965</v>
      </c>
      <c r="F957" s="40" t="str">
        <f t="shared" si="57"/>
        <v>1965Q2</v>
      </c>
      <c r="G957" s="40">
        <v>1</v>
      </c>
      <c r="H957" s="40">
        <v>0</v>
      </c>
      <c r="I957" s="40">
        <v>0</v>
      </c>
      <c r="J957" s="42">
        <v>85957</v>
      </c>
      <c r="K957" s="42">
        <f>J957*OtherData!$C$3</f>
        <v>65069.64420893263</v>
      </c>
      <c r="L957" s="42" t="str">
        <f>VLOOKUP($C957,OtherData!$H:$I,2,0)</f>
        <v>Wind</v>
      </c>
      <c r="M957" s="54">
        <f t="shared" si="58"/>
        <v>-3.8715910011393982E-2</v>
      </c>
      <c r="N957" s="42" t="e">
        <f>VLOOKUP(E957,Inflation!$A$2:'Inflation'!$L$63,14,FALSE)*J957</f>
        <v>#REF!</v>
      </c>
      <c r="O957" s="126" t="e">
        <f t="shared" si="59"/>
        <v>#REF!</v>
      </c>
      <c r="P957" s="41">
        <v>3</v>
      </c>
      <c r="Q957" s="41">
        <v>3</v>
      </c>
      <c r="R957" s="41">
        <v>3</v>
      </c>
    </row>
    <row r="958" spans="1:18">
      <c r="A958" s="40" t="str">
        <f t="shared" si="56"/>
        <v>3_19961</v>
      </c>
      <c r="B958" s="40">
        <v>3</v>
      </c>
      <c r="C958" s="41" t="s">
        <v>66</v>
      </c>
      <c r="D958" s="40">
        <v>1</v>
      </c>
      <c r="E958" s="40">
        <v>1996</v>
      </c>
      <c r="F958" s="40" t="str">
        <f t="shared" si="57"/>
        <v>1996Q1</v>
      </c>
      <c r="G958" s="40">
        <v>1</v>
      </c>
      <c r="H958" s="40">
        <v>0</v>
      </c>
      <c r="I958" s="40">
        <v>0</v>
      </c>
      <c r="J958" s="42">
        <v>85949</v>
      </c>
      <c r="K958" s="42">
        <f>J958*OtherData!$C$3</f>
        <v>65063.588190764574</v>
      </c>
      <c r="L958" s="42" t="str">
        <f>VLOOKUP($C958,OtherData!$H:$I,2,0)</f>
        <v>Water</v>
      </c>
      <c r="M958" s="54">
        <f t="shared" si="58"/>
        <v>-3.8715963317402027E-2</v>
      </c>
      <c r="N958" s="42" t="e">
        <f>VLOOKUP(E958,Inflation!$A$2:'Inflation'!$L$63,14,FALSE)*J958</f>
        <v>#REF!</v>
      </c>
      <c r="O958" s="126" t="e">
        <f t="shared" si="59"/>
        <v>#REF!</v>
      </c>
      <c r="P958" s="41">
        <v>2</v>
      </c>
      <c r="Q958" s="41">
        <v>2</v>
      </c>
      <c r="R958" s="41">
        <v>2</v>
      </c>
    </row>
    <row r="959" spans="1:18">
      <c r="A959" s="40" t="str">
        <f t="shared" si="56"/>
        <v>3_19782</v>
      </c>
      <c r="B959" s="40">
        <v>3</v>
      </c>
      <c r="C959" s="41" t="s">
        <v>74</v>
      </c>
      <c r="D959" s="40">
        <v>2</v>
      </c>
      <c r="E959" s="40">
        <v>1978</v>
      </c>
      <c r="F959" s="40" t="str">
        <f t="shared" si="57"/>
        <v>1978Q2</v>
      </c>
      <c r="G959" s="40">
        <v>1</v>
      </c>
      <c r="H959" s="40">
        <v>0</v>
      </c>
      <c r="I959" s="40">
        <v>0</v>
      </c>
      <c r="J959" s="42">
        <v>85886</v>
      </c>
      <c r="K959" s="42">
        <f>J959*OtherData!$C$3</f>
        <v>65015.897047691149</v>
      </c>
      <c r="L959" s="42" t="str">
        <f>VLOOKUP($C959,OtherData!$H:$I,2,0)</f>
        <v>Storm</v>
      </c>
      <c r="M959" s="54">
        <f t="shared" si="58"/>
        <v>-3.871638310221541E-2</v>
      </c>
      <c r="N959" s="42" t="e">
        <f>VLOOKUP(E959,Inflation!$A$2:'Inflation'!$L$63,14,FALSE)*J959</f>
        <v>#REF!</v>
      </c>
      <c r="O959" s="126" t="e">
        <f t="shared" si="59"/>
        <v>#REF!</v>
      </c>
      <c r="P959" s="41">
        <v>3</v>
      </c>
      <c r="Q959" s="41">
        <v>3</v>
      </c>
      <c r="R959" s="41">
        <v>3</v>
      </c>
    </row>
    <row r="960" spans="1:18">
      <c r="A960" s="40" t="str">
        <f t="shared" si="56"/>
        <v>3_20103</v>
      </c>
      <c r="B960" s="40">
        <v>3</v>
      </c>
      <c r="C960" s="41" t="s">
        <v>71</v>
      </c>
      <c r="D960" s="40">
        <v>3</v>
      </c>
      <c r="E960" s="40">
        <v>2010</v>
      </c>
      <c r="F960" s="40" t="str">
        <f t="shared" si="57"/>
        <v>2010Q3</v>
      </c>
      <c r="G960" s="40">
        <v>1</v>
      </c>
      <c r="H960" s="40">
        <v>0</v>
      </c>
      <c r="I960" s="40">
        <v>0</v>
      </c>
      <c r="J960" s="42">
        <v>85829</v>
      </c>
      <c r="K960" s="42">
        <f>J960*OtherData!$C$3</f>
        <v>64972.74791824376</v>
      </c>
      <c r="L960" s="42" t="str">
        <f>VLOOKUP($C960,OtherData!$H:$I,2,0)</f>
        <v>Storm</v>
      </c>
      <c r="M960" s="54">
        <f t="shared" si="58"/>
        <v>-3.871676290752276E-2</v>
      </c>
      <c r="N960" s="42" t="e">
        <f>VLOOKUP(E960,Inflation!$A$2:'Inflation'!$L$63,14,FALSE)*J960</f>
        <v>#REF!</v>
      </c>
      <c r="O960" s="126" t="e">
        <f t="shared" si="59"/>
        <v>#REF!</v>
      </c>
      <c r="P960" s="41">
        <v>4</v>
      </c>
      <c r="Q960" s="41">
        <v>4</v>
      </c>
      <c r="R960" s="41">
        <v>4</v>
      </c>
    </row>
    <row r="961" spans="1:18">
      <c r="A961" s="40" t="str">
        <f t="shared" si="56"/>
        <v>1_20182</v>
      </c>
      <c r="B961" s="40">
        <v>1</v>
      </c>
      <c r="C961" s="41" t="s">
        <v>71</v>
      </c>
      <c r="D961" s="40">
        <v>2</v>
      </c>
      <c r="E961" s="40">
        <v>2018</v>
      </c>
      <c r="F961" s="40" t="str">
        <f t="shared" si="57"/>
        <v>2018Q2</v>
      </c>
      <c r="G961" s="40">
        <v>1</v>
      </c>
      <c r="H961" s="40">
        <v>0</v>
      </c>
      <c r="I961" s="40">
        <v>0</v>
      </c>
      <c r="J961" s="42">
        <v>85719</v>
      </c>
      <c r="K961" s="42">
        <f>J961*OtherData!$C$3</f>
        <v>64889.477668433006</v>
      </c>
      <c r="L961" s="42" t="str">
        <f>VLOOKUP($C961,OtherData!$H:$I,2,0)</f>
        <v>Storm</v>
      </c>
      <c r="M961" s="54">
        <f t="shared" si="58"/>
        <v>-3.8717495865133428E-2</v>
      </c>
      <c r="N961" s="42" t="e">
        <f>VLOOKUP(E961,Inflation!$A$2:'Inflation'!$L$63,14,FALSE)*J961</f>
        <v>#REF!</v>
      </c>
      <c r="O961" s="126" t="e">
        <f t="shared" si="59"/>
        <v>#REF!</v>
      </c>
      <c r="P961" s="41">
        <v>2</v>
      </c>
      <c r="Q961" s="41">
        <v>2</v>
      </c>
      <c r="R961" s="41">
        <v>2</v>
      </c>
    </row>
    <row r="962" spans="1:18">
      <c r="A962" s="40" t="str">
        <f t="shared" ref="A962:A1025" si="60">B962&amp;"_"&amp;E962&amp;D962</f>
        <v>1_19951</v>
      </c>
      <c r="B962" s="40">
        <v>1</v>
      </c>
      <c r="C962" s="41" t="s">
        <v>71</v>
      </c>
      <c r="D962" s="40">
        <v>1</v>
      </c>
      <c r="E962" s="40">
        <v>1995</v>
      </c>
      <c r="F962" s="40" t="str">
        <f t="shared" ref="F962:F1025" si="61">E962&amp;"Q"&amp;D962</f>
        <v>1995Q1</v>
      </c>
      <c r="G962" s="40">
        <v>1</v>
      </c>
      <c r="H962" s="40">
        <v>0</v>
      </c>
      <c r="I962" s="40">
        <v>0</v>
      </c>
      <c r="J962" s="42">
        <v>85703</v>
      </c>
      <c r="K962" s="42">
        <f>J962*OtherData!$C$3</f>
        <v>64877.365632096902</v>
      </c>
      <c r="L962" s="42" t="str">
        <f>VLOOKUP($C962,OtherData!$H:$I,2,0)</f>
        <v>Storm</v>
      </c>
      <c r="M962" s="54">
        <f t="shared" ref="M962:M1025" si="62">STANDARDIZE(J962,AVERAGE($J$2:$J$3367),_xlfn.STDEV.S($J$2:$J$3367))</f>
        <v>-3.8717602477149525E-2</v>
      </c>
      <c r="N962" s="42" t="e">
        <f>VLOOKUP(E962,Inflation!$A$2:'Inflation'!$L$63,14,FALSE)*J962</f>
        <v>#REF!</v>
      </c>
      <c r="O962" s="126" t="e">
        <f t="shared" ref="O962:O1025" si="63">STANDARDIZE(N962,AVERAGE($N$2:$N$3367),_xlfn.STDEV.S($N$2:$N$3367))</f>
        <v>#REF!</v>
      </c>
      <c r="P962" s="41">
        <v>3</v>
      </c>
      <c r="Q962" s="41">
        <v>3</v>
      </c>
      <c r="R962" s="41">
        <v>3</v>
      </c>
    </row>
    <row r="963" spans="1:18">
      <c r="A963" s="40" t="str">
        <f t="shared" si="60"/>
        <v>2_19873</v>
      </c>
      <c r="B963" s="40">
        <v>2</v>
      </c>
      <c r="C963" s="41" t="s">
        <v>71</v>
      </c>
      <c r="D963" s="40">
        <v>3</v>
      </c>
      <c r="E963" s="40">
        <v>1987</v>
      </c>
      <c r="F963" s="40" t="str">
        <f t="shared" si="61"/>
        <v>1987Q3</v>
      </c>
      <c r="G963" s="40">
        <v>1</v>
      </c>
      <c r="H963" s="40">
        <v>0</v>
      </c>
      <c r="I963" s="40">
        <v>0</v>
      </c>
      <c r="J963" s="42">
        <v>85680</v>
      </c>
      <c r="K963" s="42">
        <f>J963*OtherData!$C$3</f>
        <v>64859.954579863741</v>
      </c>
      <c r="L963" s="42" t="str">
        <f>VLOOKUP($C963,OtherData!$H:$I,2,0)</f>
        <v>Storm</v>
      </c>
      <c r="M963" s="54">
        <f t="shared" si="62"/>
        <v>-3.8717755731922661E-2</v>
      </c>
      <c r="N963" s="42" t="e">
        <f>VLOOKUP(E963,Inflation!$A$2:'Inflation'!$L$63,14,FALSE)*J963</f>
        <v>#REF!</v>
      </c>
      <c r="O963" s="126" t="e">
        <f t="shared" si="63"/>
        <v>#REF!</v>
      </c>
      <c r="P963" s="41">
        <v>1</v>
      </c>
      <c r="Q963" s="41">
        <v>1</v>
      </c>
      <c r="R963" s="41">
        <v>1</v>
      </c>
    </row>
    <row r="964" spans="1:18">
      <c r="A964" s="40" t="str">
        <f t="shared" si="60"/>
        <v>2_20202</v>
      </c>
      <c r="B964" s="40">
        <v>2</v>
      </c>
      <c r="C964" s="41" t="s">
        <v>71</v>
      </c>
      <c r="D964" s="40">
        <v>2</v>
      </c>
      <c r="E964" s="40">
        <v>2020</v>
      </c>
      <c r="F964" s="40" t="str">
        <f t="shared" si="61"/>
        <v>2020Q2</v>
      </c>
      <c r="G964" s="40">
        <v>1</v>
      </c>
      <c r="H964" s="40">
        <v>0</v>
      </c>
      <c r="I964" s="40">
        <v>0</v>
      </c>
      <c r="J964" s="42">
        <v>85640</v>
      </c>
      <c r="K964" s="42">
        <f>J964*OtherData!$C$3</f>
        <v>64829.67448902347</v>
      </c>
      <c r="L964" s="42" t="str">
        <f>VLOOKUP($C964,OtherData!$H:$I,2,0)</f>
        <v>Storm</v>
      </c>
      <c r="M964" s="54">
        <f t="shared" si="62"/>
        <v>-3.8718022261962907E-2</v>
      </c>
      <c r="N964" s="42" t="e">
        <f>VLOOKUP(E964,Inflation!$A$2:'Inflation'!$L$63,14,FALSE)*J964</f>
        <v>#REF!</v>
      </c>
      <c r="O964" s="126" t="e">
        <f t="shared" si="63"/>
        <v>#REF!</v>
      </c>
      <c r="P964" s="41">
        <v>2</v>
      </c>
      <c r="Q964" s="41">
        <v>2</v>
      </c>
      <c r="R964" s="41">
        <v>2</v>
      </c>
    </row>
    <row r="965" spans="1:18">
      <c r="A965" s="40" t="str">
        <f t="shared" si="60"/>
        <v>4_20114</v>
      </c>
      <c r="B965" s="40">
        <v>4</v>
      </c>
      <c r="C965" s="41" t="s">
        <v>71</v>
      </c>
      <c r="D965" s="40">
        <v>4</v>
      </c>
      <c r="E965" s="40">
        <v>2011</v>
      </c>
      <c r="F965" s="40" t="str">
        <f t="shared" si="61"/>
        <v>2011Q4</v>
      </c>
      <c r="G965" s="40">
        <v>1</v>
      </c>
      <c r="H965" s="40">
        <v>0</v>
      </c>
      <c r="I965" s="40">
        <v>0</v>
      </c>
      <c r="J965" s="42">
        <v>85600</v>
      </c>
      <c r="K965" s="42">
        <f>J965*OtherData!$C$3</f>
        <v>64799.394398183198</v>
      </c>
      <c r="L965" s="42" t="str">
        <f>VLOOKUP($C965,OtherData!$H:$I,2,0)</f>
        <v>Storm</v>
      </c>
      <c r="M965" s="54">
        <f t="shared" si="62"/>
        <v>-3.8718288792003147E-2</v>
      </c>
      <c r="N965" s="42" t="e">
        <f>VLOOKUP(E965,Inflation!$A$2:'Inflation'!$L$63,14,FALSE)*J965</f>
        <v>#REF!</v>
      </c>
      <c r="O965" s="126" t="e">
        <f t="shared" si="63"/>
        <v>#REF!</v>
      </c>
      <c r="P965" s="41">
        <v>5</v>
      </c>
      <c r="Q965" s="41">
        <v>2</v>
      </c>
      <c r="R965" s="41">
        <v>2</v>
      </c>
    </row>
    <row r="966" spans="1:18">
      <c r="A966" s="40" t="str">
        <f t="shared" si="60"/>
        <v>2_19723</v>
      </c>
      <c r="B966" s="40">
        <v>2</v>
      </c>
      <c r="C966" s="41" t="s">
        <v>79</v>
      </c>
      <c r="D966" s="40">
        <v>3</v>
      </c>
      <c r="E966" s="40">
        <v>1972</v>
      </c>
      <c r="F966" s="40" t="str">
        <f t="shared" si="61"/>
        <v>1972Q3</v>
      </c>
      <c r="G966" s="40">
        <v>1</v>
      </c>
      <c r="H966" s="40">
        <v>0</v>
      </c>
      <c r="I966" s="40">
        <v>0</v>
      </c>
      <c r="J966" s="42">
        <v>85577</v>
      </c>
      <c r="K966" s="42">
        <f>J966*OtherData!$C$3</f>
        <v>64781.983345950044</v>
      </c>
      <c r="L966" s="42" t="str">
        <f>VLOOKUP($C966,OtherData!$H:$I,2,0)</f>
        <v>Storm</v>
      </c>
      <c r="M966" s="54">
        <f t="shared" si="62"/>
        <v>-3.871844204677629E-2</v>
      </c>
      <c r="N966" s="42" t="e">
        <f>VLOOKUP(E966,Inflation!$A$2:'Inflation'!$L$63,14,FALSE)*J966</f>
        <v>#REF!</v>
      </c>
      <c r="O966" s="126" t="e">
        <f t="shared" si="63"/>
        <v>#REF!</v>
      </c>
      <c r="P966" s="41">
        <v>4</v>
      </c>
      <c r="Q966" s="41">
        <v>4</v>
      </c>
      <c r="R966" s="41">
        <v>4</v>
      </c>
    </row>
    <row r="967" spans="1:18">
      <c r="A967" s="40" t="str">
        <f t="shared" si="60"/>
        <v>1_19943</v>
      </c>
      <c r="B967" s="40">
        <v>1</v>
      </c>
      <c r="C967" s="41" t="s">
        <v>79</v>
      </c>
      <c r="D967" s="40">
        <v>3</v>
      </c>
      <c r="E967" s="40">
        <v>1994</v>
      </c>
      <c r="F967" s="40" t="str">
        <f t="shared" si="61"/>
        <v>1994Q3</v>
      </c>
      <c r="G967" s="40">
        <v>1</v>
      </c>
      <c r="H967" s="40">
        <v>0</v>
      </c>
      <c r="I967" s="40">
        <v>0</v>
      </c>
      <c r="J967" s="42">
        <v>85458</v>
      </c>
      <c r="K967" s="42">
        <f>J967*OtherData!$C$3</f>
        <v>64691.900075700229</v>
      </c>
      <c r="L967" s="42" t="str">
        <f>VLOOKUP($C967,OtherData!$H:$I,2,0)</f>
        <v>Storm</v>
      </c>
      <c r="M967" s="54">
        <f t="shared" si="62"/>
        <v>-3.8719234973646009E-2</v>
      </c>
      <c r="N967" s="42" t="e">
        <f>VLOOKUP(E967,Inflation!$A$2:'Inflation'!$L$63,14,FALSE)*J967</f>
        <v>#REF!</v>
      </c>
      <c r="O967" s="126" t="e">
        <f t="shared" si="63"/>
        <v>#REF!</v>
      </c>
      <c r="P967" s="41">
        <v>3</v>
      </c>
      <c r="Q967" s="41">
        <v>3</v>
      </c>
      <c r="R967" s="41">
        <v>3</v>
      </c>
    </row>
    <row r="968" spans="1:18">
      <c r="A968" s="40" t="str">
        <f t="shared" si="60"/>
        <v>1_19901</v>
      </c>
      <c r="B968" s="40">
        <v>1</v>
      </c>
      <c r="C968" s="41" t="s">
        <v>71</v>
      </c>
      <c r="D968" s="40">
        <v>1</v>
      </c>
      <c r="E968" s="40">
        <v>1990</v>
      </c>
      <c r="F968" s="40" t="str">
        <f t="shared" si="61"/>
        <v>1990Q1</v>
      </c>
      <c r="G968" s="40">
        <v>1</v>
      </c>
      <c r="H968" s="40">
        <v>0</v>
      </c>
      <c r="I968" s="40">
        <v>0</v>
      </c>
      <c r="J968" s="42">
        <v>85386</v>
      </c>
      <c r="K968" s="42">
        <f>J968*OtherData!$C$3</f>
        <v>64637.395912187741</v>
      </c>
      <c r="L968" s="42" t="str">
        <f>VLOOKUP($C968,OtherData!$H:$I,2,0)</f>
        <v>Storm</v>
      </c>
      <c r="M968" s="54">
        <f t="shared" si="62"/>
        <v>-3.871971472771845E-2</v>
      </c>
      <c r="N968" s="42" t="e">
        <f>VLOOKUP(E968,Inflation!$A$2:'Inflation'!$L$63,14,FALSE)*J968</f>
        <v>#REF!</v>
      </c>
      <c r="O968" s="126" t="e">
        <f t="shared" si="63"/>
        <v>#REF!</v>
      </c>
      <c r="P968" s="41">
        <v>5</v>
      </c>
      <c r="Q968" s="41">
        <v>2</v>
      </c>
      <c r="R968" s="41">
        <v>2</v>
      </c>
    </row>
    <row r="969" spans="1:18">
      <c r="A969" s="40" t="str">
        <f t="shared" si="60"/>
        <v>4_20102</v>
      </c>
      <c r="B969" s="40">
        <v>4</v>
      </c>
      <c r="C969" s="41" t="s">
        <v>71</v>
      </c>
      <c r="D969" s="40">
        <v>2</v>
      </c>
      <c r="E969" s="40">
        <v>2010</v>
      </c>
      <c r="F969" s="40" t="str">
        <f t="shared" si="61"/>
        <v>2010Q2</v>
      </c>
      <c r="G969" s="40">
        <v>1</v>
      </c>
      <c r="H969" s="40">
        <v>0</v>
      </c>
      <c r="I969" s="40">
        <v>0</v>
      </c>
      <c r="J969" s="42">
        <v>85315</v>
      </c>
      <c r="K969" s="42">
        <f>J969*OtherData!$C$3</f>
        <v>64583.648750946253</v>
      </c>
      <c r="L969" s="42" t="str">
        <f>VLOOKUP($C969,OtherData!$H:$I,2,0)</f>
        <v>Storm</v>
      </c>
      <c r="M969" s="54">
        <f t="shared" si="62"/>
        <v>-3.8720187818539878E-2</v>
      </c>
      <c r="N969" s="42" t="e">
        <f>VLOOKUP(E969,Inflation!$A$2:'Inflation'!$L$63,14,FALSE)*J969</f>
        <v>#REF!</v>
      </c>
      <c r="O969" s="126" t="e">
        <f t="shared" si="63"/>
        <v>#REF!</v>
      </c>
      <c r="P969" s="41">
        <v>5</v>
      </c>
      <c r="Q969" s="41">
        <v>2</v>
      </c>
      <c r="R969" s="41">
        <v>5</v>
      </c>
    </row>
    <row r="970" spans="1:18">
      <c r="A970" s="40" t="str">
        <f t="shared" si="60"/>
        <v>4_19873</v>
      </c>
      <c r="B970" s="40">
        <v>4</v>
      </c>
      <c r="C970" s="41" t="s">
        <v>71</v>
      </c>
      <c r="D970" s="40">
        <v>3</v>
      </c>
      <c r="E970" s="40">
        <v>1987</v>
      </c>
      <c r="F970" s="40" t="str">
        <f t="shared" si="61"/>
        <v>1987Q3</v>
      </c>
      <c r="G970" s="40">
        <v>1</v>
      </c>
      <c r="H970" s="40">
        <v>0</v>
      </c>
      <c r="I970" s="40">
        <v>0</v>
      </c>
      <c r="J970" s="42">
        <v>85275</v>
      </c>
      <c r="K970" s="42">
        <f>J970*OtherData!$C$3</f>
        <v>64553.368660105982</v>
      </c>
      <c r="L970" s="42" t="str">
        <f>VLOOKUP($C970,OtherData!$H:$I,2,0)</f>
        <v>Storm</v>
      </c>
      <c r="M970" s="54">
        <f t="shared" si="62"/>
        <v>-3.8720454348580118E-2</v>
      </c>
      <c r="N970" s="42" t="e">
        <f>VLOOKUP(E970,Inflation!$A$2:'Inflation'!$L$63,14,FALSE)*J970</f>
        <v>#REF!</v>
      </c>
      <c r="O970" s="126" t="e">
        <f t="shared" si="63"/>
        <v>#REF!</v>
      </c>
      <c r="P970" s="41">
        <v>3</v>
      </c>
      <c r="Q970" s="41">
        <v>3</v>
      </c>
      <c r="R970" s="41">
        <v>3</v>
      </c>
    </row>
    <row r="971" spans="1:18">
      <c r="A971" s="40" t="str">
        <f t="shared" si="60"/>
        <v>6_20203</v>
      </c>
      <c r="B971" s="40">
        <v>6</v>
      </c>
      <c r="C971" s="41" t="s">
        <v>66</v>
      </c>
      <c r="D971" s="40">
        <v>3</v>
      </c>
      <c r="E971" s="40">
        <v>2020</v>
      </c>
      <c r="F971" s="40" t="str">
        <f t="shared" si="61"/>
        <v>2020Q3</v>
      </c>
      <c r="G971" s="40">
        <v>1</v>
      </c>
      <c r="H971" s="40">
        <v>0</v>
      </c>
      <c r="I971" s="40">
        <v>0</v>
      </c>
      <c r="J971" s="42">
        <v>85252</v>
      </c>
      <c r="K971" s="42">
        <f>J971*OtherData!$C$3</f>
        <v>64535.957607872828</v>
      </c>
      <c r="L971" s="42" t="str">
        <f>VLOOKUP($C971,OtherData!$H:$I,2,0)</f>
        <v>Water</v>
      </c>
      <c r="M971" s="54">
        <f t="shared" si="62"/>
        <v>-3.872060760335326E-2</v>
      </c>
      <c r="N971" s="42" t="e">
        <f>VLOOKUP(E971,Inflation!$A$2:'Inflation'!$L$63,14,FALSE)*J971</f>
        <v>#REF!</v>
      </c>
      <c r="O971" s="126" t="e">
        <f t="shared" si="63"/>
        <v>#REF!</v>
      </c>
      <c r="P971" s="41">
        <v>5</v>
      </c>
      <c r="Q971" s="41">
        <v>2</v>
      </c>
      <c r="R971" s="41">
        <v>2</v>
      </c>
    </row>
    <row r="972" spans="1:18">
      <c r="A972" s="40" t="str">
        <f t="shared" si="60"/>
        <v>2_19872</v>
      </c>
      <c r="B972" s="40">
        <v>2</v>
      </c>
      <c r="C972" s="41" t="s">
        <v>72</v>
      </c>
      <c r="D972" s="40">
        <v>2</v>
      </c>
      <c r="E972" s="40">
        <v>1987</v>
      </c>
      <c r="F972" s="40" t="str">
        <f t="shared" si="61"/>
        <v>1987Q2</v>
      </c>
      <c r="G972" s="40">
        <v>1</v>
      </c>
      <c r="H972" s="40">
        <v>0</v>
      </c>
      <c r="I972" s="40">
        <v>0</v>
      </c>
      <c r="J972" s="42">
        <v>85172</v>
      </c>
      <c r="K972" s="42">
        <f>J972*OtherData!$C$3</f>
        <v>64475.397426192285</v>
      </c>
      <c r="L972" s="42" t="str">
        <f>VLOOKUP($C972,OtherData!$H:$I,2,0)</f>
        <v>Storm</v>
      </c>
      <c r="M972" s="54">
        <f t="shared" si="62"/>
        <v>-3.8721140663433747E-2</v>
      </c>
      <c r="N972" s="42" t="e">
        <f>VLOOKUP(E972,Inflation!$A$2:'Inflation'!$L$63,14,FALSE)*J972</f>
        <v>#REF!</v>
      </c>
      <c r="O972" s="126" t="e">
        <f t="shared" si="63"/>
        <v>#REF!</v>
      </c>
      <c r="P972" s="41">
        <v>3</v>
      </c>
      <c r="Q972" s="41">
        <v>3</v>
      </c>
      <c r="R972" s="41">
        <v>3</v>
      </c>
    </row>
    <row r="973" spans="1:18">
      <c r="A973" s="40" t="str">
        <f t="shared" si="60"/>
        <v>1_20043</v>
      </c>
      <c r="B973" s="40">
        <v>1</v>
      </c>
      <c r="C973" s="41" t="s">
        <v>73</v>
      </c>
      <c r="D973" s="40">
        <v>3</v>
      </c>
      <c r="E973" s="40">
        <v>2004</v>
      </c>
      <c r="F973" s="40" t="str">
        <f t="shared" si="61"/>
        <v>2004Q3</v>
      </c>
      <c r="G973" s="40">
        <v>2</v>
      </c>
      <c r="H973" s="40">
        <v>0</v>
      </c>
      <c r="I973" s="40">
        <v>0</v>
      </c>
      <c r="J973" s="42">
        <v>85172</v>
      </c>
      <c r="K973" s="42">
        <f>J973*OtherData!$C$3</f>
        <v>64475.397426192285</v>
      </c>
      <c r="L973" s="42" t="str">
        <f>VLOOKUP($C973,OtherData!$H:$I,2,0)</f>
        <v>Wind</v>
      </c>
      <c r="M973" s="54">
        <f t="shared" si="62"/>
        <v>-3.8721140663433747E-2</v>
      </c>
      <c r="N973" s="42" t="e">
        <f>VLOOKUP(E973,Inflation!$A$2:'Inflation'!$L$63,14,FALSE)*J973</f>
        <v>#REF!</v>
      </c>
      <c r="O973" s="126" t="e">
        <f t="shared" si="63"/>
        <v>#REF!</v>
      </c>
      <c r="P973" s="41">
        <v>3</v>
      </c>
      <c r="Q973" s="41">
        <v>3</v>
      </c>
      <c r="R973" s="41">
        <v>3</v>
      </c>
    </row>
    <row r="974" spans="1:18">
      <c r="A974" s="40" t="str">
        <f t="shared" si="60"/>
        <v>4_19952</v>
      </c>
      <c r="B974" s="40">
        <v>4</v>
      </c>
      <c r="C974" s="41" t="s">
        <v>71</v>
      </c>
      <c r="D974" s="40">
        <v>2</v>
      </c>
      <c r="E974" s="40">
        <v>1995</v>
      </c>
      <c r="F974" s="40" t="str">
        <f t="shared" si="61"/>
        <v>1995Q2</v>
      </c>
      <c r="G974" s="40">
        <v>1</v>
      </c>
      <c r="H974" s="40">
        <v>0</v>
      </c>
      <c r="I974" s="40">
        <v>0</v>
      </c>
      <c r="J974" s="42">
        <v>85141</v>
      </c>
      <c r="K974" s="42">
        <f>J974*OtherData!$C$3</f>
        <v>64451.930355791068</v>
      </c>
      <c r="L974" s="42" t="str">
        <f>VLOOKUP($C974,OtherData!$H:$I,2,0)</f>
        <v>Storm</v>
      </c>
      <c r="M974" s="54">
        <f t="shared" si="62"/>
        <v>-3.8721347224214935E-2</v>
      </c>
      <c r="N974" s="42" t="e">
        <f>VLOOKUP(E974,Inflation!$A$2:'Inflation'!$L$63,14,FALSE)*J974</f>
        <v>#REF!</v>
      </c>
      <c r="O974" s="126" t="e">
        <f t="shared" si="63"/>
        <v>#REF!</v>
      </c>
      <c r="P974" s="41">
        <v>5</v>
      </c>
      <c r="Q974" s="41">
        <v>2</v>
      </c>
      <c r="R974" s="41">
        <v>2</v>
      </c>
    </row>
    <row r="975" spans="1:18">
      <c r="A975" s="40" t="str">
        <f t="shared" si="60"/>
        <v>3_19882</v>
      </c>
      <c r="B975" s="40">
        <v>3</v>
      </c>
      <c r="C975" s="41" t="s">
        <v>72</v>
      </c>
      <c r="D975" s="40">
        <v>2</v>
      </c>
      <c r="E975" s="40">
        <v>1988</v>
      </c>
      <c r="F975" s="40" t="str">
        <f t="shared" si="61"/>
        <v>1988Q2</v>
      </c>
      <c r="G975" s="40">
        <v>1</v>
      </c>
      <c r="H975" s="40">
        <v>0</v>
      </c>
      <c r="I975" s="40">
        <v>0</v>
      </c>
      <c r="J975" s="42">
        <v>85101</v>
      </c>
      <c r="K975" s="42">
        <f>J975*OtherData!$C$3</f>
        <v>64421.650264950797</v>
      </c>
      <c r="L975" s="42" t="str">
        <f>VLOOKUP($C975,OtherData!$H:$I,2,0)</f>
        <v>Storm</v>
      </c>
      <c r="M975" s="54">
        <f t="shared" si="62"/>
        <v>-3.8721613754255174E-2</v>
      </c>
      <c r="N975" s="42" t="e">
        <f>VLOOKUP(E975,Inflation!$A$2:'Inflation'!$L$63,14,FALSE)*J975</f>
        <v>#REF!</v>
      </c>
      <c r="O975" s="126" t="e">
        <f t="shared" si="63"/>
        <v>#REF!</v>
      </c>
      <c r="P975" s="41">
        <v>4</v>
      </c>
      <c r="Q975" s="41">
        <v>4</v>
      </c>
      <c r="R975" s="41">
        <v>4</v>
      </c>
    </row>
    <row r="976" spans="1:18">
      <c r="A976" s="40" t="str">
        <f t="shared" si="60"/>
        <v>4_19823</v>
      </c>
      <c r="B976" s="40">
        <v>4</v>
      </c>
      <c r="C976" s="41" t="s">
        <v>72</v>
      </c>
      <c r="D976" s="40">
        <v>3</v>
      </c>
      <c r="E976" s="40">
        <v>1982</v>
      </c>
      <c r="F976" s="40" t="str">
        <f t="shared" si="61"/>
        <v>1982Q3</v>
      </c>
      <c r="G976" s="40">
        <v>1</v>
      </c>
      <c r="H976" s="40">
        <v>0</v>
      </c>
      <c r="I976" s="40">
        <v>0</v>
      </c>
      <c r="J976" s="42">
        <v>85093</v>
      </c>
      <c r="K976" s="42">
        <f>J976*OtherData!$C$3</f>
        <v>64415.594246782741</v>
      </c>
      <c r="L976" s="42" t="str">
        <f>VLOOKUP($C976,OtherData!$H:$I,2,0)</f>
        <v>Storm</v>
      </c>
      <c r="M976" s="54">
        <f t="shared" si="62"/>
        <v>-3.8721667060263226E-2</v>
      </c>
      <c r="N976" s="42" t="e">
        <f>VLOOKUP(E976,Inflation!$A$2:'Inflation'!$L$63,14,FALSE)*J976</f>
        <v>#REF!</v>
      </c>
      <c r="O976" s="126" t="e">
        <f t="shared" si="63"/>
        <v>#REF!</v>
      </c>
      <c r="P976" s="41">
        <v>5</v>
      </c>
      <c r="Q976" s="41">
        <v>2</v>
      </c>
      <c r="R976" s="41">
        <v>2</v>
      </c>
    </row>
    <row r="977" spans="1:18">
      <c r="A977" s="40" t="str">
        <f t="shared" si="60"/>
        <v>2_19931</v>
      </c>
      <c r="B977" s="40">
        <v>2</v>
      </c>
      <c r="C977" s="41" t="s">
        <v>66</v>
      </c>
      <c r="D977" s="40">
        <v>1</v>
      </c>
      <c r="E977" s="40">
        <v>1993</v>
      </c>
      <c r="F977" s="40" t="str">
        <f t="shared" si="61"/>
        <v>1993Q1</v>
      </c>
      <c r="G977" s="40">
        <v>2</v>
      </c>
      <c r="H977" s="40">
        <v>0</v>
      </c>
      <c r="I977" s="40">
        <v>0</v>
      </c>
      <c r="J977" s="42">
        <v>84998</v>
      </c>
      <c r="K977" s="42">
        <f>J977*OtherData!$C$3</f>
        <v>64343.679031037092</v>
      </c>
      <c r="L977" s="42" t="str">
        <f>VLOOKUP($C977,OtherData!$H:$I,2,0)</f>
        <v>Water</v>
      </c>
      <c r="M977" s="54">
        <f t="shared" si="62"/>
        <v>-3.8722300069108803E-2</v>
      </c>
      <c r="N977" s="42" t="e">
        <f>VLOOKUP(E977,Inflation!$A$2:'Inflation'!$L$63,14,FALSE)*J977</f>
        <v>#REF!</v>
      </c>
      <c r="O977" s="126" t="e">
        <f t="shared" si="63"/>
        <v>#REF!</v>
      </c>
      <c r="P977" s="41">
        <v>3</v>
      </c>
      <c r="Q977" s="41">
        <v>3</v>
      </c>
      <c r="R977" s="41">
        <v>3</v>
      </c>
    </row>
    <row r="978" spans="1:18">
      <c r="A978" s="40" t="str">
        <f t="shared" si="60"/>
        <v>1_19893</v>
      </c>
      <c r="B978" s="40">
        <v>1</v>
      </c>
      <c r="C978" s="41" t="s">
        <v>64</v>
      </c>
      <c r="D978" s="40">
        <v>3</v>
      </c>
      <c r="E978" s="40">
        <v>1989</v>
      </c>
      <c r="F978" s="40" t="str">
        <f t="shared" si="61"/>
        <v>1989Q3</v>
      </c>
      <c r="G978" s="40">
        <v>1</v>
      </c>
      <c r="H978" s="40">
        <v>0</v>
      </c>
      <c r="I978" s="40">
        <v>0</v>
      </c>
      <c r="J978" s="42">
        <v>84966</v>
      </c>
      <c r="K978" s="42">
        <f>J978*OtherData!$C$3</f>
        <v>64319.454958364877</v>
      </c>
      <c r="L978" s="42" t="str">
        <f>VLOOKUP($C978,OtherData!$H:$I,2,0)</f>
        <v>Wind</v>
      </c>
      <c r="M978" s="54">
        <f t="shared" si="62"/>
        <v>-3.8722513293140998E-2</v>
      </c>
      <c r="N978" s="42" t="e">
        <f>VLOOKUP(E978,Inflation!$A$2:'Inflation'!$L$63,14,FALSE)*J978</f>
        <v>#REF!</v>
      </c>
      <c r="O978" s="126" t="e">
        <f t="shared" si="63"/>
        <v>#REF!</v>
      </c>
      <c r="P978" s="41">
        <v>3</v>
      </c>
      <c r="Q978" s="41">
        <v>3</v>
      </c>
      <c r="R978" s="41">
        <v>3</v>
      </c>
    </row>
    <row r="979" spans="1:18">
      <c r="A979" s="40" t="str">
        <f t="shared" si="60"/>
        <v>2_19762</v>
      </c>
      <c r="B979" s="40">
        <v>2</v>
      </c>
      <c r="C979" s="41" t="s">
        <v>86</v>
      </c>
      <c r="D979" s="40">
        <v>2</v>
      </c>
      <c r="E979" s="40">
        <v>1976</v>
      </c>
      <c r="F979" s="40" t="str">
        <f t="shared" si="61"/>
        <v>1976Q2</v>
      </c>
      <c r="G979" s="40">
        <v>1</v>
      </c>
      <c r="H979" s="40">
        <v>0</v>
      </c>
      <c r="I979" s="40">
        <v>0</v>
      </c>
      <c r="J979" s="42">
        <v>84958</v>
      </c>
      <c r="K979" s="42">
        <f>J979*OtherData!$C$3</f>
        <v>64313.398940196821</v>
      </c>
      <c r="L979" s="42" t="str">
        <f>VLOOKUP($C979,OtherData!$H:$I,2,0)</f>
        <v>Storm</v>
      </c>
      <c r="M979" s="54">
        <f t="shared" si="62"/>
        <v>-3.8722566599149043E-2</v>
      </c>
      <c r="N979" s="42" t="e">
        <f>VLOOKUP(E979,Inflation!$A$2:'Inflation'!$L$63,14,FALSE)*J979</f>
        <v>#REF!</v>
      </c>
      <c r="O979" s="126" t="e">
        <f t="shared" si="63"/>
        <v>#REF!</v>
      </c>
      <c r="P979" s="41">
        <v>3</v>
      </c>
      <c r="Q979" s="41">
        <v>3</v>
      </c>
      <c r="R979" s="41">
        <v>3</v>
      </c>
    </row>
    <row r="980" spans="1:18">
      <c r="A980" s="40" t="str">
        <f t="shared" si="60"/>
        <v>2_19952</v>
      </c>
      <c r="B980" s="40">
        <v>2</v>
      </c>
      <c r="C980" s="41" t="s">
        <v>74</v>
      </c>
      <c r="D980" s="40">
        <v>2</v>
      </c>
      <c r="E980" s="40">
        <v>1995</v>
      </c>
      <c r="F980" s="40" t="str">
        <f t="shared" si="61"/>
        <v>1995Q2</v>
      </c>
      <c r="G980" s="40">
        <v>1</v>
      </c>
      <c r="H980" s="40">
        <v>0</v>
      </c>
      <c r="I980" s="40">
        <v>0</v>
      </c>
      <c r="J980" s="42">
        <v>84903</v>
      </c>
      <c r="K980" s="42">
        <f>J980*OtherData!$C$3</f>
        <v>64271.763815291451</v>
      </c>
      <c r="L980" s="42" t="str">
        <f>VLOOKUP($C980,OtherData!$H:$I,2,0)</f>
        <v>Storm</v>
      </c>
      <c r="M980" s="54">
        <f t="shared" si="62"/>
        <v>-3.872293307795438E-2</v>
      </c>
      <c r="N980" s="42" t="e">
        <f>VLOOKUP(E980,Inflation!$A$2:'Inflation'!$L$63,14,FALSE)*J980</f>
        <v>#REF!</v>
      </c>
      <c r="O980" s="126" t="e">
        <f t="shared" si="63"/>
        <v>#REF!</v>
      </c>
      <c r="P980" s="41">
        <v>1</v>
      </c>
      <c r="Q980" s="41">
        <v>1</v>
      </c>
      <c r="R980" s="41">
        <v>1</v>
      </c>
    </row>
    <row r="981" spans="1:18">
      <c r="A981" s="40" t="str">
        <f t="shared" si="60"/>
        <v>3_19862</v>
      </c>
      <c r="B981" s="40">
        <v>3</v>
      </c>
      <c r="C981" s="41" t="s">
        <v>86</v>
      </c>
      <c r="D981" s="40">
        <v>2</v>
      </c>
      <c r="E981" s="40">
        <v>1986</v>
      </c>
      <c r="F981" s="40" t="str">
        <f t="shared" si="61"/>
        <v>1986Q2</v>
      </c>
      <c r="G981" s="40">
        <v>1</v>
      </c>
      <c r="H981" s="40">
        <v>0</v>
      </c>
      <c r="I981" s="40">
        <v>0</v>
      </c>
      <c r="J981" s="42">
        <v>84839</v>
      </c>
      <c r="K981" s="42">
        <f>J981*OtherData!$C$3</f>
        <v>64223.315669947013</v>
      </c>
      <c r="L981" s="42" t="str">
        <f>VLOOKUP($C981,OtherData!$H:$I,2,0)</f>
        <v>Storm</v>
      </c>
      <c r="M981" s="54">
        <f t="shared" si="62"/>
        <v>-3.8723359526018769E-2</v>
      </c>
      <c r="N981" s="42" t="e">
        <f>VLOOKUP(E981,Inflation!$A$2:'Inflation'!$L$63,14,FALSE)*J981</f>
        <v>#REF!</v>
      </c>
      <c r="O981" s="126" t="e">
        <f t="shared" si="63"/>
        <v>#REF!</v>
      </c>
      <c r="P981" s="41">
        <v>2</v>
      </c>
      <c r="Q981" s="41">
        <v>2</v>
      </c>
      <c r="R981" s="41">
        <v>2</v>
      </c>
    </row>
    <row r="982" spans="1:18">
      <c r="A982" s="40" t="str">
        <f t="shared" si="60"/>
        <v>2_19674</v>
      </c>
      <c r="B982" s="40">
        <v>2</v>
      </c>
      <c r="C982" s="41" t="s">
        <v>103</v>
      </c>
      <c r="D982" s="40">
        <v>4</v>
      </c>
      <c r="E982" s="40">
        <v>1967</v>
      </c>
      <c r="F982" s="40" t="str">
        <f t="shared" si="61"/>
        <v>1967Q4</v>
      </c>
      <c r="G982" s="40">
        <v>1</v>
      </c>
      <c r="H982" s="40">
        <v>0</v>
      </c>
      <c r="I982" s="40">
        <v>12</v>
      </c>
      <c r="J982" s="42">
        <v>84831</v>
      </c>
      <c r="K982" s="42">
        <f>J982*OtherData!$C$3</f>
        <v>64217.259651778957</v>
      </c>
      <c r="L982" s="42" t="str">
        <f>VLOOKUP($C982,OtherData!$H:$I,2,0)</f>
        <v>Wind</v>
      </c>
      <c r="M982" s="54">
        <f t="shared" si="62"/>
        <v>-3.8723412832026814E-2</v>
      </c>
      <c r="N982" s="42" t="e">
        <f>VLOOKUP(E982,Inflation!$A$2:'Inflation'!$L$63,14,FALSE)*J982</f>
        <v>#REF!</v>
      </c>
      <c r="O982" s="126" t="e">
        <f t="shared" si="63"/>
        <v>#REF!</v>
      </c>
      <c r="P982" s="41">
        <v>4</v>
      </c>
      <c r="Q982" s="41">
        <v>4</v>
      </c>
      <c r="R982" s="41">
        <v>5</v>
      </c>
    </row>
    <row r="983" spans="1:18">
      <c r="A983" s="40" t="str">
        <f t="shared" si="60"/>
        <v>3_19663</v>
      </c>
      <c r="B983" s="40">
        <v>3</v>
      </c>
      <c r="C983" s="41" t="s">
        <v>83</v>
      </c>
      <c r="D983" s="40">
        <v>3</v>
      </c>
      <c r="E983" s="40">
        <v>1966</v>
      </c>
      <c r="F983" s="40" t="str">
        <f t="shared" si="61"/>
        <v>1966Q3</v>
      </c>
      <c r="G983" s="40">
        <v>1</v>
      </c>
      <c r="H983" s="40">
        <v>0</v>
      </c>
      <c r="I983" s="40">
        <v>12</v>
      </c>
      <c r="J983" s="42">
        <v>84792</v>
      </c>
      <c r="K983" s="42">
        <f>J983*OtherData!$C$3</f>
        <v>64187.736563209692</v>
      </c>
      <c r="L983" s="42" t="str">
        <f>VLOOKUP($C983,OtherData!$H:$I,2,0)</f>
        <v>Storm</v>
      </c>
      <c r="M983" s="54">
        <f t="shared" si="62"/>
        <v>-3.8723672698816054E-2</v>
      </c>
      <c r="N983" s="42" t="e">
        <f>VLOOKUP(E983,Inflation!$A$2:'Inflation'!$L$63,14,FALSE)*J983</f>
        <v>#REF!</v>
      </c>
      <c r="O983" s="126" t="e">
        <f t="shared" si="63"/>
        <v>#REF!</v>
      </c>
      <c r="P983" s="41">
        <v>3</v>
      </c>
      <c r="Q983" s="41">
        <v>3</v>
      </c>
      <c r="R983" s="41">
        <v>3</v>
      </c>
    </row>
    <row r="984" spans="1:18">
      <c r="A984" s="40" t="str">
        <f t="shared" si="60"/>
        <v>5_19921</v>
      </c>
      <c r="B984" s="40">
        <v>5</v>
      </c>
      <c r="C984" s="41" t="s">
        <v>71</v>
      </c>
      <c r="D984" s="40">
        <v>1</v>
      </c>
      <c r="E984" s="40">
        <v>1992</v>
      </c>
      <c r="F984" s="40" t="str">
        <f t="shared" si="61"/>
        <v>1992Q1</v>
      </c>
      <c r="G984" s="40">
        <v>1</v>
      </c>
      <c r="H984" s="40">
        <v>0</v>
      </c>
      <c r="I984" s="40">
        <v>12</v>
      </c>
      <c r="J984" s="42">
        <v>84641</v>
      </c>
      <c r="K984" s="42">
        <f>J984*OtherData!$C$3</f>
        <v>64073.42922028766</v>
      </c>
      <c r="L984" s="42" t="str">
        <f>VLOOKUP($C984,OtherData!$H:$I,2,0)</f>
        <v>Storm</v>
      </c>
      <c r="M984" s="54">
        <f t="shared" si="62"/>
        <v>-3.8724678849717968E-2</v>
      </c>
      <c r="N984" s="42" t="e">
        <f>VLOOKUP(E984,Inflation!$A$2:'Inflation'!$L$63,14,FALSE)*J984</f>
        <v>#REF!</v>
      </c>
      <c r="O984" s="126" t="e">
        <f t="shared" si="63"/>
        <v>#REF!</v>
      </c>
      <c r="P984" s="41">
        <v>5</v>
      </c>
      <c r="Q984" s="41">
        <v>2</v>
      </c>
      <c r="R984" s="41">
        <v>2</v>
      </c>
    </row>
    <row r="985" spans="1:18">
      <c r="A985" s="40" t="str">
        <f t="shared" si="60"/>
        <v>2_19772</v>
      </c>
      <c r="B985" s="40">
        <v>2</v>
      </c>
      <c r="C985" s="41" t="s">
        <v>74</v>
      </c>
      <c r="D985" s="40">
        <v>2</v>
      </c>
      <c r="E985" s="40">
        <v>1977</v>
      </c>
      <c r="F985" s="40" t="str">
        <f t="shared" si="61"/>
        <v>1977Q2</v>
      </c>
      <c r="G985" s="40">
        <v>1</v>
      </c>
      <c r="H985" s="40">
        <v>0</v>
      </c>
      <c r="I985" s="40">
        <v>0</v>
      </c>
      <c r="J985" s="42">
        <v>84610</v>
      </c>
      <c r="K985" s="42">
        <f>J985*OtherData!$C$3</f>
        <v>64049.962149886451</v>
      </c>
      <c r="L985" s="42" t="str">
        <f>VLOOKUP($C985,OtherData!$H:$I,2,0)</f>
        <v>Storm</v>
      </c>
      <c r="M985" s="54">
        <f t="shared" si="62"/>
        <v>-3.8724885410499156E-2</v>
      </c>
      <c r="N985" s="42" t="e">
        <f>VLOOKUP(E985,Inflation!$A$2:'Inflation'!$L$63,14,FALSE)*J985</f>
        <v>#REF!</v>
      </c>
      <c r="O985" s="126" t="e">
        <f t="shared" si="63"/>
        <v>#REF!</v>
      </c>
      <c r="P985" s="41">
        <v>3</v>
      </c>
      <c r="Q985" s="41">
        <v>3</v>
      </c>
      <c r="R985" s="41">
        <v>3</v>
      </c>
    </row>
    <row r="986" spans="1:18">
      <c r="A986" s="40" t="str">
        <f t="shared" si="60"/>
        <v>4_19813</v>
      </c>
      <c r="B986" s="40">
        <v>4</v>
      </c>
      <c r="C986" s="41" t="s">
        <v>68</v>
      </c>
      <c r="D986" s="40">
        <v>3</v>
      </c>
      <c r="E986" s="40">
        <v>1981</v>
      </c>
      <c r="F986" s="40" t="str">
        <f t="shared" si="61"/>
        <v>1981Q3</v>
      </c>
      <c r="G986" s="40">
        <v>1</v>
      </c>
      <c r="H986" s="40">
        <v>0</v>
      </c>
      <c r="I986" s="40">
        <v>0</v>
      </c>
      <c r="J986" s="42">
        <v>84530</v>
      </c>
      <c r="K986" s="42">
        <f>J986*OtherData!$C$3</f>
        <v>63989.401968205908</v>
      </c>
      <c r="L986" s="42" t="str">
        <f>VLOOKUP($C986,OtherData!$H:$I,2,0)</f>
        <v>Wind</v>
      </c>
      <c r="M986" s="54">
        <f t="shared" si="62"/>
        <v>-3.8725418470579642E-2</v>
      </c>
      <c r="N986" s="42" t="e">
        <f>VLOOKUP(E986,Inflation!$A$2:'Inflation'!$L$63,14,FALSE)*J986</f>
        <v>#REF!</v>
      </c>
      <c r="O986" s="126" t="e">
        <f t="shared" si="63"/>
        <v>#REF!</v>
      </c>
      <c r="P986" s="41">
        <v>3</v>
      </c>
      <c r="Q986" s="41">
        <v>3</v>
      </c>
      <c r="R986" s="41">
        <v>3</v>
      </c>
    </row>
    <row r="987" spans="1:18">
      <c r="A987" s="40" t="str">
        <f t="shared" si="60"/>
        <v>4_19892</v>
      </c>
      <c r="B987" s="40">
        <v>4</v>
      </c>
      <c r="C987" s="41" t="s">
        <v>71</v>
      </c>
      <c r="D987" s="40">
        <v>2</v>
      </c>
      <c r="E987" s="40">
        <v>1989</v>
      </c>
      <c r="F987" s="40" t="str">
        <f t="shared" si="61"/>
        <v>1989Q2</v>
      </c>
      <c r="G987" s="40">
        <v>1</v>
      </c>
      <c r="H987" s="40">
        <v>0</v>
      </c>
      <c r="I987" s="40">
        <v>0</v>
      </c>
      <c r="J987" s="42">
        <v>84483</v>
      </c>
      <c r="K987" s="42">
        <f>J987*OtherData!$C$3</f>
        <v>63953.822861468587</v>
      </c>
      <c r="L987" s="42" t="str">
        <f>VLOOKUP($C987,OtherData!$H:$I,2,0)</f>
        <v>Storm</v>
      </c>
      <c r="M987" s="54">
        <f t="shared" si="62"/>
        <v>-3.8725731643376927E-2</v>
      </c>
      <c r="N987" s="42" t="e">
        <f>VLOOKUP(E987,Inflation!$A$2:'Inflation'!$L$63,14,FALSE)*J987</f>
        <v>#REF!</v>
      </c>
      <c r="O987" s="126" t="e">
        <f t="shared" si="63"/>
        <v>#REF!</v>
      </c>
      <c r="P987" s="41">
        <v>5</v>
      </c>
      <c r="Q987" s="41">
        <v>2</v>
      </c>
      <c r="R987" s="41">
        <v>2</v>
      </c>
    </row>
    <row r="988" spans="1:18">
      <c r="A988" s="40" t="str">
        <f t="shared" si="60"/>
        <v>2_19872</v>
      </c>
      <c r="B988" s="40">
        <v>2</v>
      </c>
      <c r="C988" s="41" t="s">
        <v>66</v>
      </c>
      <c r="D988" s="40">
        <v>2</v>
      </c>
      <c r="E988" s="40">
        <v>1987</v>
      </c>
      <c r="F988" s="40" t="str">
        <f t="shared" si="61"/>
        <v>1987Q2</v>
      </c>
      <c r="G988" s="40">
        <v>1</v>
      </c>
      <c r="H988" s="40">
        <v>0</v>
      </c>
      <c r="I988" s="40">
        <v>0</v>
      </c>
      <c r="J988" s="42">
        <v>84308</v>
      </c>
      <c r="K988" s="42">
        <f>J988*OtherData!$C$3</f>
        <v>63821.347464042396</v>
      </c>
      <c r="L988" s="42" t="str">
        <f>VLOOKUP($C988,OtherData!$H:$I,2,0)</f>
        <v>Water</v>
      </c>
      <c r="M988" s="54">
        <f t="shared" si="62"/>
        <v>-3.8726897712302991E-2</v>
      </c>
      <c r="N988" s="42" t="e">
        <f>VLOOKUP(E988,Inflation!$A$2:'Inflation'!$L$63,14,FALSE)*J988</f>
        <v>#REF!</v>
      </c>
      <c r="O988" s="126" t="e">
        <f t="shared" si="63"/>
        <v>#REF!</v>
      </c>
      <c r="P988" s="41">
        <v>3</v>
      </c>
      <c r="Q988" s="41">
        <v>3</v>
      </c>
      <c r="R988" s="41">
        <v>3</v>
      </c>
    </row>
    <row r="989" spans="1:18">
      <c r="A989" s="40" t="str">
        <f t="shared" si="60"/>
        <v>1_19923</v>
      </c>
      <c r="B989" s="40">
        <v>1</v>
      </c>
      <c r="C989" s="41" t="s">
        <v>74</v>
      </c>
      <c r="D989" s="40">
        <v>3</v>
      </c>
      <c r="E989" s="40">
        <v>1992</v>
      </c>
      <c r="F989" s="40" t="str">
        <f t="shared" si="61"/>
        <v>1992Q3</v>
      </c>
      <c r="G989" s="40">
        <v>1</v>
      </c>
      <c r="H989" s="40">
        <v>0</v>
      </c>
      <c r="I989" s="40">
        <v>0</v>
      </c>
      <c r="J989" s="42">
        <v>84277</v>
      </c>
      <c r="K989" s="42">
        <f>J989*OtherData!$C$3</f>
        <v>63797.880393641186</v>
      </c>
      <c r="L989" s="42" t="str">
        <f>VLOOKUP($C989,OtherData!$H:$I,2,0)</f>
        <v>Storm</v>
      </c>
      <c r="M989" s="54">
        <f t="shared" si="62"/>
        <v>-3.8727104273084179E-2</v>
      </c>
      <c r="N989" s="42" t="e">
        <f>VLOOKUP(E989,Inflation!$A$2:'Inflation'!$L$63,14,FALSE)*J989</f>
        <v>#REF!</v>
      </c>
      <c r="O989" s="126" t="e">
        <f t="shared" si="63"/>
        <v>#REF!</v>
      </c>
      <c r="P989" s="41">
        <v>3</v>
      </c>
      <c r="Q989" s="41">
        <v>3</v>
      </c>
      <c r="R989" s="41">
        <v>3</v>
      </c>
    </row>
    <row r="990" spans="1:18">
      <c r="A990" s="40" t="str">
        <f t="shared" si="60"/>
        <v>3_20102</v>
      </c>
      <c r="B990" s="40">
        <v>3</v>
      </c>
      <c r="C990" s="41" t="s">
        <v>71</v>
      </c>
      <c r="D990" s="40">
        <v>2</v>
      </c>
      <c r="E990" s="40">
        <v>2010</v>
      </c>
      <c r="F990" s="40" t="str">
        <f t="shared" si="61"/>
        <v>2010Q2</v>
      </c>
      <c r="G990" s="40">
        <v>1</v>
      </c>
      <c r="H990" s="40">
        <v>0</v>
      </c>
      <c r="I990" s="40">
        <v>0</v>
      </c>
      <c r="J990" s="42">
        <v>84261</v>
      </c>
      <c r="K990" s="42">
        <f>J990*OtherData!$C$3</f>
        <v>63785.768357305074</v>
      </c>
      <c r="L990" s="42" t="str">
        <f>VLOOKUP($C990,OtherData!$H:$I,2,0)</f>
        <v>Storm</v>
      </c>
      <c r="M990" s="54">
        <f t="shared" si="62"/>
        <v>-3.8727210885100276E-2</v>
      </c>
      <c r="N990" s="42" t="e">
        <f>VLOOKUP(E990,Inflation!$A$2:'Inflation'!$L$63,14,FALSE)*J990</f>
        <v>#REF!</v>
      </c>
      <c r="O990" s="126" t="e">
        <f t="shared" si="63"/>
        <v>#REF!</v>
      </c>
      <c r="P990" s="41">
        <v>5</v>
      </c>
      <c r="Q990" s="41">
        <v>2</v>
      </c>
      <c r="R990" s="41">
        <v>2</v>
      </c>
    </row>
    <row r="991" spans="1:18">
      <c r="A991" s="40" t="str">
        <f t="shared" si="60"/>
        <v>2_19892</v>
      </c>
      <c r="B991" s="40">
        <v>2</v>
      </c>
      <c r="C991" s="41" t="s">
        <v>73</v>
      </c>
      <c r="D991" s="40">
        <v>2</v>
      </c>
      <c r="E991" s="40">
        <v>1989</v>
      </c>
      <c r="F991" s="40" t="str">
        <f t="shared" si="61"/>
        <v>1989Q2</v>
      </c>
      <c r="G991" s="40">
        <v>1</v>
      </c>
      <c r="H991" s="40">
        <v>0</v>
      </c>
      <c r="I991" s="40">
        <v>0</v>
      </c>
      <c r="J991" s="42">
        <v>84213</v>
      </c>
      <c r="K991" s="42">
        <f>J991*OtherData!$C$3</f>
        <v>63749.432248296747</v>
      </c>
      <c r="L991" s="42" t="str">
        <f>VLOOKUP($C991,OtherData!$H:$I,2,0)</f>
        <v>Wind</v>
      </c>
      <c r="M991" s="54">
        <f t="shared" si="62"/>
        <v>-3.8727530721148568E-2</v>
      </c>
      <c r="N991" s="42" t="e">
        <f>VLOOKUP(E991,Inflation!$A$2:'Inflation'!$L$63,14,FALSE)*J991</f>
        <v>#REF!</v>
      </c>
      <c r="O991" s="126" t="e">
        <f t="shared" si="63"/>
        <v>#REF!</v>
      </c>
      <c r="P991" s="41">
        <v>4</v>
      </c>
      <c r="Q991" s="41">
        <v>4</v>
      </c>
      <c r="R991" s="41">
        <v>4</v>
      </c>
    </row>
    <row r="992" spans="1:18">
      <c r="A992" s="40" t="str">
        <f t="shared" si="60"/>
        <v>1_19703</v>
      </c>
      <c r="B992" s="40">
        <v>1</v>
      </c>
      <c r="C992" s="41" t="s">
        <v>71</v>
      </c>
      <c r="D992" s="40">
        <v>3</v>
      </c>
      <c r="E992" s="40">
        <v>1970</v>
      </c>
      <c r="F992" s="40" t="str">
        <f t="shared" si="61"/>
        <v>1970Q3</v>
      </c>
      <c r="G992" s="40">
        <v>1</v>
      </c>
      <c r="H992" s="40">
        <v>0</v>
      </c>
      <c r="I992" s="40">
        <v>0</v>
      </c>
      <c r="J992" s="42">
        <v>84150</v>
      </c>
      <c r="K992" s="42">
        <f>J992*OtherData!$C$3</f>
        <v>63701.741105223322</v>
      </c>
      <c r="L992" s="42" t="str">
        <f>VLOOKUP($C992,OtherData!$H:$I,2,0)</f>
        <v>Storm</v>
      </c>
      <c r="M992" s="54">
        <f t="shared" si="62"/>
        <v>-3.872795050596195E-2</v>
      </c>
      <c r="N992" s="42" t="e">
        <f>VLOOKUP(E992,Inflation!$A$2:'Inflation'!$L$63,14,FALSE)*J992</f>
        <v>#REF!</v>
      </c>
      <c r="O992" s="126" t="e">
        <f t="shared" si="63"/>
        <v>#REF!</v>
      </c>
      <c r="P992" s="41">
        <v>3</v>
      </c>
      <c r="Q992" s="41">
        <v>3</v>
      </c>
      <c r="R992" s="41">
        <v>5</v>
      </c>
    </row>
    <row r="993" spans="1:18">
      <c r="A993" s="40" t="str">
        <f t="shared" si="60"/>
        <v>2_19731</v>
      </c>
      <c r="B993" s="40">
        <v>2</v>
      </c>
      <c r="C993" s="41" t="s">
        <v>66</v>
      </c>
      <c r="D993" s="40">
        <v>1</v>
      </c>
      <c r="E993" s="40">
        <v>1973</v>
      </c>
      <c r="F993" s="40" t="str">
        <f t="shared" si="61"/>
        <v>1973Q1</v>
      </c>
      <c r="G993" s="40">
        <v>17</v>
      </c>
      <c r="H993" s="40">
        <v>0</v>
      </c>
      <c r="I993" s="40">
        <v>0</v>
      </c>
      <c r="J993" s="42">
        <v>84134</v>
      </c>
      <c r="K993" s="42">
        <f>J993*OtherData!$C$3</f>
        <v>63689.62906888721</v>
      </c>
      <c r="L993" s="42" t="str">
        <f>VLOOKUP($C993,OtherData!$H:$I,2,0)</f>
        <v>Water</v>
      </c>
      <c r="M993" s="54">
        <f t="shared" si="62"/>
        <v>-3.8728057117978047E-2</v>
      </c>
      <c r="N993" s="42" t="e">
        <f>VLOOKUP(E993,Inflation!$A$2:'Inflation'!$L$63,14,FALSE)*J993</f>
        <v>#REF!</v>
      </c>
      <c r="O993" s="126" t="e">
        <f t="shared" si="63"/>
        <v>#REF!</v>
      </c>
      <c r="P993" s="41">
        <v>3</v>
      </c>
      <c r="Q993" s="41">
        <v>3</v>
      </c>
      <c r="R993" s="41">
        <v>3</v>
      </c>
    </row>
    <row r="994" spans="1:18">
      <c r="A994" s="40" t="str">
        <f t="shared" si="60"/>
        <v>6_20152</v>
      </c>
      <c r="B994" s="40">
        <v>6</v>
      </c>
      <c r="C994" s="41" t="s">
        <v>68</v>
      </c>
      <c r="D994" s="40">
        <v>2</v>
      </c>
      <c r="E994" s="40">
        <v>2015</v>
      </c>
      <c r="F994" s="40" t="str">
        <f t="shared" si="61"/>
        <v>2015Q2</v>
      </c>
      <c r="G994" s="40">
        <v>1</v>
      </c>
      <c r="H994" s="40">
        <v>0</v>
      </c>
      <c r="I994" s="40">
        <v>0</v>
      </c>
      <c r="J994" s="42">
        <v>84094</v>
      </c>
      <c r="K994" s="42">
        <f>J994*OtherData!$C$3</f>
        <v>63659.348978046939</v>
      </c>
      <c r="L994" s="42" t="str">
        <f>VLOOKUP($C994,OtherData!$H:$I,2,0)</f>
        <v>Wind</v>
      </c>
      <c r="M994" s="54">
        <f t="shared" si="62"/>
        <v>-3.8728323648018287E-2</v>
      </c>
      <c r="N994" s="42" t="e">
        <f>VLOOKUP(E994,Inflation!$A$2:'Inflation'!$L$63,14,FALSE)*J994</f>
        <v>#REF!</v>
      </c>
      <c r="O994" s="126" t="e">
        <f t="shared" si="63"/>
        <v>#REF!</v>
      </c>
      <c r="P994" s="41">
        <v>3</v>
      </c>
      <c r="Q994" s="41">
        <v>3</v>
      </c>
      <c r="R994" s="41">
        <v>3</v>
      </c>
    </row>
    <row r="995" spans="1:18">
      <c r="A995" s="40" t="str">
        <f t="shared" si="60"/>
        <v>4_19862</v>
      </c>
      <c r="B995" s="40">
        <v>4</v>
      </c>
      <c r="C995" s="41" t="s">
        <v>73</v>
      </c>
      <c r="D995" s="40">
        <v>2</v>
      </c>
      <c r="E995" s="40">
        <v>1986</v>
      </c>
      <c r="F995" s="40" t="str">
        <f t="shared" si="61"/>
        <v>1986Q2</v>
      </c>
      <c r="G995" s="40">
        <v>1</v>
      </c>
      <c r="H995" s="40">
        <v>0</v>
      </c>
      <c r="I995" s="40">
        <v>0</v>
      </c>
      <c r="J995" s="42">
        <v>84023</v>
      </c>
      <c r="K995" s="42">
        <f>J995*OtherData!$C$3</f>
        <v>63605.601816805451</v>
      </c>
      <c r="L995" s="42" t="str">
        <f>VLOOKUP($C995,OtherData!$H:$I,2,0)</f>
        <v>Wind</v>
      </c>
      <c r="M995" s="54">
        <f t="shared" si="62"/>
        <v>-3.8728796738839721E-2</v>
      </c>
      <c r="N995" s="42" t="e">
        <f>VLOOKUP(E995,Inflation!$A$2:'Inflation'!$L$63,14,FALSE)*J995</f>
        <v>#REF!</v>
      </c>
      <c r="O995" s="126" t="e">
        <f t="shared" si="63"/>
        <v>#REF!</v>
      </c>
      <c r="P995" s="41">
        <v>3</v>
      </c>
      <c r="Q995" s="41">
        <v>3</v>
      </c>
      <c r="R995" s="41">
        <v>3</v>
      </c>
    </row>
    <row r="996" spans="1:18">
      <c r="A996" s="40" t="str">
        <f t="shared" si="60"/>
        <v>1_19862</v>
      </c>
      <c r="B996" s="40">
        <v>1</v>
      </c>
      <c r="C996" s="41" t="s">
        <v>86</v>
      </c>
      <c r="D996" s="40">
        <v>2</v>
      </c>
      <c r="E996" s="40">
        <v>1986</v>
      </c>
      <c r="F996" s="40" t="str">
        <f t="shared" si="61"/>
        <v>1986Q2</v>
      </c>
      <c r="G996" s="40">
        <v>1</v>
      </c>
      <c r="H996" s="40">
        <v>0</v>
      </c>
      <c r="I996" s="40">
        <v>0</v>
      </c>
      <c r="J996" s="42">
        <v>83960</v>
      </c>
      <c r="K996" s="42">
        <f>J996*OtherData!$C$3</f>
        <v>63557.910673732025</v>
      </c>
      <c r="L996" s="42" t="str">
        <f>VLOOKUP($C996,OtherData!$H:$I,2,0)</f>
        <v>Storm</v>
      </c>
      <c r="M996" s="54">
        <f t="shared" si="62"/>
        <v>-3.8729216523653104E-2</v>
      </c>
      <c r="N996" s="42" t="e">
        <f>VLOOKUP(E996,Inflation!$A$2:'Inflation'!$L$63,14,FALSE)*J996</f>
        <v>#REF!</v>
      </c>
      <c r="O996" s="126" t="e">
        <f t="shared" si="63"/>
        <v>#REF!</v>
      </c>
      <c r="P996" s="41">
        <v>5</v>
      </c>
      <c r="Q996" s="41">
        <v>2</v>
      </c>
      <c r="R996" s="41">
        <v>2</v>
      </c>
    </row>
    <row r="997" spans="1:18">
      <c r="A997" s="40" t="str">
        <f t="shared" si="60"/>
        <v>2_19882</v>
      </c>
      <c r="B997" s="40">
        <v>2</v>
      </c>
      <c r="C997" s="41" t="s">
        <v>72</v>
      </c>
      <c r="D997" s="40">
        <v>2</v>
      </c>
      <c r="E997" s="40">
        <v>1988</v>
      </c>
      <c r="F997" s="40" t="str">
        <f t="shared" si="61"/>
        <v>1988Q2</v>
      </c>
      <c r="G997" s="40">
        <v>1</v>
      </c>
      <c r="H997" s="40">
        <v>0</v>
      </c>
      <c r="I997" s="40">
        <v>0</v>
      </c>
      <c r="J997" s="42">
        <v>83960</v>
      </c>
      <c r="K997" s="42">
        <f>J997*OtherData!$C$3</f>
        <v>63557.910673732025</v>
      </c>
      <c r="L997" s="42" t="str">
        <f>VLOOKUP($C997,OtherData!$H:$I,2,0)</f>
        <v>Storm</v>
      </c>
      <c r="M997" s="54">
        <f t="shared" si="62"/>
        <v>-3.8729216523653104E-2</v>
      </c>
      <c r="N997" s="42" t="e">
        <f>VLOOKUP(E997,Inflation!$A$2:'Inflation'!$L$63,14,FALSE)*J997</f>
        <v>#REF!</v>
      </c>
      <c r="O997" s="126" t="e">
        <f t="shared" si="63"/>
        <v>#REF!</v>
      </c>
      <c r="P997" s="41">
        <v>3</v>
      </c>
      <c r="Q997" s="41">
        <v>3</v>
      </c>
      <c r="R997" s="41">
        <v>3</v>
      </c>
    </row>
    <row r="998" spans="1:18">
      <c r="A998" s="40" t="str">
        <f t="shared" si="60"/>
        <v>1_19653</v>
      </c>
      <c r="B998" s="40">
        <v>1</v>
      </c>
      <c r="C998" s="41" t="s">
        <v>72</v>
      </c>
      <c r="D998" s="40">
        <v>3</v>
      </c>
      <c r="E998" s="40">
        <v>1965</v>
      </c>
      <c r="F998" s="40" t="str">
        <f t="shared" si="61"/>
        <v>1965Q3</v>
      </c>
      <c r="G998" s="40">
        <v>1</v>
      </c>
      <c r="H998" s="40">
        <v>0</v>
      </c>
      <c r="I998" s="40">
        <v>0</v>
      </c>
      <c r="J998" s="42">
        <v>83833</v>
      </c>
      <c r="K998" s="42">
        <f>J998*OtherData!$C$3</f>
        <v>63461.771385314161</v>
      </c>
      <c r="L998" s="42" t="str">
        <f>VLOOKUP($C998,OtherData!$H:$I,2,0)</f>
        <v>Storm</v>
      </c>
      <c r="M998" s="54">
        <f t="shared" si="62"/>
        <v>-3.8730062756530875E-2</v>
      </c>
      <c r="N998" s="42" t="e">
        <f>VLOOKUP(E998,Inflation!$A$2:'Inflation'!$L$63,14,FALSE)*J998</f>
        <v>#REF!</v>
      </c>
      <c r="O998" s="126" t="e">
        <f t="shared" si="63"/>
        <v>#REF!</v>
      </c>
      <c r="P998" s="41">
        <v>5</v>
      </c>
      <c r="Q998" s="41">
        <v>2</v>
      </c>
      <c r="R998" s="41">
        <v>2</v>
      </c>
    </row>
    <row r="999" spans="1:18">
      <c r="A999" s="40" t="str">
        <f t="shared" si="60"/>
        <v>1_20132</v>
      </c>
      <c r="B999" s="40">
        <v>1</v>
      </c>
      <c r="C999" s="41" t="s">
        <v>68</v>
      </c>
      <c r="D999" s="40">
        <v>2</v>
      </c>
      <c r="E999" s="40">
        <v>2013</v>
      </c>
      <c r="F999" s="40" t="str">
        <f t="shared" si="61"/>
        <v>2013Q2</v>
      </c>
      <c r="G999" s="40">
        <v>1</v>
      </c>
      <c r="H999" s="40">
        <v>0</v>
      </c>
      <c r="I999" s="40">
        <v>0</v>
      </c>
      <c r="J999" s="42">
        <v>83817</v>
      </c>
      <c r="K999" s="42">
        <f>J999*OtherData!$C$3</f>
        <v>63449.65934897805</v>
      </c>
      <c r="L999" s="42" t="str">
        <f>VLOOKUP($C999,OtherData!$H:$I,2,0)</f>
        <v>Wind</v>
      </c>
      <c r="M999" s="54">
        <f t="shared" si="62"/>
        <v>-3.8730169368546973E-2</v>
      </c>
      <c r="N999" s="42" t="e">
        <f>VLOOKUP(E999,Inflation!$A$2:'Inflation'!$L$63,14,FALSE)*J999</f>
        <v>#REF!</v>
      </c>
      <c r="O999" s="126" t="e">
        <f t="shared" si="63"/>
        <v>#REF!</v>
      </c>
      <c r="P999" s="41">
        <v>4</v>
      </c>
      <c r="Q999" s="41">
        <v>4</v>
      </c>
      <c r="R999" s="41">
        <v>4</v>
      </c>
    </row>
    <row r="1000" spans="1:18">
      <c r="A1000" s="40" t="str">
        <f t="shared" si="60"/>
        <v>4_19943</v>
      </c>
      <c r="B1000" s="40">
        <v>4</v>
      </c>
      <c r="C1000" s="41" t="s">
        <v>74</v>
      </c>
      <c r="D1000" s="40">
        <v>3</v>
      </c>
      <c r="E1000" s="40">
        <v>1994</v>
      </c>
      <c r="F1000" s="40" t="str">
        <f t="shared" si="61"/>
        <v>1994Q3</v>
      </c>
      <c r="G1000" s="40">
        <v>1</v>
      </c>
      <c r="H1000" s="40">
        <v>0</v>
      </c>
      <c r="I1000" s="40">
        <v>0</v>
      </c>
      <c r="J1000" s="42">
        <v>83809</v>
      </c>
      <c r="K1000" s="42">
        <f>J1000*OtherData!$C$3</f>
        <v>63443.603330809994</v>
      </c>
      <c r="L1000" s="42" t="str">
        <f>VLOOKUP($C1000,OtherData!$H:$I,2,0)</f>
        <v>Storm</v>
      </c>
      <c r="M1000" s="54">
        <f t="shared" si="62"/>
        <v>-3.8730222674555018E-2</v>
      </c>
      <c r="N1000" s="42" t="e">
        <f>VLOOKUP(E1000,Inflation!$A$2:'Inflation'!$L$63,14,FALSE)*J1000</f>
        <v>#REF!</v>
      </c>
      <c r="O1000" s="126" t="e">
        <f t="shared" si="63"/>
        <v>#REF!</v>
      </c>
      <c r="P1000" s="41">
        <v>3</v>
      </c>
      <c r="Q1000" s="41">
        <v>3</v>
      </c>
      <c r="R1000" s="41">
        <v>3</v>
      </c>
    </row>
    <row r="1001" spans="1:18">
      <c r="A1001" s="40" t="str">
        <f t="shared" si="60"/>
        <v>2_19951</v>
      </c>
      <c r="B1001" s="40">
        <v>2</v>
      </c>
      <c r="C1001" s="41" t="s">
        <v>74</v>
      </c>
      <c r="D1001" s="40">
        <v>1</v>
      </c>
      <c r="E1001" s="40">
        <v>1995</v>
      </c>
      <c r="F1001" s="40" t="str">
        <f t="shared" si="61"/>
        <v>1995Q1</v>
      </c>
      <c r="G1001" s="40">
        <v>1</v>
      </c>
      <c r="H1001" s="40">
        <v>0</v>
      </c>
      <c r="I1001" s="40">
        <v>0</v>
      </c>
      <c r="J1001" s="42">
        <v>83785</v>
      </c>
      <c r="K1001" s="42">
        <f>J1001*OtherData!$C$3</f>
        <v>63425.435276305834</v>
      </c>
      <c r="L1001" s="42" t="str">
        <f>VLOOKUP($C1001,OtherData!$H:$I,2,0)</f>
        <v>Storm</v>
      </c>
      <c r="M1001" s="54">
        <f t="shared" si="62"/>
        <v>-3.8730382592579167E-2</v>
      </c>
      <c r="N1001" s="42" t="e">
        <f>VLOOKUP(E1001,Inflation!$A$2:'Inflation'!$L$63,14,FALSE)*J1001</f>
        <v>#REF!</v>
      </c>
      <c r="O1001" s="126" t="e">
        <f t="shared" si="63"/>
        <v>#REF!</v>
      </c>
      <c r="P1001" s="41">
        <v>1</v>
      </c>
      <c r="Q1001" s="41">
        <v>1</v>
      </c>
      <c r="R1001" s="41">
        <v>1</v>
      </c>
    </row>
    <row r="1002" spans="1:18">
      <c r="A1002" s="40" t="str">
        <f t="shared" si="60"/>
        <v>1_19892</v>
      </c>
      <c r="B1002" s="40">
        <v>1</v>
      </c>
      <c r="C1002" s="41" t="s">
        <v>71</v>
      </c>
      <c r="D1002" s="40">
        <v>2</v>
      </c>
      <c r="E1002" s="40">
        <v>1989</v>
      </c>
      <c r="F1002" s="40" t="str">
        <f t="shared" si="61"/>
        <v>1989Q2</v>
      </c>
      <c r="G1002" s="40">
        <v>1</v>
      </c>
      <c r="H1002" s="40">
        <v>0</v>
      </c>
      <c r="I1002" s="40">
        <v>0</v>
      </c>
      <c r="J1002" s="42">
        <v>83769</v>
      </c>
      <c r="K1002" s="42">
        <f>J1002*OtherData!$C$3</f>
        <v>63413.323239969723</v>
      </c>
      <c r="L1002" s="42" t="str">
        <f>VLOOKUP($C1002,OtherData!$H:$I,2,0)</f>
        <v>Storm</v>
      </c>
      <c r="M1002" s="54">
        <f t="shared" si="62"/>
        <v>-3.8730489204595264E-2</v>
      </c>
      <c r="N1002" s="42" t="e">
        <f>VLOOKUP(E1002,Inflation!$A$2:'Inflation'!$L$63,14,FALSE)*J1002</f>
        <v>#REF!</v>
      </c>
      <c r="O1002" s="126" t="e">
        <f t="shared" si="63"/>
        <v>#REF!</v>
      </c>
      <c r="P1002" s="41">
        <v>5</v>
      </c>
      <c r="Q1002" s="41">
        <v>2</v>
      </c>
      <c r="R1002" s="41">
        <v>2</v>
      </c>
    </row>
    <row r="1003" spans="1:18">
      <c r="A1003" s="40" t="str">
        <f t="shared" si="60"/>
        <v>2_19674</v>
      </c>
      <c r="B1003" s="40">
        <v>2</v>
      </c>
      <c r="C1003" s="41" t="s">
        <v>68</v>
      </c>
      <c r="D1003" s="40">
        <v>4</v>
      </c>
      <c r="E1003" s="40">
        <v>1967</v>
      </c>
      <c r="F1003" s="40" t="str">
        <f t="shared" si="61"/>
        <v>1967Q4</v>
      </c>
      <c r="G1003" s="40">
        <v>1</v>
      </c>
      <c r="H1003" s="40">
        <v>0</v>
      </c>
      <c r="I1003" s="40">
        <v>12</v>
      </c>
      <c r="J1003" s="42">
        <v>83761</v>
      </c>
      <c r="K1003" s="42">
        <f>J1003*OtherData!$C$3</f>
        <v>63407.267221801667</v>
      </c>
      <c r="L1003" s="42" t="str">
        <f>VLOOKUP($C1003,OtherData!$H:$I,2,0)</f>
        <v>Wind</v>
      </c>
      <c r="M1003" s="54">
        <f t="shared" si="62"/>
        <v>-3.8730542510603309E-2</v>
      </c>
      <c r="N1003" s="42" t="e">
        <f>VLOOKUP(E1003,Inflation!$A$2:'Inflation'!$L$63,14,FALSE)*J1003</f>
        <v>#REF!</v>
      </c>
      <c r="O1003" s="126" t="e">
        <f t="shared" si="63"/>
        <v>#REF!</v>
      </c>
      <c r="P1003" s="41">
        <v>4</v>
      </c>
      <c r="Q1003" s="41">
        <v>4</v>
      </c>
      <c r="R1003" s="41">
        <v>4</v>
      </c>
    </row>
    <row r="1004" spans="1:18">
      <c r="A1004" s="40" t="str">
        <f t="shared" si="60"/>
        <v>1_19843</v>
      </c>
      <c r="B1004" s="40">
        <v>1</v>
      </c>
      <c r="C1004" s="41" t="s">
        <v>84</v>
      </c>
      <c r="D1004" s="40">
        <v>3</v>
      </c>
      <c r="E1004" s="40">
        <v>1984</v>
      </c>
      <c r="F1004" s="40" t="str">
        <f t="shared" si="61"/>
        <v>1984Q3</v>
      </c>
      <c r="G1004" s="40">
        <v>1</v>
      </c>
      <c r="H1004" s="40">
        <v>0</v>
      </c>
      <c r="I1004" s="40">
        <v>0</v>
      </c>
      <c r="J1004" s="42">
        <v>83722</v>
      </c>
      <c r="K1004" s="42">
        <f>J1004*OtherData!$C$3</f>
        <v>63377.744133232402</v>
      </c>
      <c r="L1004" s="42" t="str">
        <f>VLOOKUP($C1004,OtherData!$H:$I,2,0)</f>
        <v>Water</v>
      </c>
      <c r="M1004" s="54">
        <f t="shared" si="62"/>
        <v>-3.8730802377392549E-2</v>
      </c>
      <c r="N1004" s="42" t="e">
        <f>VLOOKUP(E1004,Inflation!$A$2:'Inflation'!$L$63,14,FALSE)*J1004</f>
        <v>#REF!</v>
      </c>
      <c r="O1004" s="126" t="e">
        <f t="shared" si="63"/>
        <v>#REF!</v>
      </c>
      <c r="P1004" s="41">
        <v>3</v>
      </c>
      <c r="Q1004" s="41">
        <v>3</v>
      </c>
      <c r="R1004" s="41">
        <v>3</v>
      </c>
    </row>
    <row r="1005" spans="1:18">
      <c r="A1005" s="40" t="str">
        <f t="shared" si="60"/>
        <v>1_19941</v>
      </c>
      <c r="B1005" s="40">
        <v>1</v>
      </c>
      <c r="C1005" s="41" t="s">
        <v>71</v>
      </c>
      <c r="D1005" s="40">
        <v>1</v>
      </c>
      <c r="E1005" s="40">
        <v>1994</v>
      </c>
      <c r="F1005" s="40" t="str">
        <f t="shared" si="61"/>
        <v>1994Q1</v>
      </c>
      <c r="G1005" s="40">
        <v>1</v>
      </c>
      <c r="H1005" s="40">
        <v>0</v>
      </c>
      <c r="I1005" s="40">
        <v>0</v>
      </c>
      <c r="J1005" s="42">
        <v>83722</v>
      </c>
      <c r="K1005" s="42">
        <f>J1005*OtherData!$C$3</f>
        <v>63377.744133232402</v>
      </c>
      <c r="L1005" s="42" t="str">
        <f>VLOOKUP($C1005,OtherData!$H:$I,2,0)</f>
        <v>Storm</v>
      </c>
      <c r="M1005" s="54">
        <f t="shared" si="62"/>
        <v>-3.8730802377392549E-2</v>
      </c>
      <c r="N1005" s="42" t="e">
        <f>VLOOKUP(E1005,Inflation!$A$2:'Inflation'!$L$63,14,FALSE)*J1005</f>
        <v>#REF!</v>
      </c>
      <c r="O1005" s="126" t="e">
        <f t="shared" si="63"/>
        <v>#REF!</v>
      </c>
      <c r="P1005" s="41">
        <v>5</v>
      </c>
      <c r="Q1005" s="41">
        <v>2</v>
      </c>
      <c r="R1005" s="41">
        <v>5</v>
      </c>
    </row>
    <row r="1006" spans="1:18">
      <c r="A1006" s="40" t="str">
        <f t="shared" si="60"/>
        <v>2_20192</v>
      </c>
      <c r="B1006" s="40">
        <v>2</v>
      </c>
      <c r="C1006" s="41" t="s">
        <v>71</v>
      </c>
      <c r="D1006" s="40">
        <v>2</v>
      </c>
      <c r="E1006" s="40">
        <v>2019</v>
      </c>
      <c r="F1006" s="40" t="str">
        <f t="shared" si="61"/>
        <v>2019Q2</v>
      </c>
      <c r="G1006" s="40">
        <v>1</v>
      </c>
      <c r="H1006" s="40">
        <v>0</v>
      </c>
      <c r="I1006" s="40">
        <v>0</v>
      </c>
      <c r="J1006" s="42">
        <v>83690</v>
      </c>
      <c r="K1006" s="42">
        <f>J1006*OtherData!$C$3</f>
        <v>63353.520060560186</v>
      </c>
      <c r="L1006" s="42" t="str">
        <f>VLOOKUP($C1006,OtherData!$H:$I,2,0)</f>
        <v>Storm</v>
      </c>
      <c r="M1006" s="54">
        <f t="shared" si="62"/>
        <v>-3.8731015601424737E-2</v>
      </c>
      <c r="N1006" s="42" t="e">
        <f>VLOOKUP(E1006,Inflation!$A$2:'Inflation'!$L$63,14,FALSE)*J1006</f>
        <v>#REF!</v>
      </c>
      <c r="O1006" s="126" t="e">
        <f t="shared" si="63"/>
        <v>#REF!</v>
      </c>
      <c r="P1006" s="41">
        <v>3</v>
      </c>
      <c r="Q1006" s="41">
        <v>3</v>
      </c>
      <c r="R1006" s="41">
        <v>3</v>
      </c>
    </row>
    <row r="1007" spans="1:18">
      <c r="A1007" s="40" t="str">
        <f t="shared" si="60"/>
        <v>5_19803</v>
      </c>
      <c r="B1007" s="40">
        <v>5</v>
      </c>
      <c r="C1007" s="41" t="s">
        <v>72</v>
      </c>
      <c r="D1007" s="40">
        <v>3</v>
      </c>
      <c r="E1007" s="40">
        <v>1980</v>
      </c>
      <c r="F1007" s="40" t="str">
        <f t="shared" si="61"/>
        <v>1980Q3</v>
      </c>
      <c r="G1007" s="40">
        <v>1</v>
      </c>
      <c r="H1007" s="40">
        <v>0</v>
      </c>
      <c r="I1007" s="40">
        <v>0</v>
      </c>
      <c r="J1007" s="42">
        <v>83674</v>
      </c>
      <c r="K1007" s="42">
        <f>J1007*OtherData!$C$3</f>
        <v>63341.408024224074</v>
      </c>
      <c r="L1007" s="42" t="str">
        <f>VLOOKUP($C1007,OtherData!$H:$I,2,0)</f>
        <v>Storm</v>
      </c>
      <c r="M1007" s="54">
        <f t="shared" si="62"/>
        <v>-3.8731122213440834E-2</v>
      </c>
      <c r="N1007" s="42" t="e">
        <f>VLOOKUP(E1007,Inflation!$A$2:'Inflation'!$L$63,14,FALSE)*J1007</f>
        <v>#REF!</v>
      </c>
      <c r="O1007" s="126" t="e">
        <f t="shared" si="63"/>
        <v>#REF!</v>
      </c>
      <c r="P1007" s="41">
        <v>5</v>
      </c>
      <c r="Q1007" s="41">
        <v>2</v>
      </c>
      <c r="R1007" s="41">
        <v>2</v>
      </c>
    </row>
    <row r="1008" spans="1:18">
      <c r="A1008" s="40" t="str">
        <f t="shared" si="60"/>
        <v>3_19842</v>
      </c>
      <c r="B1008" s="40">
        <v>3</v>
      </c>
      <c r="C1008" s="41" t="s">
        <v>73</v>
      </c>
      <c r="D1008" s="40">
        <v>2</v>
      </c>
      <c r="E1008" s="40">
        <v>1984</v>
      </c>
      <c r="F1008" s="40" t="str">
        <f t="shared" si="61"/>
        <v>1984Q2</v>
      </c>
      <c r="G1008" s="40">
        <v>1</v>
      </c>
      <c r="H1008" s="40">
        <v>0</v>
      </c>
      <c r="I1008" s="40">
        <v>0</v>
      </c>
      <c r="J1008" s="42">
        <v>83563</v>
      </c>
      <c r="K1008" s="42">
        <f>J1008*OtherData!$C$3</f>
        <v>63257.380772142322</v>
      </c>
      <c r="L1008" s="42" t="str">
        <f>VLOOKUP($C1008,OtherData!$H:$I,2,0)</f>
        <v>Wind</v>
      </c>
      <c r="M1008" s="54">
        <f t="shared" si="62"/>
        <v>-3.8731861834302508E-2</v>
      </c>
      <c r="N1008" s="42" t="e">
        <f>VLOOKUP(E1008,Inflation!$A$2:'Inflation'!$L$63,14,FALSE)*J1008</f>
        <v>#REF!</v>
      </c>
      <c r="O1008" s="126" t="e">
        <f t="shared" si="63"/>
        <v>#REF!</v>
      </c>
      <c r="P1008" s="41">
        <v>5</v>
      </c>
      <c r="Q1008" s="41">
        <v>2</v>
      </c>
      <c r="R1008" s="41">
        <v>5</v>
      </c>
    </row>
    <row r="1009" spans="1:18">
      <c r="A1009" s="40" t="str">
        <f t="shared" si="60"/>
        <v>1_19673</v>
      </c>
      <c r="B1009" s="40">
        <v>1</v>
      </c>
      <c r="C1009" s="41" t="s">
        <v>68</v>
      </c>
      <c r="D1009" s="40">
        <v>3</v>
      </c>
      <c r="E1009" s="40">
        <v>1967</v>
      </c>
      <c r="F1009" s="40" t="str">
        <f t="shared" si="61"/>
        <v>1967Q3</v>
      </c>
      <c r="G1009" s="40">
        <v>1</v>
      </c>
      <c r="H1009" s="40">
        <v>0</v>
      </c>
      <c r="I1009" s="40">
        <v>0</v>
      </c>
      <c r="J1009" s="42">
        <v>83555</v>
      </c>
      <c r="K1009" s="42">
        <f>J1009*OtherData!$C$3</f>
        <v>63251.324753974266</v>
      </c>
      <c r="L1009" s="42" t="str">
        <f>VLOOKUP($C1009,OtherData!$H:$I,2,0)</f>
        <v>Wind</v>
      </c>
      <c r="M1009" s="54">
        <f t="shared" si="62"/>
        <v>-3.873191514031056E-2</v>
      </c>
      <c r="N1009" s="42" t="e">
        <f>VLOOKUP(E1009,Inflation!$A$2:'Inflation'!$L$63,14,FALSE)*J1009</f>
        <v>#REF!</v>
      </c>
      <c r="O1009" s="126" t="e">
        <f t="shared" si="63"/>
        <v>#REF!</v>
      </c>
      <c r="P1009" s="41">
        <v>3</v>
      </c>
      <c r="Q1009" s="41">
        <v>3</v>
      </c>
      <c r="R1009" s="41">
        <v>3</v>
      </c>
    </row>
    <row r="1010" spans="1:18">
      <c r="A1010" s="40" t="str">
        <f t="shared" si="60"/>
        <v>5_20123</v>
      </c>
      <c r="B1010" s="40">
        <v>5</v>
      </c>
      <c r="C1010" s="41" t="s">
        <v>86</v>
      </c>
      <c r="D1010" s="40">
        <v>3</v>
      </c>
      <c r="E1010" s="40">
        <v>2012</v>
      </c>
      <c r="F1010" s="40" t="str">
        <f t="shared" si="61"/>
        <v>2012Q3</v>
      </c>
      <c r="G1010" s="40">
        <v>1</v>
      </c>
      <c r="H1010" s="40">
        <v>0</v>
      </c>
      <c r="I1010" s="40">
        <v>0</v>
      </c>
      <c r="J1010" s="42">
        <v>83460</v>
      </c>
      <c r="K1010" s="42">
        <f>J1010*OtherData!$C$3</f>
        <v>63179.409538228618</v>
      </c>
      <c r="L1010" s="42" t="str">
        <f>VLOOKUP($C1010,OtherData!$H:$I,2,0)</f>
        <v>Storm</v>
      </c>
      <c r="M1010" s="54">
        <f t="shared" si="62"/>
        <v>-3.8732548149156137E-2</v>
      </c>
      <c r="N1010" s="42" t="e">
        <f>VLOOKUP(E1010,Inflation!$A$2:'Inflation'!$L$63,14,FALSE)*J1010</f>
        <v>#REF!</v>
      </c>
      <c r="O1010" s="126" t="e">
        <f t="shared" si="63"/>
        <v>#REF!</v>
      </c>
      <c r="P1010" s="41">
        <v>3</v>
      </c>
      <c r="Q1010" s="41">
        <v>3</v>
      </c>
      <c r="R1010" s="41">
        <v>3</v>
      </c>
    </row>
    <row r="1011" spans="1:18">
      <c r="A1011" s="40" t="str">
        <f t="shared" si="60"/>
        <v>1_19642</v>
      </c>
      <c r="B1011" s="40">
        <v>1</v>
      </c>
      <c r="C1011" s="41" t="s">
        <v>68</v>
      </c>
      <c r="D1011" s="40">
        <v>2</v>
      </c>
      <c r="E1011" s="40">
        <v>1964</v>
      </c>
      <c r="F1011" s="40" t="str">
        <f t="shared" si="61"/>
        <v>1964Q2</v>
      </c>
      <c r="G1011" s="40">
        <v>1</v>
      </c>
      <c r="H1011" s="40">
        <v>0</v>
      </c>
      <c r="I1011" s="40">
        <v>0</v>
      </c>
      <c r="J1011" s="42">
        <v>83444</v>
      </c>
      <c r="K1011" s="42">
        <f>J1011*OtherData!$C$3</f>
        <v>63167.297501892506</v>
      </c>
      <c r="L1011" s="42" t="str">
        <f>VLOOKUP($C1011,OtherData!$H:$I,2,0)</f>
        <v>Wind</v>
      </c>
      <c r="M1011" s="54">
        <f t="shared" si="62"/>
        <v>-3.8732654761172235E-2</v>
      </c>
      <c r="N1011" s="42" t="e">
        <f>VLOOKUP(E1011,Inflation!$A$2:'Inflation'!$L$63,14,FALSE)*J1011</f>
        <v>#REF!</v>
      </c>
      <c r="O1011" s="126" t="e">
        <f t="shared" si="63"/>
        <v>#REF!</v>
      </c>
      <c r="P1011" s="41">
        <v>3</v>
      </c>
      <c r="Q1011" s="41">
        <v>3</v>
      </c>
      <c r="R1011" s="41">
        <v>3</v>
      </c>
    </row>
    <row r="1012" spans="1:18">
      <c r="A1012" s="40" t="str">
        <f t="shared" si="60"/>
        <v>1_20182</v>
      </c>
      <c r="B1012" s="40">
        <v>1</v>
      </c>
      <c r="C1012" s="41" t="s">
        <v>71</v>
      </c>
      <c r="D1012" s="40">
        <v>2</v>
      </c>
      <c r="E1012" s="40">
        <v>2018</v>
      </c>
      <c r="F1012" s="40" t="str">
        <f t="shared" si="61"/>
        <v>2018Q2</v>
      </c>
      <c r="G1012" s="40">
        <v>1</v>
      </c>
      <c r="H1012" s="40">
        <v>0</v>
      </c>
      <c r="I1012" s="40">
        <v>0</v>
      </c>
      <c r="J1012" s="42">
        <v>83421</v>
      </c>
      <c r="K1012" s="42">
        <f>J1012*OtherData!$C$3</f>
        <v>63149.886449659352</v>
      </c>
      <c r="L1012" s="42" t="str">
        <f>VLOOKUP($C1012,OtherData!$H:$I,2,0)</f>
        <v>Storm</v>
      </c>
      <c r="M1012" s="54">
        <f t="shared" si="62"/>
        <v>-3.8732808015945371E-2</v>
      </c>
      <c r="N1012" s="42" t="e">
        <f>VLOOKUP(E1012,Inflation!$A$2:'Inflation'!$L$63,14,FALSE)*J1012</f>
        <v>#REF!</v>
      </c>
      <c r="O1012" s="126" t="e">
        <f t="shared" si="63"/>
        <v>#REF!</v>
      </c>
      <c r="P1012" s="41">
        <v>3</v>
      </c>
      <c r="Q1012" s="41">
        <v>3</v>
      </c>
      <c r="R1012" s="41">
        <v>3</v>
      </c>
    </row>
    <row r="1013" spans="1:18">
      <c r="A1013" s="40" t="str">
        <f t="shared" si="60"/>
        <v>1_19872</v>
      </c>
      <c r="B1013" s="40">
        <v>1</v>
      </c>
      <c r="C1013" s="41" t="s">
        <v>71</v>
      </c>
      <c r="D1013" s="40">
        <v>2</v>
      </c>
      <c r="E1013" s="40">
        <v>1987</v>
      </c>
      <c r="F1013" s="40" t="str">
        <f t="shared" si="61"/>
        <v>1987Q2</v>
      </c>
      <c r="G1013" s="40">
        <v>1</v>
      </c>
      <c r="H1013" s="40">
        <v>0</v>
      </c>
      <c r="I1013" s="40">
        <v>0</v>
      </c>
      <c r="J1013" s="42">
        <v>83207</v>
      </c>
      <c r="K1013" s="42">
        <f>J1013*OtherData!$C$3</f>
        <v>62987.887963663896</v>
      </c>
      <c r="L1013" s="42" t="str">
        <f>VLOOKUP($C1013,OtherData!$H:$I,2,0)</f>
        <v>Storm</v>
      </c>
      <c r="M1013" s="54">
        <f t="shared" si="62"/>
        <v>-3.8734233951660674E-2</v>
      </c>
      <c r="N1013" s="42" t="e">
        <f>VLOOKUP(E1013,Inflation!$A$2:'Inflation'!$L$63,14,FALSE)*J1013</f>
        <v>#REF!</v>
      </c>
      <c r="O1013" s="126" t="e">
        <f t="shared" si="63"/>
        <v>#REF!</v>
      </c>
      <c r="P1013" s="41">
        <v>1</v>
      </c>
      <c r="Q1013" s="41">
        <v>1</v>
      </c>
      <c r="R1013" s="41">
        <v>1</v>
      </c>
    </row>
    <row r="1014" spans="1:18">
      <c r="A1014" s="40" t="str">
        <f t="shared" si="60"/>
        <v>4_19952</v>
      </c>
      <c r="B1014" s="40">
        <v>4</v>
      </c>
      <c r="C1014" s="41" t="s">
        <v>86</v>
      </c>
      <c r="D1014" s="40">
        <v>2</v>
      </c>
      <c r="E1014" s="40">
        <v>1995</v>
      </c>
      <c r="F1014" s="40" t="str">
        <f t="shared" si="61"/>
        <v>1995Q2</v>
      </c>
      <c r="G1014" s="40">
        <v>1</v>
      </c>
      <c r="H1014" s="40">
        <v>0</v>
      </c>
      <c r="I1014" s="40">
        <v>0</v>
      </c>
      <c r="J1014" s="42">
        <v>83191</v>
      </c>
      <c r="K1014" s="42">
        <f>J1014*OtherData!$C$3</f>
        <v>62975.775927327784</v>
      </c>
      <c r="L1014" s="42" t="str">
        <f>VLOOKUP($C1014,OtherData!$H:$I,2,0)</f>
        <v>Storm</v>
      </c>
      <c r="M1014" s="54">
        <f t="shared" si="62"/>
        <v>-3.8734340563676771E-2</v>
      </c>
      <c r="N1014" s="42" t="e">
        <f>VLOOKUP(E1014,Inflation!$A$2:'Inflation'!$L$63,14,FALSE)*J1014</f>
        <v>#REF!</v>
      </c>
      <c r="O1014" s="126" t="e">
        <f t="shared" si="63"/>
        <v>#REF!</v>
      </c>
      <c r="P1014" s="41">
        <v>2</v>
      </c>
      <c r="Q1014" s="41">
        <v>2</v>
      </c>
      <c r="R1014" s="41">
        <v>2</v>
      </c>
    </row>
    <row r="1015" spans="1:18">
      <c r="A1015" s="40" t="str">
        <f t="shared" si="60"/>
        <v>3_20184</v>
      </c>
      <c r="B1015" s="40">
        <v>3</v>
      </c>
      <c r="C1015" s="41" t="s">
        <v>66</v>
      </c>
      <c r="D1015" s="40">
        <v>4</v>
      </c>
      <c r="E1015" s="40">
        <v>2018</v>
      </c>
      <c r="F1015" s="40" t="str">
        <f t="shared" si="61"/>
        <v>2018Q4</v>
      </c>
      <c r="G1015" s="40">
        <v>2</v>
      </c>
      <c r="H1015" s="40">
        <v>0</v>
      </c>
      <c r="I1015" s="40">
        <v>0</v>
      </c>
      <c r="J1015" s="42">
        <v>83159</v>
      </c>
      <c r="K1015" s="42">
        <f>J1015*OtherData!$C$3</f>
        <v>62951.551854655569</v>
      </c>
      <c r="L1015" s="42" t="str">
        <f>VLOOKUP($C1015,OtherData!$H:$I,2,0)</f>
        <v>Water</v>
      </c>
      <c r="M1015" s="54">
        <f t="shared" si="62"/>
        <v>-3.8734553787708965E-2</v>
      </c>
      <c r="N1015" s="42" t="e">
        <f>VLOOKUP(E1015,Inflation!$A$2:'Inflation'!$L$63,14,FALSE)*J1015</f>
        <v>#REF!</v>
      </c>
      <c r="O1015" s="126" t="e">
        <f t="shared" si="63"/>
        <v>#REF!</v>
      </c>
      <c r="P1015" s="41">
        <v>3</v>
      </c>
      <c r="Q1015" s="41">
        <v>3</v>
      </c>
      <c r="R1015" s="41">
        <v>5</v>
      </c>
    </row>
    <row r="1016" spans="1:18">
      <c r="A1016" s="40" t="str">
        <f t="shared" si="60"/>
        <v>2_19873</v>
      </c>
      <c r="B1016" s="40">
        <v>2</v>
      </c>
      <c r="C1016" s="41" t="s">
        <v>72</v>
      </c>
      <c r="D1016" s="40">
        <v>3</v>
      </c>
      <c r="E1016" s="40">
        <v>1987</v>
      </c>
      <c r="F1016" s="40" t="str">
        <f t="shared" si="61"/>
        <v>1987Q3</v>
      </c>
      <c r="G1016" s="40">
        <v>1</v>
      </c>
      <c r="H1016" s="40">
        <v>0</v>
      </c>
      <c r="I1016" s="40">
        <v>0</v>
      </c>
      <c r="J1016" s="42">
        <v>82913</v>
      </c>
      <c r="K1016" s="42">
        <f>J1016*OtherData!$C$3</f>
        <v>62765.329295987889</v>
      </c>
      <c r="L1016" s="42" t="str">
        <f>VLOOKUP($C1016,OtherData!$H:$I,2,0)</f>
        <v>Storm</v>
      </c>
      <c r="M1016" s="54">
        <f t="shared" si="62"/>
        <v>-3.8736192947456456E-2</v>
      </c>
      <c r="N1016" s="42" t="e">
        <f>VLOOKUP(E1016,Inflation!$A$2:'Inflation'!$L$63,14,FALSE)*J1016</f>
        <v>#REF!</v>
      </c>
      <c r="O1016" s="126" t="e">
        <f t="shared" si="63"/>
        <v>#REF!</v>
      </c>
      <c r="P1016" s="41">
        <v>5</v>
      </c>
      <c r="Q1016" s="41">
        <v>2</v>
      </c>
      <c r="R1016" s="41">
        <v>5</v>
      </c>
    </row>
    <row r="1017" spans="1:18">
      <c r="A1017" s="40" t="str">
        <f t="shared" si="60"/>
        <v>6_19892</v>
      </c>
      <c r="B1017" s="40">
        <v>6</v>
      </c>
      <c r="C1017" s="41" t="s">
        <v>71</v>
      </c>
      <c r="D1017" s="40">
        <v>2</v>
      </c>
      <c r="E1017" s="40">
        <v>1989</v>
      </c>
      <c r="F1017" s="40" t="str">
        <f t="shared" si="61"/>
        <v>1989Q2</v>
      </c>
      <c r="G1017" s="40">
        <v>1</v>
      </c>
      <c r="H1017" s="40">
        <v>0</v>
      </c>
      <c r="I1017" s="40">
        <v>25</v>
      </c>
      <c r="J1017" s="42">
        <v>82802</v>
      </c>
      <c r="K1017" s="42">
        <f>J1017*OtherData!$C$3</f>
        <v>62681.302043906137</v>
      </c>
      <c r="L1017" s="42" t="str">
        <f>VLOOKUP($C1017,OtherData!$H:$I,2,0)</f>
        <v>Storm</v>
      </c>
      <c r="M1017" s="54">
        <f t="shared" si="62"/>
        <v>-3.873693256831813E-2</v>
      </c>
      <c r="N1017" s="42" t="e">
        <f>VLOOKUP(E1017,Inflation!$A$2:'Inflation'!$L$63,14,FALSE)*J1017</f>
        <v>#REF!</v>
      </c>
      <c r="O1017" s="126" t="e">
        <f t="shared" si="63"/>
        <v>#REF!</v>
      </c>
      <c r="P1017" s="41">
        <v>3</v>
      </c>
      <c r="Q1017" s="41">
        <v>3</v>
      </c>
      <c r="R1017" s="41">
        <v>3</v>
      </c>
    </row>
    <row r="1018" spans="1:18">
      <c r="A1018" s="40" t="str">
        <f t="shared" si="60"/>
        <v>5_19833</v>
      </c>
      <c r="B1018" s="40">
        <v>5</v>
      </c>
      <c r="C1018" s="41" t="s">
        <v>97</v>
      </c>
      <c r="D1018" s="40">
        <v>3</v>
      </c>
      <c r="E1018" s="40">
        <v>1983</v>
      </c>
      <c r="F1018" s="40" t="str">
        <f t="shared" si="61"/>
        <v>1983Q3</v>
      </c>
      <c r="G1018" s="40">
        <v>1</v>
      </c>
      <c r="H1018" s="40">
        <v>0</v>
      </c>
      <c r="I1018" s="40">
        <v>0</v>
      </c>
      <c r="J1018" s="42">
        <v>82779</v>
      </c>
      <c r="K1018" s="42">
        <f>J1018*OtherData!$C$3</f>
        <v>62663.890991672975</v>
      </c>
      <c r="L1018" s="42" t="str">
        <f>VLOOKUP($C1018,OtherData!$H:$I,2,0)</f>
        <v>Wind</v>
      </c>
      <c r="M1018" s="54">
        <f t="shared" si="62"/>
        <v>-3.8737085823091266E-2</v>
      </c>
      <c r="N1018" s="42" t="e">
        <f>VLOOKUP(E1018,Inflation!$A$2:'Inflation'!$L$63,14,FALSE)*J1018</f>
        <v>#REF!</v>
      </c>
      <c r="O1018" s="126" t="e">
        <f t="shared" si="63"/>
        <v>#REF!</v>
      </c>
      <c r="P1018" s="41">
        <v>3</v>
      </c>
      <c r="Q1018" s="41">
        <v>3</v>
      </c>
      <c r="R1018" s="41">
        <v>3</v>
      </c>
    </row>
    <row r="1019" spans="1:18">
      <c r="A1019" s="40" t="str">
        <f t="shared" si="60"/>
        <v>3_20122</v>
      </c>
      <c r="B1019" s="40">
        <v>3</v>
      </c>
      <c r="C1019" s="41" t="s">
        <v>71</v>
      </c>
      <c r="D1019" s="40">
        <v>2</v>
      </c>
      <c r="E1019" s="40">
        <v>2012</v>
      </c>
      <c r="F1019" s="40" t="str">
        <f t="shared" si="61"/>
        <v>2012Q2</v>
      </c>
      <c r="G1019" s="40">
        <v>1</v>
      </c>
      <c r="H1019" s="40">
        <v>0</v>
      </c>
      <c r="I1019" s="40">
        <v>0</v>
      </c>
      <c r="J1019" s="42">
        <v>82747</v>
      </c>
      <c r="K1019" s="42">
        <f>J1019*OtherData!$C$3</f>
        <v>62639.66691900076</v>
      </c>
      <c r="L1019" s="42" t="str">
        <f>VLOOKUP($C1019,OtherData!$H:$I,2,0)</f>
        <v>Storm</v>
      </c>
      <c r="M1019" s="54">
        <f t="shared" si="62"/>
        <v>-3.8737299047123461E-2</v>
      </c>
      <c r="N1019" s="42" t="e">
        <f>VLOOKUP(E1019,Inflation!$A$2:'Inflation'!$L$63,14,FALSE)*J1019</f>
        <v>#REF!</v>
      </c>
      <c r="O1019" s="126" t="e">
        <f t="shared" si="63"/>
        <v>#REF!</v>
      </c>
      <c r="P1019" s="41">
        <v>3</v>
      </c>
      <c r="Q1019" s="41">
        <v>3</v>
      </c>
      <c r="R1019" s="41">
        <v>3</v>
      </c>
    </row>
    <row r="1020" spans="1:18">
      <c r="A1020" s="40" t="str">
        <f t="shared" si="60"/>
        <v>4_20122</v>
      </c>
      <c r="B1020" s="40">
        <v>4</v>
      </c>
      <c r="C1020" s="41" t="s">
        <v>86</v>
      </c>
      <c r="D1020" s="40">
        <v>2</v>
      </c>
      <c r="E1020" s="40">
        <v>2012</v>
      </c>
      <c r="F1020" s="40" t="str">
        <f t="shared" si="61"/>
        <v>2012Q2</v>
      </c>
      <c r="G1020" s="40">
        <v>1</v>
      </c>
      <c r="H1020" s="40">
        <v>0</v>
      </c>
      <c r="I1020" s="40">
        <v>0</v>
      </c>
      <c r="J1020" s="42">
        <v>82739</v>
      </c>
      <c r="K1020" s="42">
        <f>J1020*OtherData!$C$3</f>
        <v>62633.610900832704</v>
      </c>
      <c r="L1020" s="42" t="str">
        <f>VLOOKUP($C1020,OtherData!$H:$I,2,0)</f>
        <v>Storm</v>
      </c>
      <c r="M1020" s="54">
        <f t="shared" si="62"/>
        <v>-3.8737352353131513E-2</v>
      </c>
      <c r="N1020" s="42" t="e">
        <f>VLOOKUP(E1020,Inflation!$A$2:'Inflation'!$L$63,14,FALSE)*J1020</f>
        <v>#REF!</v>
      </c>
      <c r="O1020" s="126" t="e">
        <f t="shared" si="63"/>
        <v>#REF!</v>
      </c>
      <c r="P1020" s="41">
        <v>3</v>
      </c>
      <c r="Q1020" s="41">
        <v>3</v>
      </c>
      <c r="R1020" s="41">
        <v>3</v>
      </c>
    </row>
    <row r="1021" spans="1:18">
      <c r="A1021" s="40" t="str">
        <f t="shared" si="60"/>
        <v>2_20012</v>
      </c>
      <c r="B1021" s="40">
        <v>2</v>
      </c>
      <c r="C1021" s="41" t="s">
        <v>71</v>
      </c>
      <c r="D1021" s="40">
        <v>2</v>
      </c>
      <c r="E1021" s="40">
        <v>2001</v>
      </c>
      <c r="F1021" s="40" t="str">
        <f t="shared" si="61"/>
        <v>2001Q2</v>
      </c>
      <c r="G1021" s="40">
        <v>1</v>
      </c>
      <c r="H1021" s="40">
        <v>0</v>
      </c>
      <c r="I1021" s="40">
        <v>0</v>
      </c>
      <c r="J1021" s="42">
        <v>82604</v>
      </c>
      <c r="K1021" s="42">
        <f>J1021*OtherData!$C$3</f>
        <v>62531.415594246784</v>
      </c>
      <c r="L1021" s="42" t="str">
        <f>VLOOKUP($C1021,OtherData!$H:$I,2,0)</f>
        <v>Storm</v>
      </c>
      <c r="M1021" s="54">
        <f t="shared" si="62"/>
        <v>-3.8738251892017329E-2</v>
      </c>
      <c r="N1021" s="42" t="e">
        <f>VLOOKUP(E1021,Inflation!$A$2:'Inflation'!$L$63,14,FALSE)*J1021</f>
        <v>#REF!</v>
      </c>
      <c r="O1021" s="126" t="e">
        <f t="shared" si="63"/>
        <v>#REF!</v>
      </c>
      <c r="P1021" s="41">
        <v>2</v>
      </c>
      <c r="Q1021" s="41">
        <v>2</v>
      </c>
      <c r="R1021" s="41">
        <v>2</v>
      </c>
    </row>
    <row r="1022" spans="1:18">
      <c r="A1022" s="40" t="str">
        <f t="shared" si="60"/>
        <v>2_19882</v>
      </c>
      <c r="B1022" s="40">
        <v>2</v>
      </c>
      <c r="C1022" s="41" t="s">
        <v>91</v>
      </c>
      <c r="D1022" s="40">
        <v>2</v>
      </c>
      <c r="E1022" s="40">
        <v>1988</v>
      </c>
      <c r="F1022" s="40" t="str">
        <f t="shared" si="61"/>
        <v>1988Q2</v>
      </c>
      <c r="G1022" s="40">
        <v>1</v>
      </c>
      <c r="H1022" s="40">
        <v>0</v>
      </c>
      <c r="I1022" s="40">
        <v>0</v>
      </c>
      <c r="J1022" s="42">
        <v>82596</v>
      </c>
      <c r="K1022" s="42">
        <f>J1022*OtherData!$C$3</f>
        <v>62525.359576078728</v>
      </c>
      <c r="L1022" s="42" t="str">
        <f>VLOOKUP($C1022,OtherData!$H:$I,2,0)</f>
        <v>Storm</v>
      </c>
      <c r="M1022" s="54">
        <f t="shared" si="62"/>
        <v>-3.8738305198025381E-2</v>
      </c>
      <c r="N1022" s="42" t="e">
        <f>VLOOKUP(E1022,Inflation!$A$2:'Inflation'!$L$63,14,FALSE)*J1022</f>
        <v>#REF!</v>
      </c>
      <c r="O1022" s="126" t="e">
        <f t="shared" si="63"/>
        <v>#REF!</v>
      </c>
      <c r="P1022" s="41">
        <v>5</v>
      </c>
      <c r="Q1022" s="41">
        <v>2</v>
      </c>
      <c r="R1022" s="41">
        <v>2</v>
      </c>
    </row>
    <row r="1023" spans="1:18">
      <c r="A1023" s="40" t="str">
        <f t="shared" si="60"/>
        <v>3_20123</v>
      </c>
      <c r="B1023" s="40">
        <v>3</v>
      </c>
      <c r="C1023" s="41" t="s">
        <v>86</v>
      </c>
      <c r="D1023" s="40">
        <v>3</v>
      </c>
      <c r="E1023" s="40">
        <v>2012</v>
      </c>
      <c r="F1023" s="40" t="str">
        <f t="shared" si="61"/>
        <v>2012Q3</v>
      </c>
      <c r="G1023" s="40">
        <v>1</v>
      </c>
      <c r="H1023" s="40">
        <v>0</v>
      </c>
      <c r="I1023" s="40">
        <v>0</v>
      </c>
      <c r="J1023" s="42">
        <v>82493</v>
      </c>
      <c r="K1023" s="42">
        <f>J1023*OtherData!$C$3</f>
        <v>62447.388342165032</v>
      </c>
      <c r="L1023" s="42" t="str">
        <f>VLOOKUP($C1023,OtherData!$H:$I,2,0)</f>
        <v>Storm</v>
      </c>
      <c r="M1023" s="54">
        <f t="shared" si="62"/>
        <v>-3.8738991512879004E-2</v>
      </c>
      <c r="N1023" s="42" t="e">
        <f>VLOOKUP(E1023,Inflation!$A$2:'Inflation'!$L$63,14,FALSE)*J1023</f>
        <v>#REF!</v>
      </c>
      <c r="O1023" s="126" t="e">
        <f t="shared" si="63"/>
        <v>#REF!</v>
      </c>
      <c r="P1023" s="41">
        <v>3</v>
      </c>
      <c r="Q1023" s="41">
        <v>3</v>
      </c>
      <c r="R1023" s="41">
        <v>3</v>
      </c>
    </row>
    <row r="1024" spans="1:18">
      <c r="A1024" s="40" t="str">
        <f t="shared" si="60"/>
        <v>1_19863</v>
      </c>
      <c r="B1024" s="40">
        <v>1</v>
      </c>
      <c r="C1024" s="41" t="s">
        <v>72</v>
      </c>
      <c r="D1024" s="40">
        <v>3</v>
      </c>
      <c r="E1024" s="40">
        <v>1986</v>
      </c>
      <c r="F1024" s="40" t="str">
        <f t="shared" si="61"/>
        <v>1986Q3</v>
      </c>
      <c r="G1024" s="40">
        <v>1</v>
      </c>
      <c r="H1024" s="40">
        <v>0</v>
      </c>
      <c r="I1024" s="40">
        <v>0</v>
      </c>
      <c r="J1024" s="42">
        <v>82422</v>
      </c>
      <c r="K1024" s="42">
        <f>J1024*OtherData!$C$3</f>
        <v>62393.641180923543</v>
      </c>
      <c r="L1024" s="42" t="str">
        <f>VLOOKUP($C1024,OtherData!$H:$I,2,0)</f>
        <v>Storm</v>
      </c>
      <c r="M1024" s="54">
        <f t="shared" si="62"/>
        <v>-3.8739464603700438E-2</v>
      </c>
      <c r="N1024" s="42" t="e">
        <f>VLOOKUP(E1024,Inflation!$A$2:'Inflation'!$L$63,14,FALSE)*J1024</f>
        <v>#REF!</v>
      </c>
      <c r="O1024" s="126" t="e">
        <f t="shared" si="63"/>
        <v>#REF!</v>
      </c>
      <c r="P1024" s="41">
        <v>5</v>
      </c>
      <c r="Q1024" s="41">
        <v>2</v>
      </c>
      <c r="R1024" s="41">
        <v>2</v>
      </c>
    </row>
    <row r="1025" spans="1:18">
      <c r="A1025" s="40" t="str">
        <f t="shared" si="60"/>
        <v>3_19882</v>
      </c>
      <c r="B1025" s="40">
        <v>3</v>
      </c>
      <c r="C1025" s="41" t="s">
        <v>72</v>
      </c>
      <c r="D1025" s="40">
        <v>2</v>
      </c>
      <c r="E1025" s="40">
        <v>1988</v>
      </c>
      <c r="F1025" s="40" t="str">
        <f t="shared" si="61"/>
        <v>1988Q2</v>
      </c>
      <c r="G1025" s="40">
        <v>1</v>
      </c>
      <c r="H1025" s="40">
        <v>0</v>
      </c>
      <c r="I1025" s="40">
        <v>0</v>
      </c>
      <c r="J1025" s="42">
        <v>82398</v>
      </c>
      <c r="K1025" s="42">
        <f>J1025*OtherData!$C$3</f>
        <v>62375.473126419383</v>
      </c>
      <c r="L1025" s="42" t="str">
        <f>VLOOKUP($C1025,OtherData!$H:$I,2,0)</f>
        <v>Storm</v>
      </c>
      <c r="M1025" s="54">
        <f t="shared" si="62"/>
        <v>-3.873962452172458E-2</v>
      </c>
      <c r="N1025" s="42" t="e">
        <f>VLOOKUP(E1025,Inflation!$A$2:'Inflation'!$L$63,14,FALSE)*J1025</f>
        <v>#REF!</v>
      </c>
      <c r="O1025" s="126" t="e">
        <f t="shared" si="63"/>
        <v>#REF!</v>
      </c>
      <c r="P1025" s="41">
        <v>3</v>
      </c>
      <c r="Q1025" s="41">
        <v>3</v>
      </c>
      <c r="R1025" s="41">
        <v>3</v>
      </c>
    </row>
    <row r="1026" spans="1:18">
      <c r="A1026" s="40" t="str">
        <f t="shared" ref="A1026:A1089" si="64">B1026&amp;"_"&amp;E1026&amp;D1026</f>
        <v>4_19943</v>
      </c>
      <c r="B1026" s="40">
        <v>4</v>
      </c>
      <c r="C1026" s="41" t="s">
        <v>68</v>
      </c>
      <c r="D1026" s="40">
        <v>3</v>
      </c>
      <c r="E1026" s="40">
        <v>1994</v>
      </c>
      <c r="F1026" s="40" t="str">
        <f t="shared" ref="F1026:F1089" si="65">E1026&amp;"Q"&amp;D1026</f>
        <v>1994Q3</v>
      </c>
      <c r="G1026" s="40">
        <v>1</v>
      </c>
      <c r="H1026" s="40">
        <v>0</v>
      </c>
      <c r="I1026" s="40">
        <v>0</v>
      </c>
      <c r="J1026" s="42">
        <v>82398</v>
      </c>
      <c r="K1026" s="42">
        <f>J1026*OtherData!$C$3</f>
        <v>62375.473126419383</v>
      </c>
      <c r="L1026" s="42" t="str">
        <f>VLOOKUP($C1026,OtherData!$H:$I,2,0)</f>
        <v>Wind</v>
      </c>
      <c r="M1026" s="54">
        <f t="shared" ref="M1026:M1089" si="66">STANDARDIZE(J1026,AVERAGE($J$2:$J$3367),_xlfn.STDEV.S($J$2:$J$3367))</f>
        <v>-3.873962452172458E-2</v>
      </c>
      <c r="N1026" s="42" t="e">
        <f>VLOOKUP(E1026,Inflation!$A$2:'Inflation'!$L$63,14,FALSE)*J1026</f>
        <v>#REF!</v>
      </c>
      <c r="O1026" s="126" t="e">
        <f t="shared" ref="O1026:O1089" si="67">STANDARDIZE(N1026,AVERAGE($N$2:$N$3367),_xlfn.STDEV.S($N$2:$N$3367))</f>
        <v>#REF!</v>
      </c>
      <c r="P1026" s="41">
        <v>3</v>
      </c>
      <c r="Q1026" s="41">
        <v>3</v>
      </c>
      <c r="R1026" s="41">
        <v>3</v>
      </c>
    </row>
    <row r="1027" spans="1:18">
      <c r="A1027" s="40" t="str">
        <f t="shared" si="64"/>
        <v>1_19892</v>
      </c>
      <c r="B1027" s="40">
        <v>1</v>
      </c>
      <c r="C1027" s="41" t="s">
        <v>71</v>
      </c>
      <c r="D1027" s="40">
        <v>2</v>
      </c>
      <c r="E1027" s="40">
        <v>1989</v>
      </c>
      <c r="F1027" s="40" t="str">
        <f t="shared" si="65"/>
        <v>1989Q2</v>
      </c>
      <c r="G1027" s="40">
        <v>1</v>
      </c>
      <c r="H1027" s="40">
        <v>0</v>
      </c>
      <c r="I1027" s="40">
        <v>0</v>
      </c>
      <c r="J1027" s="42">
        <v>82366</v>
      </c>
      <c r="K1027" s="42">
        <f>J1027*OtherData!$C$3</f>
        <v>62351.249053747168</v>
      </c>
      <c r="L1027" s="42" t="str">
        <f>VLOOKUP($C1027,OtherData!$H:$I,2,0)</f>
        <v>Storm</v>
      </c>
      <c r="M1027" s="54">
        <f t="shared" si="66"/>
        <v>-3.8739837745756775E-2</v>
      </c>
      <c r="N1027" s="42" t="e">
        <f>VLOOKUP(E1027,Inflation!$A$2:'Inflation'!$L$63,14,FALSE)*J1027</f>
        <v>#REF!</v>
      </c>
      <c r="O1027" s="126" t="e">
        <f t="shared" si="67"/>
        <v>#REF!</v>
      </c>
      <c r="P1027" s="41">
        <v>3</v>
      </c>
      <c r="Q1027" s="41">
        <v>3</v>
      </c>
      <c r="R1027" s="41">
        <v>3</v>
      </c>
    </row>
    <row r="1028" spans="1:18">
      <c r="A1028" s="40" t="str">
        <f t="shared" si="64"/>
        <v>1_19822</v>
      </c>
      <c r="B1028" s="40">
        <v>1</v>
      </c>
      <c r="C1028" s="41" t="s">
        <v>74</v>
      </c>
      <c r="D1028" s="40">
        <v>2</v>
      </c>
      <c r="E1028" s="40">
        <v>1982</v>
      </c>
      <c r="F1028" s="40" t="str">
        <f t="shared" si="65"/>
        <v>1982Q2</v>
      </c>
      <c r="G1028" s="40">
        <v>1</v>
      </c>
      <c r="H1028" s="40">
        <v>0</v>
      </c>
      <c r="I1028" s="40">
        <v>0</v>
      </c>
      <c r="J1028" s="42">
        <v>82271</v>
      </c>
      <c r="K1028" s="42">
        <f>J1028*OtherData!$C$3</f>
        <v>62279.333838001519</v>
      </c>
      <c r="L1028" s="42" t="str">
        <f>VLOOKUP($C1028,OtherData!$H:$I,2,0)</f>
        <v>Storm</v>
      </c>
      <c r="M1028" s="54">
        <f t="shared" si="66"/>
        <v>-3.8740470754602352E-2</v>
      </c>
      <c r="N1028" s="42" t="e">
        <f>VLOOKUP(E1028,Inflation!$A$2:'Inflation'!$L$63,14,FALSE)*J1028</f>
        <v>#REF!</v>
      </c>
      <c r="O1028" s="126" t="e">
        <f t="shared" si="67"/>
        <v>#REF!</v>
      </c>
      <c r="P1028" s="41">
        <v>3</v>
      </c>
      <c r="Q1028" s="41">
        <v>3</v>
      </c>
      <c r="R1028" s="41">
        <v>3</v>
      </c>
    </row>
    <row r="1029" spans="1:18">
      <c r="A1029" s="40" t="str">
        <f t="shared" si="64"/>
        <v>3_19892</v>
      </c>
      <c r="B1029" s="40">
        <v>3</v>
      </c>
      <c r="C1029" s="41" t="s">
        <v>71</v>
      </c>
      <c r="D1029" s="40">
        <v>2</v>
      </c>
      <c r="E1029" s="40">
        <v>1989</v>
      </c>
      <c r="F1029" s="40" t="str">
        <f t="shared" si="65"/>
        <v>1989Q2</v>
      </c>
      <c r="G1029" s="40">
        <v>1</v>
      </c>
      <c r="H1029" s="40">
        <v>0</v>
      </c>
      <c r="I1029" s="40">
        <v>0</v>
      </c>
      <c r="J1029" s="42">
        <v>82208</v>
      </c>
      <c r="K1029" s="42">
        <f>J1029*OtherData!$C$3</f>
        <v>62231.642694928087</v>
      </c>
      <c r="L1029" s="42" t="str">
        <f>VLOOKUP($C1029,OtherData!$H:$I,2,0)</f>
        <v>Storm</v>
      </c>
      <c r="M1029" s="54">
        <f t="shared" si="66"/>
        <v>-3.8740890539415734E-2</v>
      </c>
      <c r="N1029" s="42" t="e">
        <f>VLOOKUP(E1029,Inflation!$A$2:'Inflation'!$L$63,14,FALSE)*J1029</f>
        <v>#REF!</v>
      </c>
      <c r="O1029" s="126" t="e">
        <f t="shared" si="67"/>
        <v>#REF!</v>
      </c>
      <c r="P1029" s="41">
        <v>5</v>
      </c>
      <c r="Q1029" s="41">
        <v>2</v>
      </c>
      <c r="R1029" s="41">
        <v>2</v>
      </c>
    </row>
    <row r="1030" spans="1:18">
      <c r="A1030" s="40" t="str">
        <f t="shared" si="64"/>
        <v>4_19852</v>
      </c>
      <c r="B1030" s="40">
        <v>4</v>
      </c>
      <c r="C1030" s="41" t="s">
        <v>71</v>
      </c>
      <c r="D1030" s="40">
        <v>2</v>
      </c>
      <c r="E1030" s="40">
        <v>1985</v>
      </c>
      <c r="F1030" s="40" t="str">
        <f t="shared" si="65"/>
        <v>1985Q2</v>
      </c>
      <c r="G1030" s="40">
        <v>1</v>
      </c>
      <c r="H1030" s="40">
        <v>0</v>
      </c>
      <c r="I1030" s="40">
        <v>0</v>
      </c>
      <c r="J1030" s="42">
        <v>82160</v>
      </c>
      <c r="K1030" s="42">
        <f>J1030*OtherData!$C$3</f>
        <v>62195.30658591976</v>
      </c>
      <c r="L1030" s="42" t="str">
        <f>VLOOKUP($C1030,OtherData!$H:$I,2,0)</f>
        <v>Storm</v>
      </c>
      <c r="M1030" s="54">
        <f t="shared" si="66"/>
        <v>-3.8741210375464026E-2</v>
      </c>
      <c r="N1030" s="42" t="e">
        <f>VLOOKUP(E1030,Inflation!$A$2:'Inflation'!$L$63,14,FALSE)*J1030</f>
        <v>#REF!</v>
      </c>
      <c r="O1030" s="126" t="e">
        <f t="shared" si="67"/>
        <v>#REF!</v>
      </c>
      <c r="P1030" s="41">
        <v>4</v>
      </c>
      <c r="Q1030" s="41">
        <v>4</v>
      </c>
      <c r="R1030" s="41">
        <v>4</v>
      </c>
    </row>
    <row r="1031" spans="1:18">
      <c r="A1031" s="40" t="str">
        <f t="shared" si="64"/>
        <v>4_19723</v>
      </c>
      <c r="B1031" s="40">
        <v>4</v>
      </c>
      <c r="C1031" s="41" t="s">
        <v>80</v>
      </c>
      <c r="D1031" s="40">
        <v>3</v>
      </c>
      <c r="E1031" s="40">
        <v>1972</v>
      </c>
      <c r="F1031" s="40" t="str">
        <f t="shared" si="65"/>
        <v>1972Q3</v>
      </c>
      <c r="G1031" s="40">
        <v>1</v>
      </c>
      <c r="H1031" s="40">
        <v>0</v>
      </c>
      <c r="I1031" s="40">
        <v>0</v>
      </c>
      <c r="J1031" s="42">
        <v>82145</v>
      </c>
      <c r="K1031" s="42">
        <f>J1031*OtherData!$C$3</f>
        <v>62183.951551854661</v>
      </c>
      <c r="L1031" s="42" t="str">
        <f>VLOOKUP($C1031,OtherData!$H:$I,2,0)</f>
        <v>Storm</v>
      </c>
      <c r="M1031" s="54">
        <f t="shared" si="66"/>
        <v>-3.8741310324229117E-2</v>
      </c>
      <c r="N1031" s="42" t="e">
        <f>VLOOKUP(E1031,Inflation!$A$2:'Inflation'!$L$63,14,FALSE)*J1031</f>
        <v>#REF!</v>
      </c>
      <c r="O1031" s="126" t="e">
        <f t="shared" si="67"/>
        <v>#REF!</v>
      </c>
      <c r="P1031" s="41">
        <v>1</v>
      </c>
      <c r="Q1031" s="41">
        <v>1</v>
      </c>
      <c r="R1031" s="41">
        <v>1</v>
      </c>
    </row>
    <row r="1032" spans="1:18">
      <c r="A1032" s="40" t="str">
        <f t="shared" si="64"/>
        <v>2_20101</v>
      </c>
      <c r="B1032" s="40">
        <v>2</v>
      </c>
      <c r="C1032" s="41" t="s">
        <v>73</v>
      </c>
      <c r="D1032" s="40">
        <v>1</v>
      </c>
      <c r="E1032" s="40">
        <v>2010</v>
      </c>
      <c r="F1032" s="40" t="str">
        <f t="shared" si="65"/>
        <v>2010Q1</v>
      </c>
      <c r="G1032" s="40">
        <v>1</v>
      </c>
      <c r="H1032" s="40">
        <v>0</v>
      </c>
      <c r="I1032" s="40">
        <v>0</v>
      </c>
      <c r="J1032" s="42">
        <v>81986</v>
      </c>
      <c r="K1032" s="42">
        <f>J1032*OtherData!$C$3</f>
        <v>62063.588190764574</v>
      </c>
      <c r="L1032" s="42" t="str">
        <f>VLOOKUP($C1032,OtherData!$H:$I,2,0)</f>
        <v>Wind</v>
      </c>
      <c r="M1032" s="54">
        <f t="shared" si="66"/>
        <v>-3.8742369781139083E-2</v>
      </c>
      <c r="N1032" s="42" t="e">
        <f>VLOOKUP(E1032,Inflation!$A$2:'Inflation'!$L$63,14,FALSE)*J1032</f>
        <v>#REF!</v>
      </c>
      <c r="O1032" s="126" t="e">
        <f t="shared" si="67"/>
        <v>#REF!</v>
      </c>
      <c r="P1032" s="41">
        <v>5</v>
      </c>
      <c r="Q1032" s="41">
        <v>2</v>
      </c>
      <c r="R1032" s="41">
        <v>2</v>
      </c>
    </row>
    <row r="1033" spans="1:18">
      <c r="A1033" s="40" t="str">
        <f t="shared" si="64"/>
        <v>2_19864</v>
      </c>
      <c r="B1033" s="40">
        <v>2</v>
      </c>
      <c r="C1033" s="41" t="s">
        <v>66</v>
      </c>
      <c r="D1033" s="40">
        <v>4</v>
      </c>
      <c r="E1033" s="40">
        <v>1986</v>
      </c>
      <c r="F1033" s="40" t="str">
        <f t="shared" si="65"/>
        <v>1986Q4</v>
      </c>
      <c r="G1033" s="40">
        <v>1</v>
      </c>
      <c r="H1033" s="40">
        <v>0</v>
      </c>
      <c r="I1033" s="40">
        <v>0</v>
      </c>
      <c r="J1033" s="42">
        <v>81859</v>
      </c>
      <c r="K1033" s="42">
        <f>J1033*OtherData!$C$3</f>
        <v>61967.44890234671</v>
      </c>
      <c r="L1033" s="42" t="str">
        <f>VLOOKUP($C1033,OtherData!$H:$I,2,0)</f>
        <v>Water</v>
      </c>
      <c r="M1033" s="54">
        <f t="shared" si="66"/>
        <v>-3.8743216014016854E-2</v>
      </c>
      <c r="N1033" s="42" t="e">
        <f>VLOOKUP(E1033,Inflation!$A$2:'Inflation'!$L$63,14,FALSE)*J1033</f>
        <v>#REF!</v>
      </c>
      <c r="O1033" s="126" t="e">
        <f t="shared" si="67"/>
        <v>#REF!</v>
      </c>
      <c r="P1033" s="41">
        <v>4</v>
      </c>
      <c r="Q1033" s="41">
        <v>4</v>
      </c>
      <c r="R1033" s="41">
        <v>4</v>
      </c>
    </row>
    <row r="1034" spans="1:18">
      <c r="A1034" s="40" t="str">
        <f t="shared" si="64"/>
        <v>4_19703</v>
      </c>
      <c r="B1034" s="40">
        <v>4</v>
      </c>
      <c r="C1034" s="41" t="s">
        <v>72</v>
      </c>
      <c r="D1034" s="40">
        <v>3</v>
      </c>
      <c r="E1034" s="40">
        <v>1970</v>
      </c>
      <c r="F1034" s="40" t="str">
        <f t="shared" si="65"/>
        <v>1970Q3</v>
      </c>
      <c r="G1034" s="40">
        <v>1</v>
      </c>
      <c r="H1034" s="40">
        <v>0</v>
      </c>
      <c r="I1034" s="40">
        <v>0</v>
      </c>
      <c r="J1034" s="42">
        <v>81764</v>
      </c>
      <c r="K1034" s="42">
        <f>J1034*OtherData!$C$3</f>
        <v>61895.533686601062</v>
      </c>
      <c r="L1034" s="42" t="str">
        <f>VLOOKUP($C1034,OtherData!$H:$I,2,0)</f>
        <v>Storm</v>
      </c>
      <c r="M1034" s="54">
        <f t="shared" si="66"/>
        <v>-3.8743849022862431E-2</v>
      </c>
      <c r="N1034" s="42" t="e">
        <f>VLOOKUP(E1034,Inflation!$A$2:'Inflation'!$L$63,14,FALSE)*J1034</f>
        <v>#REF!</v>
      </c>
      <c r="O1034" s="126" t="e">
        <f t="shared" si="67"/>
        <v>#REF!</v>
      </c>
      <c r="P1034" s="41">
        <v>5</v>
      </c>
      <c r="Q1034" s="41">
        <v>2</v>
      </c>
      <c r="R1034" s="41">
        <v>5</v>
      </c>
    </row>
    <row r="1035" spans="1:18">
      <c r="A1035" s="40" t="str">
        <f t="shared" si="64"/>
        <v>3_20201</v>
      </c>
      <c r="B1035" s="40">
        <v>3</v>
      </c>
      <c r="C1035" s="41" t="s">
        <v>72</v>
      </c>
      <c r="D1035" s="40">
        <v>1</v>
      </c>
      <c r="E1035" s="40">
        <v>2020</v>
      </c>
      <c r="F1035" s="40" t="str">
        <f t="shared" si="65"/>
        <v>2020Q1</v>
      </c>
      <c r="G1035" s="40">
        <v>1</v>
      </c>
      <c r="H1035" s="40">
        <v>0</v>
      </c>
      <c r="I1035" s="40">
        <v>0</v>
      </c>
      <c r="J1035" s="42">
        <v>81764</v>
      </c>
      <c r="K1035" s="42">
        <f>J1035*OtherData!$C$3</f>
        <v>61895.533686601062</v>
      </c>
      <c r="L1035" s="42" t="str">
        <f>VLOOKUP($C1035,OtherData!$H:$I,2,0)</f>
        <v>Storm</v>
      </c>
      <c r="M1035" s="54">
        <f t="shared" si="66"/>
        <v>-3.8743849022862431E-2</v>
      </c>
      <c r="N1035" s="42" t="e">
        <f>VLOOKUP(E1035,Inflation!$A$2:'Inflation'!$L$63,14,FALSE)*J1035</f>
        <v>#REF!</v>
      </c>
      <c r="O1035" s="126" t="e">
        <f t="shared" si="67"/>
        <v>#REF!</v>
      </c>
      <c r="P1035" s="41">
        <v>3</v>
      </c>
      <c r="Q1035" s="41">
        <v>3</v>
      </c>
      <c r="R1035" s="41">
        <v>3</v>
      </c>
    </row>
    <row r="1036" spans="1:18">
      <c r="A1036" s="40" t="str">
        <f t="shared" si="64"/>
        <v>5_19723</v>
      </c>
      <c r="B1036" s="40">
        <v>5</v>
      </c>
      <c r="C1036" s="41" t="s">
        <v>92</v>
      </c>
      <c r="D1036" s="40">
        <v>3</v>
      </c>
      <c r="E1036" s="40">
        <v>1972</v>
      </c>
      <c r="F1036" s="40" t="str">
        <f t="shared" si="65"/>
        <v>1972Q3</v>
      </c>
      <c r="G1036" s="40">
        <v>1</v>
      </c>
      <c r="H1036" s="40">
        <v>0</v>
      </c>
      <c r="I1036" s="40">
        <v>0</v>
      </c>
      <c r="J1036" s="42">
        <v>81724</v>
      </c>
      <c r="K1036" s="42">
        <f>J1036*OtherData!$C$3</f>
        <v>61865.253595760791</v>
      </c>
      <c r="L1036" s="42" t="str">
        <f>VLOOKUP($C1036,OtherData!$H:$I,2,0)</f>
        <v>Storm</v>
      </c>
      <c r="M1036" s="54">
        <f t="shared" si="66"/>
        <v>-3.8744115552902671E-2</v>
      </c>
      <c r="N1036" s="42" t="e">
        <f>VLOOKUP(E1036,Inflation!$A$2:'Inflation'!$L$63,14,FALSE)*J1036</f>
        <v>#REF!</v>
      </c>
      <c r="O1036" s="126" t="e">
        <f t="shared" si="67"/>
        <v>#REF!</v>
      </c>
      <c r="P1036" s="41">
        <v>5</v>
      </c>
      <c r="Q1036" s="41">
        <v>2</v>
      </c>
      <c r="R1036" s="41">
        <v>5</v>
      </c>
    </row>
    <row r="1037" spans="1:18">
      <c r="A1037" s="40" t="str">
        <f t="shared" si="64"/>
        <v>3_19862</v>
      </c>
      <c r="B1037" s="40">
        <v>3</v>
      </c>
      <c r="C1037" s="41" t="s">
        <v>73</v>
      </c>
      <c r="D1037" s="40">
        <v>2</v>
      </c>
      <c r="E1037" s="40">
        <v>1986</v>
      </c>
      <c r="F1037" s="40" t="str">
        <f t="shared" si="65"/>
        <v>1986Q2</v>
      </c>
      <c r="G1037" s="40">
        <v>1</v>
      </c>
      <c r="H1037" s="40">
        <v>0</v>
      </c>
      <c r="I1037" s="40">
        <v>0</v>
      </c>
      <c r="J1037" s="42">
        <v>81677</v>
      </c>
      <c r="K1037" s="42">
        <f>J1037*OtherData!$C$3</f>
        <v>61829.67448902347</v>
      </c>
      <c r="L1037" s="42" t="str">
        <f>VLOOKUP($C1037,OtherData!$H:$I,2,0)</f>
        <v>Wind</v>
      </c>
      <c r="M1037" s="54">
        <f t="shared" si="66"/>
        <v>-3.8744428725699956E-2</v>
      </c>
      <c r="N1037" s="42" t="e">
        <f>VLOOKUP(E1037,Inflation!$A$2:'Inflation'!$L$63,14,FALSE)*J1037</f>
        <v>#REF!</v>
      </c>
      <c r="O1037" s="126" t="e">
        <f t="shared" si="67"/>
        <v>#REF!</v>
      </c>
      <c r="P1037" s="41">
        <v>4</v>
      </c>
      <c r="Q1037" s="41">
        <v>4</v>
      </c>
      <c r="R1037" s="41">
        <v>4</v>
      </c>
    </row>
    <row r="1038" spans="1:18">
      <c r="A1038" s="40" t="str">
        <f t="shared" si="64"/>
        <v>6_20203</v>
      </c>
      <c r="B1038" s="40">
        <v>6</v>
      </c>
      <c r="C1038" s="41" t="s">
        <v>66</v>
      </c>
      <c r="D1038" s="40">
        <v>3</v>
      </c>
      <c r="E1038" s="40">
        <v>2020</v>
      </c>
      <c r="F1038" s="40" t="str">
        <f t="shared" si="65"/>
        <v>2020Q3</v>
      </c>
      <c r="G1038" s="40">
        <v>1</v>
      </c>
      <c r="H1038" s="40">
        <v>0</v>
      </c>
      <c r="I1038" s="40">
        <v>0</v>
      </c>
      <c r="J1038" s="42">
        <v>81669</v>
      </c>
      <c r="K1038" s="42">
        <f>J1038*OtherData!$C$3</f>
        <v>61823.618470855414</v>
      </c>
      <c r="L1038" s="42" t="str">
        <f>VLOOKUP($C1038,OtherData!$H:$I,2,0)</f>
        <v>Water</v>
      </c>
      <c r="M1038" s="54">
        <f t="shared" si="66"/>
        <v>-3.8744482031708008E-2</v>
      </c>
      <c r="N1038" s="42" t="e">
        <f>VLOOKUP(E1038,Inflation!$A$2:'Inflation'!$L$63,14,FALSE)*J1038</f>
        <v>#REF!</v>
      </c>
      <c r="O1038" s="126" t="e">
        <f t="shared" si="67"/>
        <v>#REF!</v>
      </c>
      <c r="P1038" s="41">
        <v>3</v>
      </c>
      <c r="Q1038" s="41">
        <v>3</v>
      </c>
      <c r="R1038" s="41">
        <v>3</v>
      </c>
    </row>
    <row r="1039" spans="1:18">
      <c r="A1039" s="40" t="str">
        <f t="shared" si="64"/>
        <v>3_19861</v>
      </c>
      <c r="B1039" s="40">
        <v>3</v>
      </c>
      <c r="C1039" s="41" t="s">
        <v>86</v>
      </c>
      <c r="D1039" s="40">
        <v>1</v>
      </c>
      <c r="E1039" s="40">
        <v>1986</v>
      </c>
      <c r="F1039" s="40" t="str">
        <f t="shared" si="65"/>
        <v>1986Q1</v>
      </c>
      <c r="G1039" s="40">
        <v>1</v>
      </c>
      <c r="H1039" s="40">
        <v>0</v>
      </c>
      <c r="I1039" s="40">
        <v>0</v>
      </c>
      <c r="J1039" s="42">
        <v>81606</v>
      </c>
      <c r="K1039" s="42">
        <f>J1039*OtherData!$C$3</f>
        <v>61775.927327781988</v>
      </c>
      <c r="L1039" s="42" t="str">
        <f>VLOOKUP($C1039,OtherData!$H:$I,2,0)</f>
        <v>Storm</v>
      </c>
      <c r="M1039" s="54">
        <f t="shared" si="66"/>
        <v>-3.874490181652139E-2</v>
      </c>
      <c r="N1039" s="42" t="e">
        <f>VLOOKUP(E1039,Inflation!$A$2:'Inflation'!$L$63,14,FALSE)*J1039</f>
        <v>#REF!</v>
      </c>
      <c r="O1039" s="126" t="e">
        <f t="shared" si="67"/>
        <v>#REF!</v>
      </c>
      <c r="P1039" s="41">
        <v>5</v>
      </c>
      <c r="Q1039" s="41">
        <v>2</v>
      </c>
      <c r="R1039" s="41">
        <v>5</v>
      </c>
    </row>
    <row r="1040" spans="1:18">
      <c r="A1040" s="40" t="str">
        <f t="shared" si="64"/>
        <v>2_19882</v>
      </c>
      <c r="B1040" s="40">
        <v>2</v>
      </c>
      <c r="C1040" s="41" t="s">
        <v>72</v>
      </c>
      <c r="D1040" s="40">
        <v>2</v>
      </c>
      <c r="E1040" s="40">
        <v>1988</v>
      </c>
      <c r="F1040" s="40" t="str">
        <f t="shared" si="65"/>
        <v>1988Q2</v>
      </c>
      <c r="G1040" s="40">
        <v>1</v>
      </c>
      <c r="H1040" s="40">
        <v>0</v>
      </c>
      <c r="I1040" s="40">
        <v>0</v>
      </c>
      <c r="J1040" s="42">
        <v>81582</v>
      </c>
      <c r="K1040" s="42">
        <f>J1040*OtherData!$C$3</f>
        <v>61757.759273277821</v>
      </c>
      <c r="L1040" s="42" t="str">
        <f>VLOOKUP($C1040,OtherData!$H:$I,2,0)</f>
        <v>Storm</v>
      </c>
      <c r="M1040" s="54">
        <f t="shared" si="66"/>
        <v>-3.8745061734545533E-2</v>
      </c>
      <c r="N1040" s="42" t="e">
        <f>VLOOKUP(E1040,Inflation!$A$2:'Inflation'!$L$63,14,FALSE)*J1040</f>
        <v>#REF!</v>
      </c>
      <c r="O1040" s="126" t="e">
        <f t="shared" si="67"/>
        <v>#REF!</v>
      </c>
      <c r="P1040" s="41">
        <v>1</v>
      </c>
      <c r="Q1040" s="41">
        <v>1</v>
      </c>
      <c r="R1040" s="41">
        <v>1</v>
      </c>
    </row>
    <row r="1041" spans="1:18">
      <c r="A1041" s="40" t="str">
        <f t="shared" si="64"/>
        <v>5_19873</v>
      </c>
      <c r="B1041" s="40">
        <v>5</v>
      </c>
      <c r="C1041" s="41" t="s">
        <v>72</v>
      </c>
      <c r="D1041" s="40">
        <v>3</v>
      </c>
      <c r="E1041" s="40">
        <v>1987</v>
      </c>
      <c r="F1041" s="40" t="str">
        <f t="shared" si="65"/>
        <v>1987Q3</v>
      </c>
      <c r="G1041" s="40">
        <v>1</v>
      </c>
      <c r="H1041" s="40">
        <v>0</v>
      </c>
      <c r="I1041" s="40">
        <v>0</v>
      </c>
      <c r="J1041" s="42">
        <v>81550</v>
      </c>
      <c r="K1041" s="42">
        <f>J1041*OtherData!$C$3</f>
        <v>61733.535200605605</v>
      </c>
      <c r="L1041" s="42" t="str">
        <f>VLOOKUP($C1041,OtherData!$H:$I,2,0)</f>
        <v>Storm</v>
      </c>
      <c r="M1041" s="54">
        <f t="shared" si="66"/>
        <v>-3.8745274958577727E-2</v>
      </c>
      <c r="N1041" s="42" t="e">
        <f>VLOOKUP(E1041,Inflation!$A$2:'Inflation'!$L$63,14,FALSE)*J1041</f>
        <v>#REF!</v>
      </c>
      <c r="O1041" s="126" t="e">
        <f t="shared" si="67"/>
        <v>#REF!</v>
      </c>
      <c r="P1041" s="41">
        <v>2</v>
      </c>
      <c r="Q1041" s="41">
        <v>2</v>
      </c>
      <c r="R1041" s="41">
        <v>2</v>
      </c>
    </row>
    <row r="1042" spans="1:18">
      <c r="A1042" s="40" t="str">
        <f t="shared" si="64"/>
        <v>2_19864</v>
      </c>
      <c r="B1042" s="40">
        <v>2</v>
      </c>
      <c r="C1042" s="41" t="s">
        <v>66</v>
      </c>
      <c r="D1042" s="40">
        <v>4</v>
      </c>
      <c r="E1042" s="40">
        <v>1986</v>
      </c>
      <c r="F1042" s="40" t="str">
        <f t="shared" si="65"/>
        <v>1986Q4</v>
      </c>
      <c r="G1042" s="40">
        <v>1</v>
      </c>
      <c r="H1042" s="40">
        <v>0</v>
      </c>
      <c r="I1042" s="40">
        <v>0</v>
      </c>
      <c r="J1042" s="42">
        <v>81518</v>
      </c>
      <c r="K1042" s="42">
        <f>J1042*OtherData!$C$3</f>
        <v>61709.31112793339</v>
      </c>
      <c r="L1042" s="42" t="str">
        <f>VLOOKUP($C1042,OtherData!$H:$I,2,0)</f>
        <v>Water</v>
      </c>
      <c r="M1042" s="54">
        <f t="shared" si="66"/>
        <v>-3.8745488182609922E-2</v>
      </c>
      <c r="N1042" s="42" t="e">
        <f>VLOOKUP(E1042,Inflation!$A$2:'Inflation'!$L$63,14,FALSE)*J1042</f>
        <v>#REF!</v>
      </c>
      <c r="O1042" s="126" t="e">
        <f t="shared" si="67"/>
        <v>#REF!</v>
      </c>
      <c r="P1042" s="41">
        <v>5</v>
      </c>
      <c r="Q1042" s="41">
        <v>2</v>
      </c>
      <c r="R1042" s="41">
        <v>5</v>
      </c>
    </row>
    <row r="1043" spans="1:18">
      <c r="A1043" s="40" t="str">
        <f t="shared" si="64"/>
        <v>2_20203</v>
      </c>
      <c r="B1043" s="40">
        <v>2</v>
      </c>
      <c r="C1043" s="41" t="s">
        <v>72</v>
      </c>
      <c r="D1043" s="40">
        <v>3</v>
      </c>
      <c r="E1043" s="40">
        <v>2020</v>
      </c>
      <c r="F1043" s="40" t="str">
        <f t="shared" si="65"/>
        <v>2020Q3</v>
      </c>
      <c r="G1043" s="40">
        <v>1</v>
      </c>
      <c r="H1043" s="40">
        <v>0</v>
      </c>
      <c r="I1043" s="40">
        <v>0</v>
      </c>
      <c r="J1043" s="42">
        <v>81479</v>
      </c>
      <c r="K1043" s="42">
        <f>J1043*OtherData!$C$3</f>
        <v>61679.788039364124</v>
      </c>
      <c r="L1043" s="42" t="str">
        <f>VLOOKUP($C1043,OtherData!$H:$I,2,0)</f>
        <v>Storm</v>
      </c>
      <c r="M1043" s="54">
        <f t="shared" si="66"/>
        <v>-3.8745748049399162E-2</v>
      </c>
      <c r="N1043" s="42" t="e">
        <f>VLOOKUP(E1043,Inflation!$A$2:'Inflation'!$L$63,14,FALSE)*J1043</f>
        <v>#REF!</v>
      </c>
      <c r="O1043" s="126" t="e">
        <f t="shared" si="67"/>
        <v>#REF!</v>
      </c>
      <c r="P1043" s="41">
        <v>3</v>
      </c>
      <c r="Q1043" s="41">
        <v>3</v>
      </c>
      <c r="R1043" s="41">
        <v>3</v>
      </c>
    </row>
    <row r="1044" spans="1:18">
      <c r="A1044" s="40" t="str">
        <f t="shared" si="64"/>
        <v>6_19893</v>
      </c>
      <c r="B1044" s="40">
        <v>6</v>
      </c>
      <c r="C1044" s="41" t="s">
        <v>72</v>
      </c>
      <c r="D1044" s="40">
        <v>3</v>
      </c>
      <c r="E1044" s="40">
        <v>1989</v>
      </c>
      <c r="F1044" s="40" t="str">
        <f t="shared" si="65"/>
        <v>1989Q3</v>
      </c>
      <c r="G1044" s="40">
        <v>1</v>
      </c>
      <c r="H1044" s="40">
        <v>0</v>
      </c>
      <c r="I1044" s="40">
        <v>0</v>
      </c>
      <c r="J1044" s="42">
        <v>81431</v>
      </c>
      <c r="K1044" s="42">
        <f>J1044*OtherData!$C$3</f>
        <v>61643.451930355797</v>
      </c>
      <c r="L1044" s="42" t="str">
        <f>VLOOKUP($C1044,OtherData!$H:$I,2,0)</f>
        <v>Storm</v>
      </c>
      <c r="M1044" s="54">
        <f t="shared" si="66"/>
        <v>-3.8746067885447454E-2</v>
      </c>
      <c r="N1044" s="42" t="e">
        <f>VLOOKUP(E1044,Inflation!$A$2:'Inflation'!$L$63,14,FALSE)*J1044</f>
        <v>#REF!</v>
      </c>
      <c r="O1044" s="126" t="e">
        <f t="shared" si="67"/>
        <v>#REF!</v>
      </c>
      <c r="P1044" s="41">
        <v>3</v>
      </c>
      <c r="Q1044" s="41">
        <v>3</v>
      </c>
      <c r="R1044" s="41">
        <v>3</v>
      </c>
    </row>
    <row r="1045" spans="1:18">
      <c r="A1045" s="40" t="str">
        <f t="shared" si="64"/>
        <v>1_19862</v>
      </c>
      <c r="B1045" s="40">
        <v>1</v>
      </c>
      <c r="C1045" s="41" t="s">
        <v>86</v>
      </c>
      <c r="D1045" s="40">
        <v>2</v>
      </c>
      <c r="E1045" s="40">
        <v>1986</v>
      </c>
      <c r="F1045" s="40" t="str">
        <f t="shared" si="65"/>
        <v>1986Q2</v>
      </c>
      <c r="G1045" s="40">
        <v>1</v>
      </c>
      <c r="H1045" s="40">
        <v>0</v>
      </c>
      <c r="I1045" s="40">
        <v>0</v>
      </c>
      <c r="J1045" s="42">
        <v>81289</v>
      </c>
      <c r="K1045" s="42">
        <f>J1045*OtherData!$C$3</f>
        <v>61535.957607872828</v>
      </c>
      <c r="L1045" s="42" t="str">
        <f>VLOOKUP($C1045,OtherData!$H:$I,2,0)</f>
        <v>Storm</v>
      </c>
      <c r="M1045" s="54">
        <f t="shared" si="66"/>
        <v>-3.8747014067090316E-2</v>
      </c>
      <c r="N1045" s="42" t="e">
        <f>VLOOKUP(E1045,Inflation!$A$2:'Inflation'!$L$63,14,FALSE)*J1045</f>
        <v>#REF!</v>
      </c>
      <c r="O1045" s="126" t="e">
        <f t="shared" si="67"/>
        <v>#REF!</v>
      </c>
      <c r="P1045" s="41">
        <v>5</v>
      </c>
      <c r="Q1045" s="41">
        <v>2</v>
      </c>
      <c r="R1045" s="41">
        <v>2</v>
      </c>
    </row>
    <row r="1046" spans="1:18">
      <c r="A1046" s="40" t="str">
        <f t="shared" si="64"/>
        <v>2_20002</v>
      </c>
      <c r="B1046" s="40">
        <v>2</v>
      </c>
      <c r="C1046" s="41" t="s">
        <v>71</v>
      </c>
      <c r="D1046" s="40">
        <v>2</v>
      </c>
      <c r="E1046" s="40">
        <v>2000</v>
      </c>
      <c r="F1046" s="40" t="str">
        <f t="shared" si="65"/>
        <v>2000Q2</v>
      </c>
      <c r="G1046" s="40">
        <v>1</v>
      </c>
      <c r="H1046" s="40">
        <v>0</v>
      </c>
      <c r="I1046" s="40">
        <v>0</v>
      </c>
      <c r="J1046" s="42">
        <v>81241</v>
      </c>
      <c r="K1046" s="42">
        <f>J1046*OtherData!$C$3</f>
        <v>61499.621498864501</v>
      </c>
      <c r="L1046" s="42" t="str">
        <f>VLOOKUP($C1046,OtherData!$H:$I,2,0)</f>
        <v>Storm</v>
      </c>
      <c r="M1046" s="54">
        <f t="shared" si="66"/>
        <v>-3.87473339031386E-2</v>
      </c>
      <c r="N1046" s="42" t="e">
        <f>VLOOKUP(E1046,Inflation!$A$2:'Inflation'!$L$63,14,FALSE)*J1046</f>
        <v>#REF!</v>
      </c>
      <c r="O1046" s="126" t="e">
        <f t="shared" si="67"/>
        <v>#REF!</v>
      </c>
      <c r="P1046" s="41">
        <v>3</v>
      </c>
      <c r="Q1046" s="41">
        <v>3</v>
      </c>
      <c r="R1046" s="41">
        <v>3</v>
      </c>
    </row>
    <row r="1047" spans="1:18">
      <c r="A1047" s="40" t="str">
        <f t="shared" si="64"/>
        <v>4_19873</v>
      </c>
      <c r="B1047" s="40">
        <v>4</v>
      </c>
      <c r="C1047" s="41" t="s">
        <v>71</v>
      </c>
      <c r="D1047" s="40">
        <v>3</v>
      </c>
      <c r="E1047" s="40">
        <v>1987</v>
      </c>
      <c r="F1047" s="40" t="str">
        <f t="shared" si="65"/>
        <v>1987Q3</v>
      </c>
      <c r="G1047" s="40">
        <v>1</v>
      </c>
      <c r="H1047" s="40">
        <v>0</v>
      </c>
      <c r="I1047" s="40">
        <v>73</v>
      </c>
      <c r="J1047" s="42">
        <v>81201</v>
      </c>
      <c r="K1047" s="42">
        <f>J1047*OtherData!$C$3</f>
        <v>61469.341408024229</v>
      </c>
      <c r="L1047" s="42" t="str">
        <f>VLOOKUP($C1047,OtherData!$H:$I,2,0)</f>
        <v>Storm</v>
      </c>
      <c r="M1047" s="54">
        <f t="shared" si="66"/>
        <v>-3.8747600433178847E-2</v>
      </c>
      <c r="N1047" s="42" t="e">
        <f>VLOOKUP(E1047,Inflation!$A$2:'Inflation'!$L$63,14,FALSE)*J1047</f>
        <v>#REF!</v>
      </c>
      <c r="O1047" s="126" t="e">
        <f t="shared" si="67"/>
        <v>#REF!</v>
      </c>
      <c r="P1047" s="41">
        <v>3</v>
      </c>
      <c r="Q1047" s="41">
        <v>3</v>
      </c>
      <c r="R1047" s="41">
        <v>3</v>
      </c>
    </row>
    <row r="1048" spans="1:18">
      <c r="A1048" s="40" t="str">
        <f t="shared" si="64"/>
        <v>3_19612</v>
      </c>
      <c r="B1048" s="40">
        <v>3</v>
      </c>
      <c r="C1048" s="41" t="s">
        <v>72</v>
      </c>
      <c r="D1048" s="40">
        <v>2</v>
      </c>
      <c r="E1048" s="40">
        <v>1961</v>
      </c>
      <c r="F1048" s="40" t="str">
        <f t="shared" si="65"/>
        <v>1961Q2</v>
      </c>
      <c r="G1048" s="40">
        <v>1</v>
      </c>
      <c r="H1048" s="40">
        <v>0</v>
      </c>
      <c r="I1048" s="40">
        <v>0</v>
      </c>
      <c r="J1048" s="42">
        <v>81186</v>
      </c>
      <c r="K1048" s="42">
        <f>J1048*OtherData!$C$3</f>
        <v>61457.986373959124</v>
      </c>
      <c r="L1048" s="42" t="str">
        <f>VLOOKUP($C1048,OtherData!$H:$I,2,0)</f>
        <v>Storm</v>
      </c>
      <c r="M1048" s="54">
        <f t="shared" si="66"/>
        <v>-3.8747700381943938E-2</v>
      </c>
      <c r="N1048" s="42" t="e">
        <f>VLOOKUP(E1048,Inflation!$A$2:'Inflation'!$L$63,14,FALSE)*J1048</f>
        <v>#REF!</v>
      </c>
      <c r="O1048" s="126" t="e">
        <f t="shared" si="67"/>
        <v>#REF!</v>
      </c>
      <c r="P1048" s="41">
        <v>5</v>
      </c>
      <c r="Q1048" s="41">
        <v>2</v>
      </c>
      <c r="R1048" s="41">
        <v>2</v>
      </c>
    </row>
    <row r="1049" spans="1:18">
      <c r="A1049" s="40" t="str">
        <f t="shared" si="64"/>
        <v>4_19662</v>
      </c>
      <c r="B1049" s="40">
        <v>4</v>
      </c>
      <c r="C1049" s="41" t="s">
        <v>71</v>
      </c>
      <c r="D1049" s="40">
        <v>2</v>
      </c>
      <c r="E1049" s="40">
        <v>1966</v>
      </c>
      <c r="F1049" s="40" t="str">
        <f t="shared" si="65"/>
        <v>1966Q2</v>
      </c>
      <c r="G1049" s="40">
        <v>1</v>
      </c>
      <c r="H1049" s="40">
        <v>0</v>
      </c>
      <c r="I1049" s="40">
        <v>0</v>
      </c>
      <c r="J1049" s="42">
        <v>81154</v>
      </c>
      <c r="K1049" s="42">
        <f>J1049*OtherData!$C$3</f>
        <v>61433.762301286908</v>
      </c>
      <c r="L1049" s="42" t="str">
        <f>VLOOKUP($C1049,OtherData!$H:$I,2,0)</f>
        <v>Storm</v>
      </c>
      <c r="M1049" s="54">
        <f t="shared" si="66"/>
        <v>-3.8747913605976132E-2</v>
      </c>
      <c r="N1049" s="42" t="e">
        <f>VLOOKUP(E1049,Inflation!$A$2:'Inflation'!$L$63,14,FALSE)*J1049</f>
        <v>#REF!</v>
      </c>
      <c r="O1049" s="126" t="e">
        <f t="shared" si="67"/>
        <v>#REF!</v>
      </c>
      <c r="P1049" s="41">
        <v>3</v>
      </c>
      <c r="Q1049" s="41">
        <v>3</v>
      </c>
      <c r="R1049" s="41">
        <v>3</v>
      </c>
    </row>
    <row r="1050" spans="1:18">
      <c r="A1050" s="40" t="str">
        <f t="shared" si="64"/>
        <v>1_19943</v>
      </c>
      <c r="B1050" s="40">
        <v>1</v>
      </c>
      <c r="C1050" s="41" t="s">
        <v>66</v>
      </c>
      <c r="D1050" s="40">
        <v>3</v>
      </c>
      <c r="E1050" s="40">
        <v>1994</v>
      </c>
      <c r="F1050" s="40" t="str">
        <f t="shared" si="65"/>
        <v>1994Q3</v>
      </c>
      <c r="G1050" s="40">
        <v>1</v>
      </c>
      <c r="H1050" s="40">
        <v>0</v>
      </c>
      <c r="I1050" s="40">
        <v>0</v>
      </c>
      <c r="J1050" s="42">
        <v>81122</v>
      </c>
      <c r="K1050" s="42">
        <f>J1050*OtherData!$C$3</f>
        <v>61409.538228614685</v>
      </c>
      <c r="L1050" s="42" t="str">
        <f>VLOOKUP($C1050,OtherData!$H:$I,2,0)</f>
        <v>Water</v>
      </c>
      <c r="M1050" s="54">
        <f t="shared" si="66"/>
        <v>-3.8748126830008327E-2</v>
      </c>
      <c r="N1050" s="42" t="e">
        <f>VLOOKUP(E1050,Inflation!$A$2:'Inflation'!$L$63,14,FALSE)*J1050</f>
        <v>#REF!</v>
      </c>
      <c r="O1050" s="126" t="e">
        <f t="shared" si="67"/>
        <v>#REF!</v>
      </c>
      <c r="P1050" s="41">
        <v>2</v>
      </c>
      <c r="Q1050" s="41">
        <v>2</v>
      </c>
      <c r="R1050" s="41">
        <v>2</v>
      </c>
    </row>
    <row r="1051" spans="1:18">
      <c r="A1051" s="40" t="str">
        <f t="shared" si="64"/>
        <v>2_19672</v>
      </c>
      <c r="B1051" s="40">
        <v>2</v>
      </c>
      <c r="C1051" s="41" t="s">
        <v>64</v>
      </c>
      <c r="D1051" s="40">
        <v>2</v>
      </c>
      <c r="E1051" s="40">
        <v>1967</v>
      </c>
      <c r="F1051" s="40" t="str">
        <f t="shared" si="65"/>
        <v>1967Q2</v>
      </c>
      <c r="G1051" s="40">
        <v>1</v>
      </c>
      <c r="H1051" s="40">
        <v>0</v>
      </c>
      <c r="I1051" s="40">
        <v>0</v>
      </c>
      <c r="J1051" s="42">
        <v>81059</v>
      </c>
      <c r="K1051" s="42">
        <f>J1051*OtherData!$C$3</f>
        <v>61361.84708554126</v>
      </c>
      <c r="L1051" s="42" t="str">
        <f>VLOOKUP($C1051,OtherData!$H:$I,2,0)</f>
        <v>Wind</v>
      </c>
      <c r="M1051" s="54">
        <f t="shared" si="66"/>
        <v>-3.8748546614821709E-2</v>
      </c>
      <c r="N1051" s="42" t="e">
        <f>VLOOKUP(E1051,Inflation!$A$2:'Inflation'!$L$63,14,FALSE)*J1051</f>
        <v>#REF!</v>
      </c>
      <c r="O1051" s="126" t="e">
        <f t="shared" si="67"/>
        <v>#REF!</v>
      </c>
      <c r="P1051" s="41">
        <v>3</v>
      </c>
      <c r="Q1051" s="41">
        <v>3</v>
      </c>
      <c r="R1051" s="41">
        <v>3</v>
      </c>
    </row>
    <row r="1052" spans="1:18">
      <c r="A1052" s="40" t="str">
        <f t="shared" si="64"/>
        <v>2_19893</v>
      </c>
      <c r="B1052" s="40">
        <v>2</v>
      </c>
      <c r="C1052" s="41" t="s">
        <v>104</v>
      </c>
      <c r="D1052" s="40">
        <v>3</v>
      </c>
      <c r="E1052" s="40">
        <v>1989</v>
      </c>
      <c r="F1052" s="40" t="str">
        <f t="shared" si="65"/>
        <v>1989Q3</v>
      </c>
      <c r="G1052" s="40">
        <v>1</v>
      </c>
      <c r="H1052" s="40">
        <v>0</v>
      </c>
      <c r="I1052" s="40">
        <v>0</v>
      </c>
      <c r="J1052" s="42">
        <v>80940</v>
      </c>
      <c r="K1052" s="42">
        <f>J1052*OtherData!$C$3</f>
        <v>61271.763815291451</v>
      </c>
      <c r="L1052" s="42" t="str">
        <f>VLOOKUP($C1052,OtherData!$H:$I,2,0)</f>
        <v>Water</v>
      </c>
      <c r="M1052" s="54">
        <f t="shared" si="66"/>
        <v>-3.8749339541691429E-2</v>
      </c>
      <c r="N1052" s="42" t="e">
        <f>VLOOKUP(E1052,Inflation!$A$2:'Inflation'!$L$63,14,FALSE)*J1052</f>
        <v>#REF!</v>
      </c>
      <c r="O1052" s="126" t="e">
        <f t="shared" si="67"/>
        <v>#REF!</v>
      </c>
      <c r="P1052" s="41">
        <v>3</v>
      </c>
      <c r="Q1052" s="41">
        <v>3</v>
      </c>
      <c r="R1052" s="41">
        <v>3</v>
      </c>
    </row>
    <row r="1053" spans="1:18">
      <c r="A1053" s="40" t="str">
        <f t="shared" si="64"/>
        <v>1_19892</v>
      </c>
      <c r="B1053" s="40">
        <v>1</v>
      </c>
      <c r="C1053" s="41" t="s">
        <v>71</v>
      </c>
      <c r="D1053" s="40">
        <v>2</v>
      </c>
      <c r="E1053" s="40">
        <v>1989</v>
      </c>
      <c r="F1053" s="40" t="str">
        <f t="shared" si="65"/>
        <v>1989Q2</v>
      </c>
      <c r="G1053" s="40">
        <v>1</v>
      </c>
      <c r="H1053" s="40">
        <v>0</v>
      </c>
      <c r="I1053" s="40">
        <v>0</v>
      </c>
      <c r="J1053" s="42">
        <v>80861</v>
      </c>
      <c r="K1053" s="42">
        <f>J1053*OtherData!$C$3</f>
        <v>61211.960635881907</v>
      </c>
      <c r="L1053" s="42" t="str">
        <f>VLOOKUP($C1053,OtherData!$H:$I,2,0)</f>
        <v>Storm</v>
      </c>
      <c r="M1053" s="54">
        <f t="shared" si="66"/>
        <v>-3.8749865938520908E-2</v>
      </c>
      <c r="N1053" s="42" t="e">
        <f>VLOOKUP(E1053,Inflation!$A$2:'Inflation'!$L$63,14,FALSE)*J1053</f>
        <v>#REF!</v>
      </c>
      <c r="O1053" s="126" t="e">
        <f t="shared" si="67"/>
        <v>#REF!</v>
      </c>
      <c r="P1053" s="41">
        <v>5</v>
      </c>
      <c r="Q1053" s="41">
        <v>2</v>
      </c>
      <c r="R1053" s="41">
        <v>2</v>
      </c>
    </row>
    <row r="1054" spans="1:18">
      <c r="A1054" s="40" t="str">
        <f t="shared" si="64"/>
        <v>1_19862</v>
      </c>
      <c r="B1054" s="40">
        <v>1</v>
      </c>
      <c r="C1054" s="41" t="s">
        <v>66</v>
      </c>
      <c r="D1054" s="40">
        <v>2</v>
      </c>
      <c r="E1054" s="40">
        <v>1986</v>
      </c>
      <c r="F1054" s="40" t="str">
        <f t="shared" si="65"/>
        <v>1986Q2</v>
      </c>
      <c r="G1054" s="40">
        <v>2</v>
      </c>
      <c r="H1054" s="40">
        <v>0</v>
      </c>
      <c r="I1054" s="40">
        <v>0</v>
      </c>
      <c r="J1054" s="42">
        <v>80845</v>
      </c>
      <c r="K1054" s="42">
        <f>J1054*OtherData!$C$3</f>
        <v>61199.848599545803</v>
      </c>
      <c r="L1054" s="42" t="str">
        <f>VLOOKUP($C1054,OtherData!$H:$I,2,0)</f>
        <v>Water</v>
      </c>
      <c r="M1054" s="54">
        <f t="shared" si="66"/>
        <v>-3.8749972550537005E-2</v>
      </c>
      <c r="N1054" s="42" t="e">
        <f>VLOOKUP(E1054,Inflation!$A$2:'Inflation'!$L$63,14,FALSE)*J1054</f>
        <v>#REF!</v>
      </c>
      <c r="O1054" s="126" t="e">
        <f t="shared" si="67"/>
        <v>#REF!</v>
      </c>
      <c r="P1054" s="41">
        <v>3</v>
      </c>
      <c r="Q1054" s="41">
        <v>3</v>
      </c>
      <c r="R1054" s="41">
        <v>5</v>
      </c>
    </row>
    <row r="1055" spans="1:18">
      <c r="A1055" s="40" t="str">
        <f t="shared" si="64"/>
        <v>1_19973</v>
      </c>
      <c r="B1055" s="40">
        <v>1</v>
      </c>
      <c r="C1055" s="41" t="s">
        <v>71</v>
      </c>
      <c r="D1055" s="40">
        <v>3</v>
      </c>
      <c r="E1055" s="40">
        <v>1997</v>
      </c>
      <c r="F1055" s="40" t="str">
        <f t="shared" si="65"/>
        <v>1997Q3</v>
      </c>
      <c r="G1055" s="40">
        <v>1</v>
      </c>
      <c r="H1055" s="40">
        <v>0</v>
      </c>
      <c r="I1055" s="40">
        <v>0</v>
      </c>
      <c r="J1055" s="42">
        <v>80773</v>
      </c>
      <c r="K1055" s="42">
        <f>J1055*OtherData!$C$3</f>
        <v>61145.344436033309</v>
      </c>
      <c r="L1055" s="42" t="str">
        <f>VLOOKUP($C1055,OtherData!$H:$I,2,0)</f>
        <v>Storm</v>
      </c>
      <c r="M1055" s="54">
        <f t="shared" si="66"/>
        <v>-3.8750452304609447E-2</v>
      </c>
      <c r="N1055" s="42" t="e">
        <f>VLOOKUP(E1055,Inflation!$A$2:'Inflation'!$L$63,14,FALSE)*J1055</f>
        <v>#REF!</v>
      </c>
      <c r="O1055" s="126" t="e">
        <f t="shared" si="67"/>
        <v>#REF!</v>
      </c>
      <c r="P1055" s="41">
        <v>4</v>
      </c>
      <c r="Q1055" s="41">
        <v>4</v>
      </c>
      <c r="R1055" s="41">
        <v>5</v>
      </c>
    </row>
    <row r="1056" spans="1:18">
      <c r="A1056" s="40" t="str">
        <f t="shared" si="64"/>
        <v>6_20092</v>
      </c>
      <c r="B1056" s="40">
        <v>6</v>
      </c>
      <c r="C1056" s="41" t="s">
        <v>71</v>
      </c>
      <c r="D1056" s="40">
        <v>2</v>
      </c>
      <c r="E1056" s="40">
        <v>2009</v>
      </c>
      <c r="F1056" s="40" t="str">
        <f t="shared" si="65"/>
        <v>2009Q2</v>
      </c>
      <c r="G1056" s="40">
        <v>1</v>
      </c>
      <c r="H1056" s="40">
        <v>0</v>
      </c>
      <c r="I1056" s="40">
        <v>0</v>
      </c>
      <c r="J1056" s="42">
        <v>80742</v>
      </c>
      <c r="K1056" s="42">
        <f>J1056*OtherData!$C$3</f>
        <v>61121.877365632099</v>
      </c>
      <c r="L1056" s="42" t="str">
        <f>VLOOKUP($C1056,OtherData!$H:$I,2,0)</f>
        <v>Storm</v>
      </c>
      <c r="M1056" s="54">
        <f t="shared" si="66"/>
        <v>-3.8750658865390634E-2</v>
      </c>
      <c r="N1056" s="42" t="e">
        <f>VLOOKUP(E1056,Inflation!$A$2:'Inflation'!$L$63,14,FALSE)*J1056</f>
        <v>#REF!</v>
      </c>
      <c r="O1056" s="126" t="e">
        <f t="shared" si="67"/>
        <v>#REF!</v>
      </c>
      <c r="P1056" s="41">
        <v>3</v>
      </c>
      <c r="Q1056" s="41">
        <v>3</v>
      </c>
      <c r="R1056" s="41">
        <v>3</v>
      </c>
    </row>
    <row r="1057" spans="1:18">
      <c r="A1057" s="40" t="str">
        <f t="shared" si="64"/>
        <v>6_19741</v>
      </c>
      <c r="B1057" s="40">
        <v>6</v>
      </c>
      <c r="C1057" s="41" t="s">
        <v>68</v>
      </c>
      <c r="D1057" s="40">
        <v>1</v>
      </c>
      <c r="E1057" s="40">
        <v>1974</v>
      </c>
      <c r="F1057" s="40" t="str">
        <f t="shared" si="65"/>
        <v>1974Q1</v>
      </c>
      <c r="G1057" s="40">
        <v>1</v>
      </c>
      <c r="H1057" s="40">
        <v>0</v>
      </c>
      <c r="I1057" s="40">
        <v>12</v>
      </c>
      <c r="J1057" s="42">
        <v>80734</v>
      </c>
      <c r="K1057" s="42">
        <f>J1057*OtherData!$C$3</f>
        <v>61115.821347464043</v>
      </c>
      <c r="L1057" s="42" t="str">
        <f>VLOOKUP($C1057,OtherData!$H:$I,2,0)</f>
        <v>Wind</v>
      </c>
      <c r="M1057" s="54">
        <f t="shared" si="66"/>
        <v>-3.875071217139868E-2</v>
      </c>
      <c r="N1057" s="42" t="e">
        <f>VLOOKUP(E1057,Inflation!$A$2:'Inflation'!$L$63,14,FALSE)*J1057</f>
        <v>#REF!</v>
      </c>
      <c r="O1057" s="126" t="e">
        <f t="shared" si="67"/>
        <v>#REF!</v>
      </c>
      <c r="P1057" s="41">
        <v>2</v>
      </c>
      <c r="Q1057" s="41">
        <v>2</v>
      </c>
      <c r="R1057" s="41">
        <v>2</v>
      </c>
    </row>
    <row r="1058" spans="1:18">
      <c r="A1058" s="40" t="str">
        <f t="shared" si="64"/>
        <v>3_19652</v>
      </c>
      <c r="B1058" s="40">
        <v>3</v>
      </c>
      <c r="C1058" s="41" t="s">
        <v>72</v>
      </c>
      <c r="D1058" s="40">
        <v>2</v>
      </c>
      <c r="E1058" s="40">
        <v>1965</v>
      </c>
      <c r="F1058" s="40" t="str">
        <f t="shared" si="65"/>
        <v>1965Q2</v>
      </c>
      <c r="G1058" s="40">
        <v>1</v>
      </c>
      <c r="H1058" s="40">
        <v>0</v>
      </c>
      <c r="I1058" s="40">
        <v>0</v>
      </c>
      <c r="J1058" s="42">
        <v>80710</v>
      </c>
      <c r="K1058" s="42">
        <f>J1058*OtherData!$C$3</f>
        <v>61097.653292959883</v>
      </c>
      <c r="L1058" s="42" t="str">
        <f>VLOOKUP($C1058,OtherData!$H:$I,2,0)</f>
        <v>Storm</v>
      </c>
      <c r="M1058" s="54">
        <f t="shared" si="66"/>
        <v>-3.8750872089422829E-2</v>
      </c>
      <c r="N1058" s="42" t="e">
        <f>VLOOKUP(E1058,Inflation!$A$2:'Inflation'!$L$63,14,FALSE)*J1058</f>
        <v>#REF!</v>
      </c>
      <c r="O1058" s="126" t="e">
        <f t="shared" si="67"/>
        <v>#REF!</v>
      </c>
      <c r="P1058" s="41">
        <v>2</v>
      </c>
      <c r="Q1058" s="41">
        <v>2</v>
      </c>
      <c r="R1058" s="41">
        <v>2</v>
      </c>
    </row>
    <row r="1059" spans="1:18">
      <c r="A1059" s="40" t="str">
        <f t="shared" si="64"/>
        <v>2_20183</v>
      </c>
      <c r="B1059" s="40">
        <v>2</v>
      </c>
      <c r="C1059" s="41" t="s">
        <v>68</v>
      </c>
      <c r="D1059" s="40">
        <v>3</v>
      </c>
      <c r="E1059" s="40">
        <v>2018</v>
      </c>
      <c r="F1059" s="40" t="str">
        <f t="shared" si="65"/>
        <v>2018Q3</v>
      </c>
      <c r="G1059" s="40">
        <v>1</v>
      </c>
      <c r="H1059" s="40">
        <v>0</v>
      </c>
      <c r="I1059" s="40">
        <v>0</v>
      </c>
      <c r="J1059" s="42">
        <v>80599</v>
      </c>
      <c r="K1059" s="42">
        <f>J1059*OtherData!$C$3</f>
        <v>61013.626040878124</v>
      </c>
      <c r="L1059" s="42" t="str">
        <f>VLOOKUP($C1059,OtherData!$H:$I,2,0)</f>
        <v>Wind</v>
      </c>
      <c r="M1059" s="54">
        <f t="shared" si="66"/>
        <v>-3.8751611710284503E-2</v>
      </c>
      <c r="N1059" s="42" t="e">
        <f>VLOOKUP(E1059,Inflation!$A$2:'Inflation'!$L$63,14,FALSE)*J1059</f>
        <v>#REF!</v>
      </c>
      <c r="O1059" s="126" t="e">
        <f t="shared" si="67"/>
        <v>#REF!</v>
      </c>
      <c r="P1059" s="41">
        <v>3</v>
      </c>
      <c r="Q1059" s="41">
        <v>3</v>
      </c>
      <c r="R1059" s="41">
        <v>3</v>
      </c>
    </row>
    <row r="1060" spans="1:18">
      <c r="A1060" s="40" t="str">
        <f t="shared" si="64"/>
        <v>3_19673</v>
      </c>
      <c r="B1060" s="40">
        <v>3</v>
      </c>
      <c r="C1060" s="41" t="s">
        <v>83</v>
      </c>
      <c r="D1060" s="40">
        <v>3</v>
      </c>
      <c r="E1060" s="40">
        <v>1967</v>
      </c>
      <c r="F1060" s="40" t="str">
        <f t="shared" si="65"/>
        <v>1967Q3</v>
      </c>
      <c r="G1060" s="40">
        <v>1</v>
      </c>
      <c r="H1060" s="40">
        <v>0</v>
      </c>
      <c r="I1060" s="40">
        <v>0</v>
      </c>
      <c r="J1060" s="42">
        <v>80559</v>
      </c>
      <c r="K1060" s="42">
        <f>J1060*OtherData!$C$3</f>
        <v>60983.345950037852</v>
      </c>
      <c r="L1060" s="42" t="str">
        <f>VLOOKUP($C1060,OtherData!$H:$I,2,0)</f>
        <v>Storm</v>
      </c>
      <c r="M1060" s="54">
        <f t="shared" si="66"/>
        <v>-3.8751878240324743E-2</v>
      </c>
      <c r="N1060" s="42" t="e">
        <f>VLOOKUP(E1060,Inflation!$A$2:'Inflation'!$L$63,14,FALSE)*J1060</f>
        <v>#REF!</v>
      </c>
      <c r="O1060" s="126" t="e">
        <f t="shared" si="67"/>
        <v>#REF!</v>
      </c>
      <c r="P1060" s="41">
        <v>2</v>
      </c>
      <c r="Q1060" s="41">
        <v>2</v>
      </c>
      <c r="R1060" s="41">
        <v>2</v>
      </c>
    </row>
    <row r="1061" spans="1:18">
      <c r="A1061" s="40" t="str">
        <f t="shared" si="64"/>
        <v>4_19792</v>
      </c>
      <c r="B1061" s="40">
        <v>4</v>
      </c>
      <c r="C1061" s="41" t="s">
        <v>68</v>
      </c>
      <c r="D1061" s="40">
        <v>2</v>
      </c>
      <c r="E1061" s="40">
        <v>1979</v>
      </c>
      <c r="F1061" s="40" t="str">
        <f t="shared" si="65"/>
        <v>1979Q2</v>
      </c>
      <c r="G1061" s="40">
        <v>1</v>
      </c>
      <c r="H1061" s="40">
        <v>0</v>
      </c>
      <c r="I1061" s="40">
        <v>0</v>
      </c>
      <c r="J1061" s="42">
        <v>80559</v>
      </c>
      <c r="K1061" s="42">
        <f>J1061*OtherData!$C$3</f>
        <v>60983.345950037852</v>
      </c>
      <c r="L1061" s="42" t="str">
        <f>VLOOKUP($C1061,OtherData!$H:$I,2,0)</f>
        <v>Wind</v>
      </c>
      <c r="M1061" s="54">
        <f t="shared" si="66"/>
        <v>-3.8751878240324743E-2</v>
      </c>
      <c r="N1061" s="42" t="e">
        <f>VLOOKUP(E1061,Inflation!$A$2:'Inflation'!$L$63,14,FALSE)*J1061</f>
        <v>#REF!</v>
      </c>
      <c r="O1061" s="126" t="e">
        <f t="shared" si="67"/>
        <v>#REF!</v>
      </c>
      <c r="P1061" s="41">
        <v>1</v>
      </c>
      <c r="Q1061" s="41">
        <v>1</v>
      </c>
      <c r="R1061" s="41">
        <v>1</v>
      </c>
    </row>
    <row r="1062" spans="1:18">
      <c r="A1062" s="40" t="str">
        <f t="shared" si="64"/>
        <v>3_19733</v>
      </c>
      <c r="B1062" s="40">
        <v>3</v>
      </c>
      <c r="C1062" s="41" t="s">
        <v>97</v>
      </c>
      <c r="D1062" s="40">
        <v>3</v>
      </c>
      <c r="E1062" s="40">
        <v>1973</v>
      </c>
      <c r="F1062" s="40" t="str">
        <f t="shared" si="65"/>
        <v>1973Q3</v>
      </c>
      <c r="G1062" s="40">
        <v>1</v>
      </c>
      <c r="H1062" s="40">
        <v>0</v>
      </c>
      <c r="I1062" s="40">
        <v>0</v>
      </c>
      <c r="J1062" s="42">
        <v>80551</v>
      </c>
      <c r="K1062" s="42">
        <f>J1062*OtherData!$C$3</f>
        <v>60977.289931869796</v>
      </c>
      <c r="L1062" s="42" t="str">
        <f>VLOOKUP($C1062,OtherData!$H:$I,2,0)</f>
        <v>Wind</v>
      </c>
      <c r="M1062" s="54">
        <f t="shared" si="66"/>
        <v>-3.8751931546332795E-2</v>
      </c>
      <c r="N1062" s="42" t="e">
        <f>VLOOKUP(E1062,Inflation!$A$2:'Inflation'!$L$63,14,FALSE)*J1062</f>
        <v>#REF!</v>
      </c>
      <c r="O1062" s="126" t="e">
        <f t="shared" si="67"/>
        <v>#REF!</v>
      </c>
      <c r="P1062" s="41">
        <v>3</v>
      </c>
      <c r="Q1062" s="41">
        <v>3</v>
      </c>
      <c r="R1062" s="41">
        <v>3</v>
      </c>
    </row>
    <row r="1063" spans="1:18">
      <c r="A1063" s="40" t="str">
        <f t="shared" si="64"/>
        <v>3_20154</v>
      </c>
      <c r="B1063" s="40">
        <v>3</v>
      </c>
      <c r="C1063" s="41" t="s">
        <v>66</v>
      </c>
      <c r="D1063" s="40">
        <v>4</v>
      </c>
      <c r="E1063" s="40">
        <v>2015</v>
      </c>
      <c r="F1063" s="40" t="str">
        <f t="shared" si="65"/>
        <v>2015Q4</v>
      </c>
      <c r="G1063" s="40">
        <v>1</v>
      </c>
      <c r="H1063" s="40">
        <v>0</v>
      </c>
      <c r="I1063" s="40">
        <v>0</v>
      </c>
      <c r="J1063" s="42">
        <v>80528</v>
      </c>
      <c r="K1063" s="42">
        <f>J1063*OtherData!$C$3</f>
        <v>60959.878879636643</v>
      </c>
      <c r="L1063" s="42" t="str">
        <f>VLOOKUP($C1063,OtherData!$H:$I,2,0)</f>
        <v>Water</v>
      </c>
      <c r="M1063" s="54">
        <f t="shared" si="66"/>
        <v>-3.8752084801105931E-2</v>
      </c>
      <c r="N1063" s="42" t="e">
        <f>VLOOKUP(E1063,Inflation!$A$2:'Inflation'!$L$63,14,FALSE)*J1063</f>
        <v>#REF!</v>
      </c>
      <c r="O1063" s="126" t="e">
        <f t="shared" si="67"/>
        <v>#REF!</v>
      </c>
      <c r="P1063" s="41">
        <v>5</v>
      </c>
      <c r="Q1063" s="41">
        <v>2</v>
      </c>
      <c r="R1063" s="41">
        <v>5</v>
      </c>
    </row>
    <row r="1064" spans="1:18">
      <c r="A1064" s="40" t="str">
        <f t="shared" si="64"/>
        <v>3_20102</v>
      </c>
      <c r="B1064" s="40">
        <v>3</v>
      </c>
      <c r="C1064" s="41" t="s">
        <v>71</v>
      </c>
      <c r="D1064" s="40">
        <v>2</v>
      </c>
      <c r="E1064" s="40">
        <v>2010</v>
      </c>
      <c r="F1064" s="40" t="str">
        <f t="shared" si="65"/>
        <v>2010Q2</v>
      </c>
      <c r="G1064" s="40">
        <v>1</v>
      </c>
      <c r="H1064" s="40">
        <v>0</v>
      </c>
      <c r="I1064" s="40">
        <v>0</v>
      </c>
      <c r="J1064" s="42">
        <v>80456</v>
      </c>
      <c r="K1064" s="42">
        <f>J1064*OtherData!$C$3</f>
        <v>60905.374716124148</v>
      </c>
      <c r="L1064" s="42" t="str">
        <f>VLOOKUP($C1064,OtherData!$H:$I,2,0)</f>
        <v>Storm</v>
      </c>
      <c r="M1064" s="54">
        <f t="shared" si="66"/>
        <v>-3.8752564555178365E-2</v>
      </c>
      <c r="N1064" s="42" t="e">
        <f>VLOOKUP(E1064,Inflation!$A$2:'Inflation'!$L$63,14,FALSE)*J1064</f>
        <v>#REF!</v>
      </c>
      <c r="O1064" s="126" t="e">
        <f t="shared" si="67"/>
        <v>#REF!</v>
      </c>
      <c r="P1064" s="41">
        <v>3</v>
      </c>
      <c r="Q1064" s="41">
        <v>3</v>
      </c>
      <c r="R1064" s="41">
        <v>3</v>
      </c>
    </row>
    <row r="1065" spans="1:18">
      <c r="A1065" s="40" t="str">
        <f t="shared" si="64"/>
        <v>5_19863</v>
      </c>
      <c r="B1065" s="40">
        <v>5</v>
      </c>
      <c r="C1065" s="41" t="s">
        <v>72</v>
      </c>
      <c r="D1065" s="40">
        <v>3</v>
      </c>
      <c r="E1065" s="40">
        <v>1986</v>
      </c>
      <c r="F1065" s="40" t="str">
        <f t="shared" si="65"/>
        <v>1986Q3</v>
      </c>
      <c r="G1065" s="40">
        <v>1</v>
      </c>
      <c r="H1065" s="40">
        <v>0</v>
      </c>
      <c r="I1065" s="40">
        <v>0</v>
      </c>
      <c r="J1065" s="42">
        <v>80409</v>
      </c>
      <c r="K1065" s="42">
        <f>J1065*OtherData!$C$3</f>
        <v>60869.795609386834</v>
      </c>
      <c r="L1065" s="42" t="str">
        <f>VLOOKUP($C1065,OtherData!$H:$I,2,0)</f>
        <v>Storm</v>
      </c>
      <c r="M1065" s="54">
        <f t="shared" si="66"/>
        <v>-3.875287772797565E-2</v>
      </c>
      <c r="N1065" s="42" t="e">
        <f>VLOOKUP(E1065,Inflation!$A$2:'Inflation'!$L$63,14,FALSE)*J1065</f>
        <v>#REF!</v>
      </c>
      <c r="O1065" s="126" t="e">
        <f t="shared" si="67"/>
        <v>#REF!</v>
      </c>
      <c r="P1065" s="41">
        <v>3</v>
      </c>
      <c r="Q1065" s="41">
        <v>3</v>
      </c>
      <c r="R1065" s="41">
        <v>3</v>
      </c>
    </row>
    <row r="1066" spans="1:18">
      <c r="A1066" s="40" t="str">
        <f t="shared" si="64"/>
        <v>3_19612</v>
      </c>
      <c r="B1066" s="40">
        <v>3</v>
      </c>
      <c r="C1066" s="41" t="s">
        <v>74</v>
      </c>
      <c r="D1066" s="40">
        <v>2</v>
      </c>
      <c r="E1066" s="40">
        <v>1961</v>
      </c>
      <c r="F1066" s="40" t="str">
        <f t="shared" si="65"/>
        <v>1961Q2</v>
      </c>
      <c r="G1066" s="40">
        <v>1</v>
      </c>
      <c r="H1066" s="40">
        <v>24</v>
      </c>
      <c r="I1066" s="40">
        <v>0</v>
      </c>
      <c r="J1066" s="42">
        <v>80274</v>
      </c>
      <c r="K1066" s="42">
        <f>J1066*OtherData!$C$3</f>
        <v>60767.600302800915</v>
      </c>
      <c r="L1066" s="42" t="str">
        <f>VLOOKUP($C1066,OtherData!$H:$I,2,0)</f>
        <v>Storm</v>
      </c>
      <c r="M1066" s="54">
        <f t="shared" si="66"/>
        <v>-3.8753777266861474E-2</v>
      </c>
      <c r="N1066" s="42" t="e">
        <f>VLOOKUP(E1066,Inflation!$A$2:'Inflation'!$L$63,14,FALSE)*J1066</f>
        <v>#REF!</v>
      </c>
      <c r="O1066" s="126" t="e">
        <f t="shared" si="67"/>
        <v>#REF!</v>
      </c>
      <c r="P1066" s="41">
        <v>5</v>
      </c>
      <c r="Q1066" s="41">
        <v>2</v>
      </c>
      <c r="R1066" s="41">
        <v>5</v>
      </c>
    </row>
    <row r="1067" spans="1:18">
      <c r="A1067" s="40" t="str">
        <f t="shared" si="64"/>
        <v>4_19842</v>
      </c>
      <c r="B1067" s="40">
        <v>4</v>
      </c>
      <c r="C1067" s="41" t="s">
        <v>73</v>
      </c>
      <c r="D1067" s="40">
        <v>2</v>
      </c>
      <c r="E1067" s="40">
        <v>1984</v>
      </c>
      <c r="F1067" s="40" t="str">
        <f t="shared" si="65"/>
        <v>1984Q2</v>
      </c>
      <c r="G1067" s="40">
        <v>1</v>
      </c>
      <c r="H1067" s="40">
        <v>0</v>
      </c>
      <c r="I1067" s="40">
        <v>0</v>
      </c>
      <c r="J1067" s="42">
        <v>80258</v>
      </c>
      <c r="K1067" s="42">
        <f>J1067*OtherData!$C$3</f>
        <v>60755.488266464803</v>
      </c>
      <c r="L1067" s="42" t="str">
        <f>VLOOKUP($C1067,OtherData!$H:$I,2,0)</f>
        <v>Wind</v>
      </c>
      <c r="M1067" s="54">
        <f t="shared" si="66"/>
        <v>-3.8753883878877571E-2</v>
      </c>
      <c r="N1067" s="42" t="e">
        <f>VLOOKUP(E1067,Inflation!$A$2:'Inflation'!$L$63,14,FALSE)*J1067</f>
        <v>#REF!</v>
      </c>
      <c r="O1067" s="126" t="e">
        <f t="shared" si="67"/>
        <v>#REF!</v>
      </c>
      <c r="P1067" s="41">
        <v>5</v>
      </c>
      <c r="Q1067" s="41">
        <v>2</v>
      </c>
      <c r="R1067" s="41">
        <v>5</v>
      </c>
    </row>
    <row r="1068" spans="1:18">
      <c r="A1068" s="40" t="str">
        <f t="shared" si="64"/>
        <v>5_19643</v>
      </c>
      <c r="B1068" s="40">
        <v>5</v>
      </c>
      <c r="C1068" s="41" t="s">
        <v>72</v>
      </c>
      <c r="D1068" s="40">
        <v>3</v>
      </c>
      <c r="E1068" s="40">
        <v>1964</v>
      </c>
      <c r="F1068" s="40" t="str">
        <f t="shared" si="65"/>
        <v>1964Q3</v>
      </c>
      <c r="G1068" s="40">
        <v>1</v>
      </c>
      <c r="H1068" s="40">
        <v>0</v>
      </c>
      <c r="I1068" s="40">
        <v>0</v>
      </c>
      <c r="J1068" s="42">
        <v>80219</v>
      </c>
      <c r="K1068" s="42">
        <f>J1068*OtherData!$C$3</f>
        <v>60725.965177895538</v>
      </c>
      <c r="L1068" s="42" t="str">
        <f>VLOOKUP($C1068,OtherData!$H:$I,2,0)</f>
        <v>Storm</v>
      </c>
      <c r="M1068" s="54">
        <f t="shared" si="66"/>
        <v>-3.8754143745666804E-2</v>
      </c>
      <c r="N1068" s="42" t="e">
        <f>VLOOKUP(E1068,Inflation!$A$2:'Inflation'!$L$63,14,FALSE)*J1068</f>
        <v>#REF!</v>
      </c>
      <c r="O1068" s="126" t="e">
        <f t="shared" si="67"/>
        <v>#REF!</v>
      </c>
      <c r="P1068" s="41">
        <v>3</v>
      </c>
      <c r="Q1068" s="41">
        <v>3</v>
      </c>
      <c r="R1068" s="41">
        <v>3</v>
      </c>
    </row>
    <row r="1069" spans="1:18">
      <c r="A1069" s="40" t="str">
        <f t="shared" si="64"/>
        <v>5_19903</v>
      </c>
      <c r="B1069" s="40">
        <v>5</v>
      </c>
      <c r="C1069" s="41" t="s">
        <v>83</v>
      </c>
      <c r="D1069" s="40">
        <v>3</v>
      </c>
      <c r="E1069" s="40">
        <v>1990</v>
      </c>
      <c r="F1069" s="40" t="str">
        <f t="shared" si="65"/>
        <v>1990Q3</v>
      </c>
      <c r="G1069" s="40">
        <v>1</v>
      </c>
      <c r="H1069" s="40">
        <v>0</v>
      </c>
      <c r="I1069" s="40">
        <v>0</v>
      </c>
      <c r="J1069" s="42">
        <v>80100</v>
      </c>
      <c r="K1069" s="42">
        <f>J1069*OtherData!$C$3</f>
        <v>60635.881907645722</v>
      </c>
      <c r="L1069" s="42" t="str">
        <f>VLOOKUP($C1069,OtherData!$H:$I,2,0)</f>
        <v>Storm</v>
      </c>
      <c r="M1069" s="54">
        <f t="shared" si="66"/>
        <v>-3.875493667253653E-2</v>
      </c>
      <c r="N1069" s="42" t="e">
        <f>VLOOKUP(E1069,Inflation!$A$2:'Inflation'!$L$63,14,FALSE)*J1069</f>
        <v>#REF!</v>
      </c>
      <c r="O1069" s="126" t="e">
        <f t="shared" si="67"/>
        <v>#REF!</v>
      </c>
      <c r="P1069" s="41">
        <v>3</v>
      </c>
      <c r="Q1069" s="41">
        <v>3</v>
      </c>
      <c r="R1069" s="41">
        <v>3</v>
      </c>
    </row>
    <row r="1070" spans="1:18">
      <c r="A1070" s="40" t="str">
        <f t="shared" si="64"/>
        <v>1_20202</v>
      </c>
      <c r="B1070" s="40">
        <v>1</v>
      </c>
      <c r="C1070" s="41" t="s">
        <v>71</v>
      </c>
      <c r="D1070" s="40">
        <v>2</v>
      </c>
      <c r="E1070" s="40">
        <v>2020</v>
      </c>
      <c r="F1070" s="40" t="str">
        <f t="shared" si="65"/>
        <v>2020Q2</v>
      </c>
      <c r="G1070" s="40">
        <v>1</v>
      </c>
      <c r="H1070" s="40">
        <v>0</v>
      </c>
      <c r="I1070" s="40">
        <v>0</v>
      </c>
      <c r="J1070" s="42">
        <v>80092</v>
      </c>
      <c r="K1070" s="42">
        <f>J1070*OtherData!$C$3</f>
        <v>60629.825889477674</v>
      </c>
      <c r="L1070" s="42" t="str">
        <f>VLOOKUP($C1070,OtherData!$H:$I,2,0)</f>
        <v>Storm</v>
      </c>
      <c r="M1070" s="54">
        <f t="shared" si="66"/>
        <v>-3.8754989978544575E-2</v>
      </c>
      <c r="N1070" s="42" t="e">
        <f>VLOOKUP(E1070,Inflation!$A$2:'Inflation'!$L$63,14,FALSE)*J1070</f>
        <v>#REF!</v>
      </c>
      <c r="O1070" s="126" t="e">
        <f t="shared" si="67"/>
        <v>#REF!</v>
      </c>
      <c r="P1070" s="41">
        <v>3</v>
      </c>
      <c r="Q1070" s="41">
        <v>3</v>
      </c>
      <c r="R1070" s="41">
        <v>3</v>
      </c>
    </row>
    <row r="1071" spans="1:18">
      <c r="A1071" s="40" t="str">
        <f t="shared" si="64"/>
        <v>1_19842</v>
      </c>
      <c r="B1071" s="40">
        <v>1</v>
      </c>
      <c r="C1071" s="41" t="s">
        <v>84</v>
      </c>
      <c r="D1071" s="40">
        <v>2</v>
      </c>
      <c r="E1071" s="40">
        <v>1984</v>
      </c>
      <c r="F1071" s="40" t="str">
        <f t="shared" si="65"/>
        <v>1984Q2</v>
      </c>
      <c r="G1071" s="40">
        <v>1</v>
      </c>
      <c r="H1071" s="40">
        <v>0</v>
      </c>
      <c r="I1071" s="40">
        <v>0</v>
      </c>
      <c r="J1071" s="42">
        <v>79989</v>
      </c>
      <c r="K1071" s="42">
        <f>J1071*OtherData!$C$3</f>
        <v>60551.85465556397</v>
      </c>
      <c r="L1071" s="42" t="str">
        <f>VLOOKUP($C1071,OtherData!$H:$I,2,0)</f>
        <v>Water</v>
      </c>
      <c r="M1071" s="54">
        <f t="shared" si="66"/>
        <v>-3.8755676293398204E-2</v>
      </c>
      <c r="N1071" s="42" t="e">
        <f>VLOOKUP(E1071,Inflation!$A$2:'Inflation'!$L$63,14,FALSE)*J1071</f>
        <v>#REF!</v>
      </c>
      <c r="O1071" s="126" t="e">
        <f t="shared" si="67"/>
        <v>#REF!</v>
      </c>
      <c r="P1071" s="41">
        <v>5</v>
      </c>
      <c r="Q1071" s="41">
        <v>2</v>
      </c>
      <c r="R1071" s="41">
        <v>2</v>
      </c>
    </row>
    <row r="1072" spans="1:18">
      <c r="A1072" s="40" t="str">
        <f t="shared" si="64"/>
        <v>1_19912</v>
      </c>
      <c r="B1072" s="40">
        <v>1</v>
      </c>
      <c r="C1072" s="41" t="s">
        <v>104</v>
      </c>
      <c r="D1072" s="40">
        <v>2</v>
      </c>
      <c r="E1072" s="40">
        <v>1991</v>
      </c>
      <c r="F1072" s="40" t="str">
        <f t="shared" si="65"/>
        <v>1991Q2</v>
      </c>
      <c r="G1072" s="40">
        <v>1</v>
      </c>
      <c r="H1072" s="40">
        <v>0</v>
      </c>
      <c r="I1072" s="40">
        <v>0</v>
      </c>
      <c r="J1072" s="42">
        <v>79981</v>
      </c>
      <c r="K1072" s="42">
        <f>J1072*OtherData!$C$3</f>
        <v>60545.798637395914</v>
      </c>
      <c r="L1072" s="42" t="str">
        <f>VLOOKUP($C1072,OtherData!$H:$I,2,0)</f>
        <v>Water</v>
      </c>
      <c r="M1072" s="54">
        <f t="shared" si="66"/>
        <v>-3.875572959940625E-2</v>
      </c>
      <c r="N1072" s="42" t="e">
        <f>VLOOKUP(E1072,Inflation!$A$2:'Inflation'!$L$63,14,FALSE)*J1072</f>
        <v>#REF!</v>
      </c>
      <c r="O1072" s="126" t="e">
        <f t="shared" si="67"/>
        <v>#REF!</v>
      </c>
      <c r="P1072" s="41">
        <v>2</v>
      </c>
      <c r="Q1072" s="41">
        <v>2</v>
      </c>
      <c r="R1072" s="41">
        <v>2</v>
      </c>
    </row>
    <row r="1073" spans="1:18">
      <c r="A1073" s="40" t="str">
        <f t="shared" si="64"/>
        <v>1_19983</v>
      </c>
      <c r="B1073" s="40">
        <v>1</v>
      </c>
      <c r="C1073" s="41" t="s">
        <v>72</v>
      </c>
      <c r="D1073" s="40">
        <v>3</v>
      </c>
      <c r="E1073" s="40">
        <v>1998</v>
      </c>
      <c r="F1073" s="40" t="str">
        <f t="shared" si="65"/>
        <v>1998Q3</v>
      </c>
      <c r="G1073" s="40">
        <v>1</v>
      </c>
      <c r="H1073" s="40">
        <v>0</v>
      </c>
      <c r="I1073" s="40">
        <v>0</v>
      </c>
      <c r="J1073" s="42">
        <v>79957</v>
      </c>
      <c r="K1073" s="42">
        <f>J1073*OtherData!$C$3</f>
        <v>60527.630582891754</v>
      </c>
      <c r="L1073" s="42" t="str">
        <f>VLOOKUP($C1073,OtherData!$H:$I,2,0)</f>
        <v>Storm</v>
      </c>
      <c r="M1073" s="54">
        <f t="shared" si="66"/>
        <v>-3.8755889517430399E-2</v>
      </c>
      <c r="N1073" s="42" t="e">
        <f>VLOOKUP(E1073,Inflation!$A$2:'Inflation'!$L$63,14,FALSE)*J1073</f>
        <v>#REF!</v>
      </c>
      <c r="O1073" s="126" t="e">
        <f t="shared" si="67"/>
        <v>#REF!</v>
      </c>
      <c r="P1073" s="41">
        <v>5</v>
      </c>
      <c r="Q1073" s="41">
        <v>2</v>
      </c>
      <c r="R1073" s="41">
        <v>2</v>
      </c>
    </row>
    <row r="1074" spans="1:18">
      <c r="A1074" s="40" t="str">
        <f t="shared" si="64"/>
        <v>3_20113</v>
      </c>
      <c r="B1074" s="40">
        <v>3</v>
      </c>
      <c r="C1074" s="41" t="s">
        <v>66</v>
      </c>
      <c r="D1074" s="40">
        <v>3</v>
      </c>
      <c r="E1074" s="40">
        <v>2011</v>
      </c>
      <c r="F1074" s="40" t="str">
        <f t="shared" si="65"/>
        <v>2011Q3</v>
      </c>
      <c r="G1074" s="40">
        <v>1</v>
      </c>
      <c r="H1074" s="40">
        <v>0</v>
      </c>
      <c r="I1074" s="40">
        <v>0</v>
      </c>
      <c r="J1074" s="42">
        <v>79933</v>
      </c>
      <c r="K1074" s="42">
        <f>J1074*OtherData!$C$3</f>
        <v>60509.462528387587</v>
      </c>
      <c r="L1074" s="42" t="str">
        <f>VLOOKUP($C1074,OtherData!$H:$I,2,0)</f>
        <v>Water</v>
      </c>
      <c r="M1074" s="54">
        <f t="shared" si="66"/>
        <v>-3.8756049435454541E-2</v>
      </c>
      <c r="N1074" s="42" t="e">
        <f>VLOOKUP(E1074,Inflation!$A$2:'Inflation'!$L$63,14,FALSE)*J1074</f>
        <v>#REF!</v>
      </c>
      <c r="O1074" s="126" t="e">
        <f t="shared" si="67"/>
        <v>#REF!</v>
      </c>
      <c r="P1074" s="41">
        <v>5</v>
      </c>
      <c r="Q1074" s="41">
        <v>2</v>
      </c>
      <c r="R1074" s="41">
        <v>2</v>
      </c>
    </row>
    <row r="1075" spans="1:18">
      <c r="A1075" s="40" t="str">
        <f t="shared" si="64"/>
        <v>1_19933</v>
      </c>
      <c r="B1075" s="40">
        <v>1</v>
      </c>
      <c r="C1075" s="41" t="s">
        <v>92</v>
      </c>
      <c r="D1075" s="40">
        <v>3</v>
      </c>
      <c r="E1075" s="40">
        <v>1993</v>
      </c>
      <c r="F1075" s="40" t="str">
        <f t="shared" si="65"/>
        <v>1993Q3</v>
      </c>
      <c r="G1075" s="40">
        <v>1</v>
      </c>
      <c r="H1075" s="40">
        <v>0</v>
      </c>
      <c r="I1075" s="40">
        <v>0</v>
      </c>
      <c r="J1075" s="42">
        <v>79862</v>
      </c>
      <c r="K1075" s="42">
        <f>J1075*OtherData!$C$3</f>
        <v>60455.715367146106</v>
      </c>
      <c r="L1075" s="42" t="str">
        <f>VLOOKUP($C1075,OtherData!$H:$I,2,0)</f>
        <v>Storm</v>
      </c>
      <c r="M1075" s="54">
        <f t="shared" si="66"/>
        <v>-3.8756522526275976E-2</v>
      </c>
      <c r="N1075" s="42" t="e">
        <f>VLOOKUP(E1075,Inflation!$A$2:'Inflation'!$L$63,14,FALSE)*J1075</f>
        <v>#REF!</v>
      </c>
      <c r="O1075" s="126" t="e">
        <f t="shared" si="67"/>
        <v>#REF!</v>
      </c>
      <c r="P1075" s="41">
        <v>3</v>
      </c>
      <c r="Q1075" s="41">
        <v>3</v>
      </c>
      <c r="R1075" s="41">
        <v>5</v>
      </c>
    </row>
    <row r="1076" spans="1:18">
      <c r="A1076" s="40" t="str">
        <f t="shared" si="64"/>
        <v>4_19803</v>
      </c>
      <c r="B1076" s="40">
        <v>4</v>
      </c>
      <c r="C1076" s="41" t="s">
        <v>68</v>
      </c>
      <c r="D1076" s="40">
        <v>3</v>
      </c>
      <c r="E1076" s="40">
        <v>1980</v>
      </c>
      <c r="F1076" s="40" t="str">
        <f t="shared" si="65"/>
        <v>1980Q3</v>
      </c>
      <c r="G1076" s="40">
        <v>1</v>
      </c>
      <c r="H1076" s="40">
        <v>0</v>
      </c>
      <c r="I1076" s="40">
        <v>0</v>
      </c>
      <c r="J1076" s="42">
        <v>79656</v>
      </c>
      <c r="K1076" s="42">
        <f>J1076*OtherData!$C$3</f>
        <v>60299.772899318697</v>
      </c>
      <c r="L1076" s="42" t="str">
        <f>VLOOKUP($C1076,OtherData!$H:$I,2,0)</f>
        <v>Wind</v>
      </c>
      <c r="M1076" s="54">
        <f t="shared" si="66"/>
        <v>-3.8757895155983227E-2</v>
      </c>
      <c r="N1076" s="42" t="e">
        <f>VLOOKUP(E1076,Inflation!$A$2:'Inflation'!$L$63,14,FALSE)*J1076</f>
        <v>#REF!</v>
      </c>
      <c r="O1076" s="126" t="e">
        <f t="shared" si="67"/>
        <v>#REF!</v>
      </c>
      <c r="P1076" s="41">
        <v>2</v>
      </c>
      <c r="Q1076" s="41">
        <v>2</v>
      </c>
      <c r="R1076" s="41">
        <v>2</v>
      </c>
    </row>
    <row r="1077" spans="1:18">
      <c r="A1077" s="40" t="str">
        <f t="shared" si="64"/>
        <v>5_19912</v>
      </c>
      <c r="B1077" s="40">
        <v>5</v>
      </c>
      <c r="C1077" s="41" t="s">
        <v>71</v>
      </c>
      <c r="D1077" s="40">
        <v>2</v>
      </c>
      <c r="E1077" s="40">
        <v>1991</v>
      </c>
      <c r="F1077" s="40" t="str">
        <f t="shared" si="65"/>
        <v>1991Q2</v>
      </c>
      <c r="G1077" s="40">
        <v>1</v>
      </c>
      <c r="H1077" s="40">
        <v>12</v>
      </c>
      <c r="I1077" s="40">
        <v>12</v>
      </c>
      <c r="J1077" s="42">
        <v>79640</v>
      </c>
      <c r="K1077" s="42">
        <f>J1077*OtherData!$C$3</f>
        <v>60287.660862982593</v>
      </c>
      <c r="L1077" s="42" t="str">
        <f>VLOOKUP($C1077,OtherData!$H:$I,2,0)</f>
        <v>Storm</v>
      </c>
      <c r="M1077" s="54">
        <f t="shared" si="66"/>
        <v>-3.8758001767999317E-2</v>
      </c>
      <c r="N1077" s="42" t="e">
        <f>VLOOKUP(E1077,Inflation!$A$2:'Inflation'!$L$63,14,FALSE)*J1077</f>
        <v>#REF!</v>
      </c>
      <c r="O1077" s="126" t="e">
        <f t="shared" si="67"/>
        <v>#REF!</v>
      </c>
      <c r="P1077" s="41">
        <v>5</v>
      </c>
      <c r="Q1077" s="41">
        <v>2</v>
      </c>
      <c r="R1077" s="41">
        <v>5</v>
      </c>
    </row>
    <row r="1078" spans="1:18">
      <c r="A1078" s="40" t="str">
        <f t="shared" si="64"/>
        <v>3_19723</v>
      </c>
      <c r="B1078" s="40">
        <v>3</v>
      </c>
      <c r="C1078" s="41" t="s">
        <v>71</v>
      </c>
      <c r="D1078" s="40">
        <v>3</v>
      </c>
      <c r="E1078" s="40">
        <v>1972</v>
      </c>
      <c r="F1078" s="40" t="str">
        <f t="shared" si="65"/>
        <v>1972Q3</v>
      </c>
      <c r="G1078" s="40">
        <v>1</v>
      </c>
      <c r="H1078" s="40">
        <v>0</v>
      </c>
      <c r="I1078" s="40">
        <v>0</v>
      </c>
      <c r="J1078" s="42">
        <v>79640</v>
      </c>
      <c r="K1078" s="42">
        <f>J1078*OtherData!$C$3</f>
        <v>60287.660862982593</v>
      </c>
      <c r="L1078" s="42" t="str">
        <f>VLOOKUP($C1078,OtherData!$H:$I,2,0)</f>
        <v>Storm</v>
      </c>
      <c r="M1078" s="54">
        <f t="shared" si="66"/>
        <v>-3.8758001767999317E-2</v>
      </c>
      <c r="N1078" s="42" t="e">
        <f>VLOOKUP(E1078,Inflation!$A$2:'Inflation'!$L$63,14,FALSE)*J1078</f>
        <v>#REF!</v>
      </c>
      <c r="O1078" s="126" t="e">
        <f t="shared" si="67"/>
        <v>#REF!</v>
      </c>
      <c r="P1078" s="41">
        <v>3</v>
      </c>
      <c r="Q1078" s="41">
        <v>3</v>
      </c>
      <c r="R1078" s="41">
        <v>3</v>
      </c>
    </row>
    <row r="1079" spans="1:18">
      <c r="A1079" s="40" t="str">
        <f t="shared" si="64"/>
        <v>5_19723</v>
      </c>
      <c r="B1079" s="40">
        <v>5</v>
      </c>
      <c r="C1079" s="41" t="s">
        <v>92</v>
      </c>
      <c r="D1079" s="40">
        <v>3</v>
      </c>
      <c r="E1079" s="40">
        <v>1972</v>
      </c>
      <c r="F1079" s="40" t="str">
        <f t="shared" si="65"/>
        <v>1972Q3</v>
      </c>
      <c r="G1079" s="40">
        <v>1</v>
      </c>
      <c r="H1079" s="40">
        <v>0</v>
      </c>
      <c r="I1079" s="40">
        <v>0</v>
      </c>
      <c r="J1079" s="42">
        <v>79608</v>
      </c>
      <c r="K1079" s="42">
        <f>J1079*OtherData!$C$3</f>
        <v>60263.43679031037</v>
      </c>
      <c r="L1079" s="42" t="str">
        <f>VLOOKUP($C1079,OtherData!$H:$I,2,0)</f>
        <v>Storm</v>
      </c>
      <c r="M1079" s="54">
        <f t="shared" si="66"/>
        <v>-3.8758214992031512E-2</v>
      </c>
      <c r="N1079" s="42" t="e">
        <f>VLOOKUP(E1079,Inflation!$A$2:'Inflation'!$L$63,14,FALSE)*J1079</f>
        <v>#REF!</v>
      </c>
      <c r="O1079" s="126" t="e">
        <f t="shared" si="67"/>
        <v>#REF!</v>
      </c>
      <c r="P1079" s="41">
        <v>4</v>
      </c>
      <c r="Q1079" s="41">
        <v>4</v>
      </c>
      <c r="R1079" s="41">
        <v>5</v>
      </c>
    </row>
    <row r="1080" spans="1:18">
      <c r="A1080" s="40" t="str">
        <f t="shared" si="64"/>
        <v>3_20082</v>
      </c>
      <c r="B1080" s="40">
        <v>3</v>
      </c>
      <c r="C1080" s="41" t="s">
        <v>71</v>
      </c>
      <c r="D1080" s="40">
        <v>2</v>
      </c>
      <c r="E1080" s="40">
        <v>2008</v>
      </c>
      <c r="F1080" s="40" t="str">
        <f t="shared" si="65"/>
        <v>2008Q2</v>
      </c>
      <c r="G1080" s="40">
        <v>1</v>
      </c>
      <c r="H1080" s="40">
        <v>0</v>
      </c>
      <c r="I1080" s="40">
        <v>0</v>
      </c>
      <c r="J1080" s="42">
        <v>79584</v>
      </c>
      <c r="K1080" s="42">
        <f>J1080*OtherData!$C$3</f>
        <v>60245.26873580621</v>
      </c>
      <c r="L1080" s="42" t="str">
        <f>VLOOKUP($C1080,OtherData!$H:$I,2,0)</f>
        <v>Storm</v>
      </c>
      <c r="M1080" s="54">
        <f t="shared" si="66"/>
        <v>-3.8758374910055661E-2</v>
      </c>
      <c r="N1080" s="42" t="e">
        <f>VLOOKUP(E1080,Inflation!$A$2:'Inflation'!$L$63,14,FALSE)*J1080</f>
        <v>#REF!</v>
      </c>
      <c r="O1080" s="126" t="e">
        <f t="shared" si="67"/>
        <v>#REF!</v>
      </c>
      <c r="P1080" s="41">
        <v>2</v>
      </c>
      <c r="Q1080" s="41">
        <v>2</v>
      </c>
      <c r="R1080" s="41">
        <v>2</v>
      </c>
    </row>
    <row r="1081" spans="1:18">
      <c r="A1081" s="40" t="str">
        <f t="shared" si="64"/>
        <v>5_19891</v>
      </c>
      <c r="B1081" s="40">
        <v>5</v>
      </c>
      <c r="C1081" s="41" t="s">
        <v>71</v>
      </c>
      <c r="D1081" s="40">
        <v>1</v>
      </c>
      <c r="E1081" s="40">
        <v>1989</v>
      </c>
      <c r="F1081" s="40" t="str">
        <f t="shared" si="65"/>
        <v>1989Q1</v>
      </c>
      <c r="G1081" s="40">
        <v>1</v>
      </c>
      <c r="H1081" s="40">
        <v>0</v>
      </c>
      <c r="I1081" s="40">
        <v>0</v>
      </c>
      <c r="J1081" s="42">
        <v>79545</v>
      </c>
      <c r="K1081" s="42">
        <f>J1081*OtherData!$C$3</f>
        <v>60215.745647236945</v>
      </c>
      <c r="L1081" s="42" t="str">
        <f>VLOOKUP($C1081,OtherData!$H:$I,2,0)</f>
        <v>Storm</v>
      </c>
      <c r="M1081" s="54">
        <f t="shared" si="66"/>
        <v>-3.8758634776844894E-2</v>
      </c>
      <c r="N1081" s="42" t="e">
        <f>VLOOKUP(E1081,Inflation!$A$2:'Inflation'!$L$63,14,FALSE)*J1081</f>
        <v>#REF!</v>
      </c>
      <c r="O1081" s="126" t="e">
        <f t="shared" si="67"/>
        <v>#REF!</v>
      </c>
      <c r="P1081" s="41">
        <v>3</v>
      </c>
      <c r="Q1081" s="41">
        <v>3</v>
      </c>
      <c r="R1081" s="41">
        <v>3</v>
      </c>
    </row>
    <row r="1082" spans="1:18">
      <c r="A1082" s="40" t="str">
        <f t="shared" si="64"/>
        <v>2_19623</v>
      </c>
      <c r="B1082" s="40">
        <v>2</v>
      </c>
      <c r="C1082" s="41" t="s">
        <v>68</v>
      </c>
      <c r="D1082" s="40">
        <v>3</v>
      </c>
      <c r="E1082" s="40">
        <v>1962</v>
      </c>
      <c r="F1082" s="40" t="str">
        <f t="shared" si="65"/>
        <v>1962Q3</v>
      </c>
      <c r="G1082" s="40">
        <v>1</v>
      </c>
      <c r="H1082" s="40">
        <v>0</v>
      </c>
      <c r="I1082" s="40">
        <v>0</v>
      </c>
      <c r="J1082" s="42">
        <v>79537</v>
      </c>
      <c r="K1082" s="42">
        <f>J1082*OtherData!$C$3</f>
        <v>60209.689629068889</v>
      </c>
      <c r="L1082" s="42" t="str">
        <f>VLOOKUP($C1082,OtherData!$H:$I,2,0)</f>
        <v>Wind</v>
      </c>
      <c r="M1082" s="54">
        <f t="shared" si="66"/>
        <v>-3.8758688082852946E-2</v>
      </c>
      <c r="N1082" s="42" t="e">
        <f>VLOOKUP(E1082,Inflation!$A$2:'Inflation'!$L$63,14,FALSE)*J1082</f>
        <v>#REF!</v>
      </c>
      <c r="O1082" s="126" t="e">
        <f t="shared" si="67"/>
        <v>#REF!</v>
      </c>
      <c r="P1082" s="41">
        <v>4</v>
      </c>
      <c r="Q1082" s="41">
        <v>4</v>
      </c>
      <c r="R1082" s="41">
        <v>4</v>
      </c>
    </row>
    <row r="1083" spans="1:18">
      <c r="A1083" s="40" t="str">
        <f t="shared" si="64"/>
        <v>1_19912</v>
      </c>
      <c r="B1083" s="40">
        <v>1</v>
      </c>
      <c r="C1083" s="41" t="s">
        <v>92</v>
      </c>
      <c r="D1083" s="40">
        <v>2</v>
      </c>
      <c r="E1083" s="40">
        <v>1991</v>
      </c>
      <c r="F1083" s="40" t="str">
        <f t="shared" si="65"/>
        <v>1991Q2</v>
      </c>
      <c r="G1083" s="40">
        <v>1</v>
      </c>
      <c r="H1083" s="40">
        <v>0</v>
      </c>
      <c r="I1083" s="40">
        <v>0</v>
      </c>
      <c r="J1083" s="42">
        <v>79347</v>
      </c>
      <c r="K1083" s="42">
        <f>J1083*OtherData!$C$3</f>
        <v>60065.859197577593</v>
      </c>
      <c r="L1083" s="42" t="str">
        <f>VLOOKUP($C1083,OtherData!$H:$I,2,0)</f>
        <v>Storm</v>
      </c>
      <c r="M1083" s="54">
        <f t="shared" si="66"/>
        <v>-3.87599541005441E-2</v>
      </c>
      <c r="N1083" s="42" t="e">
        <f>VLOOKUP(E1083,Inflation!$A$2:'Inflation'!$L$63,14,FALSE)*J1083</f>
        <v>#REF!</v>
      </c>
      <c r="O1083" s="126" t="e">
        <f t="shared" si="67"/>
        <v>#REF!</v>
      </c>
      <c r="P1083" s="41">
        <v>4</v>
      </c>
      <c r="Q1083" s="41">
        <v>4</v>
      </c>
      <c r="R1083" s="41">
        <v>4</v>
      </c>
    </row>
    <row r="1084" spans="1:18">
      <c r="A1084" s="40" t="str">
        <f t="shared" si="64"/>
        <v>4_19711</v>
      </c>
      <c r="B1084" s="40">
        <v>4</v>
      </c>
      <c r="C1084" s="41" t="s">
        <v>68</v>
      </c>
      <c r="D1084" s="40">
        <v>1</v>
      </c>
      <c r="E1084" s="40">
        <v>1971</v>
      </c>
      <c r="F1084" s="40" t="str">
        <f t="shared" si="65"/>
        <v>1971Q1</v>
      </c>
      <c r="G1084" s="40">
        <v>1</v>
      </c>
      <c r="H1084" s="40">
        <v>0</v>
      </c>
      <c r="I1084" s="40">
        <v>0</v>
      </c>
      <c r="J1084" s="42">
        <v>79323</v>
      </c>
      <c r="K1084" s="42">
        <f>J1084*OtherData!$C$3</f>
        <v>60047.691143073433</v>
      </c>
      <c r="L1084" s="42" t="str">
        <f>VLOOKUP($C1084,OtherData!$H:$I,2,0)</f>
        <v>Wind</v>
      </c>
      <c r="M1084" s="54">
        <f t="shared" si="66"/>
        <v>-3.8760114018568242E-2</v>
      </c>
      <c r="N1084" s="42" t="e">
        <f>VLOOKUP(E1084,Inflation!$A$2:'Inflation'!$L$63,14,FALSE)*J1084</f>
        <v>#REF!</v>
      </c>
      <c r="O1084" s="126" t="e">
        <f t="shared" si="67"/>
        <v>#REF!</v>
      </c>
      <c r="P1084" s="41">
        <v>3</v>
      </c>
      <c r="Q1084" s="41">
        <v>3</v>
      </c>
      <c r="R1084" s="41">
        <v>5</v>
      </c>
    </row>
    <row r="1085" spans="1:18">
      <c r="A1085" s="40" t="str">
        <f t="shared" si="64"/>
        <v>4_19961</v>
      </c>
      <c r="B1085" s="40">
        <v>4</v>
      </c>
      <c r="C1085" s="41" t="s">
        <v>68</v>
      </c>
      <c r="D1085" s="40">
        <v>1</v>
      </c>
      <c r="E1085" s="40">
        <v>1996</v>
      </c>
      <c r="F1085" s="40" t="str">
        <f t="shared" si="65"/>
        <v>1996Q1</v>
      </c>
      <c r="G1085" s="40">
        <v>1</v>
      </c>
      <c r="H1085" s="40">
        <v>0</v>
      </c>
      <c r="I1085" s="40">
        <v>0</v>
      </c>
      <c r="J1085" s="42">
        <v>79299</v>
      </c>
      <c r="K1085" s="42">
        <f>J1085*OtherData!$C$3</f>
        <v>60029.523088569265</v>
      </c>
      <c r="L1085" s="42" t="str">
        <f>VLOOKUP($C1085,OtherData!$H:$I,2,0)</f>
        <v>Wind</v>
      </c>
      <c r="M1085" s="54">
        <f t="shared" si="66"/>
        <v>-3.8760273936592392E-2</v>
      </c>
      <c r="N1085" s="42" t="e">
        <f>VLOOKUP(E1085,Inflation!$A$2:'Inflation'!$L$63,14,FALSE)*J1085</f>
        <v>#REF!</v>
      </c>
      <c r="O1085" s="126" t="e">
        <f t="shared" si="67"/>
        <v>#REF!</v>
      </c>
      <c r="P1085" s="41">
        <v>3</v>
      </c>
      <c r="Q1085" s="41">
        <v>3</v>
      </c>
      <c r="R1085" s="41">
        <v>3</v>
      </c>
    </row>
    <row r="1086" spans="1:18">
      <c r="A1086" s="40" t="str">
        <f t="shared" si="64"/>
        <v>5_19892</v>
      </c>
      <c r="B1086" s="40">
        <v>5</v>
      </c>
      <c r="C1086" s="41" t="s">
        <v>71</v>
      </c>
      <c r="D1086" s="40">
        <v>2</v>
      </c>
      <c r="E1086" s="40">
        <v>1989</v>
      </c>
      <c r="F1086" s="40" t="str">
        <f t="shared" si="65"/>
        <v>1989Q2</v>
      </c>
      <c r="G1086" s="40">
        <v>1</v>
      </c>
      <c r="H1086" s="40">
        <v>0</v>
      </c>
      <c r="I1086" s="40">
        <v>0</v>
      </c>
      <c r="J1086" s="42">
        <v>79283</v>
      </c>
      <c r="K1086" s="42">
        <f>J1086*OtherData!$C$3</f>
        <v>60017.411052233161</v>
      </c>
      <c r="L1086" s="42" t="str">
        <f>VLOOKUP($C1086,OtherData!$H:$I,2,0)</f>
        <v>Storm</v>
      </c>
      <c r="M1086" s="54">
        <f t="shared" si="66"/>
        <v>-3.8760380548608489E-2</v>
      </c>
      <c r="N1086" s="42" t="e">
        <f>VLOOKUP(E1086,Inflation!$A$2:'Inflation'!$L$63,14,FALSE)*J1086</f>
        <v>#REF!</v>
      </c>
      <c r="O1086" s="126" t="e">
        <f t="shared" si="67"/>
        <v>#REF!</v>
      </c>
      <c r="P1086" s="41">
        <v>1</v>
      </c>
      <c r="Q1086" s="41">
        <v>1</v>
      </c>
      <c r="R1086" s="41">
        <v>1</v>
      </c>
    </row>
    <row r="1087" spans="1:18">
      <c r="A1087" s="40" t="str">
        <f t="shared" si="64"/>
        <v>3_19952</v>
      </c>
      <c r="B1087" s="40">
        <v>3</v>
      </c>
      <c r="C1087" s="41" t="s">
        <v>74</v>
      </c>
      <c r="D1087" s="40">
        <v>2</v>
      </c>
      <c r="E1087" s="40">
        <v>1995</v>
      </c>
      <c r="F1087" s="40" t="str">
        <f t="shared" si="65"/>
        <v>1995Q2</v>
      </c>
      <c r="G1087" s="40">
        <v>1</v>
      </c>
      <c r="H1087" s="40">
        <v>0</v>
      </c>
      <c r="I1087" s="40">
        <v>0</v>
      </c>
      <c r="J1087" s="42">
        <v>79275</v>
      </c>
      <c r="K1087" s="42">
        <f>J1087*OtherData!$C$3</f>
        <v>60011.355034065105</v>
      </c>
      <c r="L1087" s="42" t="str">
        <f>VLOOKUP($C1087,OtherData!$H:$I,2,0)</f>
        <v>Storm</v>
      </c>
      <c r="M1087" s="54">
        <f t="shared" si="66"/>
        <v>-3.8760433854616534E-2</v>
      </c>
      <c r="N1087" s="42" t="e">
        <f>VLOOKUP(E1087,Inflation!$A$2:'Inflation'!$L$63,14,FALSE)*J1087</f>
        <v>#REF!</v>
      </c>
      <c r="O1087" s="126" t="e">
        <f t="shared" si="67"/>
        <v>#REF!</v>
      </c>
      <c r="P1087" s="41">
        <v>3</v>
      </c>
      <c r="Q1087" s="41">
        <v>3</v>
      </c>
      <c r="R1087" s="41">
        <v>3</v>
      </c>
    </row>
    <row r="1088" spans="1:18">
      <c r="A1088" s="40" t="str">
        <f t="shared" si="64"/>
        <v>3_20154</v>
      </c>
      <c r="B1088" s="40">
        <v>3</v>
      </c>
      <c r="C1088" s="41" t="s">
        <v>66</v>
      </c>
      <c r="D1088" s="40">
        <v>4</v>
      </c>
      <c r="E1088" s="40">
        <v>2015</v>
      </c>
      <c r="F1088" s="40" t="str">
        <f t="shared" si="65"/>
        <v>2015Q4</v>
      </c>
      <c r="G1088" s="40">
        <v>1</v>
      </c>
      <c r="H1088" s="40">
        <v>0</v>
      </c>
      <c r="I1088" s="40">
        <v>0</v>
      </c>
      <c r="J1088" s="42">
        <v>79228</v>
      </c>
      <c r="K1088" s="42">
        <f>J1088*OtherData!$C$3</f>
        <v>59975.775927327784</v>
      </c>
      <c r="L1088" s="42" t="str">
        <f>VLOOKUP($C1088,OtherData!$H:$I,2,0)</f>
        <v>Water</v>
      </c>
      <c r="M1088" s="54">
        <f t="shared" si="66"/>
        <v>-3.8760747027413819E-2</v>
      </c>
      <c r="N1088" s="42" t="e">
        <f>VLOOKUP(E1088,Inflation!$A$2:'Inflation'!$L$63,14,FALSE)*J1088</f>
        <v>#REF!</v>
      </c>
      <c r="O1088" s="126" t="e">
        <f t="shared" si="67"/>
        <v>#REF!</v>
      </c>
      <c r="P1088" s="41">
        <v>5</v>
      </c>
      <c r="Q1088" s="41">
        <v>2</v>
      </c>
      <c r="R1088" s="41">
        <v>2</v>
      </c>
    </row>
    <row r="1089" spans="1:18">
      <c r="A1089" s="40" t="str">
        <f t="shared" si="64"/>
        <v>2_19752</v>
      </c>
      <c r="B1089" s="40">
        <v>2</v>
      </c>
      <c r="C1089" s="41" t="s">
        <v>73</v>
      </c>
      <c r="D1089" s="40">
        <v>2</v>
      </c>
      <c r="E1089" s="40">
        <v>1975</v>
      </c>
      <c r="F1089" s="40" t="str">
        <f t="shared" si="65"/>
        <v>1975Q2</v>
      </c>
      <c r="G1089" s="40">
        <v>1</v>
      </c>
      <c r="H1089" s="40">
        <v>0</v>
      </c>
      <c r="I1089" s="40">
        <v>0</v>
      </c>
      <c r="J1089" s="42">
        <v>79180</v>
      </c>
      <c r="K1089" s="42">
        <f>J1089*OtherData!$C$3</f>
        <v>59939.439818319457</v>
      </c>
      <c r="L1089" s="42" t="str">
        <f>VLOOKUP($C1089,OtherData!$H:$I,2,0)</f>
        <v>Wind</v>
      </c>
      <c r="M1089" s="54">
        <f t="shared" si="66"/>
        <v>-3.8761066863462111E-2</v>
      </c>
      <c r="N1089" s="42" t="e">
        <f>VLOOKUP(E1089,Inflation!$A$2:'Inflation'!$L$63,14,FALSE)*J1089</f>
        <v>#REF!</v>
      </c>
      <c r="O1089" s="126" t="e">
        <f t="shared" si="67"/>
        <v>#REF!</v>
      </c>
      <c r="P1089" s="41">
        <v>5</v>
      </c>
      <c r="Q1089" s="41">
        <v>2</v>
      </c>
      <c r="R1089" s="41">
        <v>2</v>
      </c>
    </row>
    <row r="1090" spans="1:18">
      <c r="A1090" s="40" t="str">
        <f t="shared" ref="A1090:A1153" si="68">B1090&amp;"_"&amp;E1090&amp;D1090</f>
        <v>1_19903</v>
      </c>
      <c r="B1090" s="40">
        <v>1</v>
      </c>
      <c r="C1090" s="41" t="s">
        <v>79</v>
      </c>
      <c r="D1090" s="40">
        <v>3</v>
      </c>
      <c r="E1090" s="40">
        <v>1990</v>
      </c>
      <c r="F1090" s="40" t="str">
        <f t="shared" ref="F1090:F1153" si="69">E1090&amp;"Q"&amp;D1090</f>
        <v>1990Q3</v>
      </c>
      <c r="G1090" s="40">
        <v>1</v>
      </c>
      <c r="H1090" s="40">
        <v>0</v>
      </c>
      <c r="I1090" s="40">
        <v>0</v>
      </c>
      <c r="J1090" s="42">
        <v>79172</v>
      </c>
      <c r="K1090" s="42">
        <f>J1090*OtherData!$C$3</f>
        <v>59933.383800151401</v>
      </c>
      <c r="L1090" s="42" t="str">
        <f>VLOOKUP($C1090,OtherData!$H:$I,2,0)</f>
        <v>Storm</v>
      </c>
      <c r="M1090" s="54">
        <f t="shared" ref="M1090:M1153" si="70">STANDARDIZE(J1090,AVERAGE($J$2:$J$3367),_xlfn.STDEV.S($J$2:$J$3367))</f>
        <v>-3.8761120169470163E-2</v>
      </c>
      <c r="N1090" s="42" t="e">
        <f>VLOOKUP(E1090,Inflation!$A$2:'Inflation'!$L$63,14,FALSE)*J1090</f>
        <v>#REF!</v>
      </c>
      <c r="O1090" s="126" t="e">
        <f t="shared" ref="O1090:O1153" si="71">STANDARDIZE(N1090,AVERAGE($N$2:$N$3367),_xlfn.STDEV.S($N$2:$N$3367))</f>
        <v>#REF!</v>
      </c>
      <c r="P1090" s="41">
        <v>3</v>
      </c>
      <c r="Q1090" s="41">
        <v>3</v>
      </c>
      <c r="R1090" s="41">
        <v>3</v>
      </c>
    </row>
    <row r="1091" spans="1:18">
      <c r="A1091" s="40" t="str">
        <f t="shared" si="68"/>
        <v>1_20073</v>
      </c>
      <c r="B1091" s="40">
        <v>1</v>
      </c>
      <c r="C1091" s="41" t="s">
        <v>72</v>
      </c>
      <c r="D1091" s="40">
        <v>3</v>
      </c>
      <c r="E1091" s="40">
        <v>2007</v>
      </c>
      <c r="F1091" s="40" t="str">
        <f t="shared" si="69"/>
        <v>2007Q3</v>
      </c>
      <c r="G1091" s="40">
        <v>1</v>
      </c>
      <c r="H1091" s="40">
        <v>0</v>
      </c>
      <c r="I1091" s="40">
        <v>0</v>
      </c>
      <c r="J1091" s="42">
        <v>79077</v>
      </c>
      <c r="K1091" s="42">
        <f>J1091*OtherData!$C$3</f>
        <v>59861.468584405753</v>
      </c>
      <c r="L1091" s="42" t="str">
        <f>VLOOKUP($C1091,OtherData!$H:$I,2,0)</f>
        <v>Storm</v>
      </c>
      <c r="M1091" s="54">
        <f t="shared" si="70"/>
        <v>-3.876175317831574E-2</v>
      </c>
      <c r="N1091" s="42" t="e">
        <f>VLOOKUP(E1091,Inflation!$A$2:'Inflation'!$L$63,14,FALSE)*J1091</f>
        <v>#REF!</v>
      </c>
      <c r="O1091" s="126" t="e">
        <f t="shared" si="71"/>
        <v>#REF!</v>
      </c>
      <c r="P1091" s="41">
        <v>4</v>
      </c>
      <c r="Q1091" s="41">
        <v>4</v>
      </c>
      <c r="R1091" s="41">
        <v>4</v>
      </c>
    </row>
    <row r="1092" spans="1:18">
      <c r="A1092" s="40" t="str">
        <f t="shared" si="68"/>
        <v>1_19992</v>
      </c>
      <c r="B1092" s="40">
        <v>1</v>
      </c>
      <c r="C1092" s="41" t="s">
        <v>71</v>
      </c>
      <c r="D1092" s="40">
        <v>2</v>
      </c>
      <c r="E1092" s="40">
        <v>1999</v>
      </c>
      <c r="F1092" s="40" t="str">
        <f t="shared" si="69"/>
        <v>1999Q2</v>
      </c>
      <c r="G1092" s="40">
        <v>1</v>
      </c>
      <c r="H1092" s="40">
        <v>0</v>
      </c>
      <c r="I1092" s="40">
        <v>0</v>
      </c>
      <c r="J1092" s="42">
        <v>79022</v>
      </c>
      <c r="K1092" s="42">
        <f>J1092*OtherData!$C$3</f>
        <v>59819.833459500383</v>
      </c>
      <c r="L1092" s="42" t="str">
        <f>VLOOKUP($C1092,OtherData!$H:$I,2,0)</f>
        <v>Storm</v>
      </c>
      <c r="M1092" s="54">
        <f t="shared" si="70"/>
        <v>-3.876211965712107E-2</v>
      </c>
      <c r="N1092" s="42" t="e">
        <f>VLOOKUP(E1092,Inflation!$A$2:'Inflation'!$L$63,14,FALSE)*J1092</f>
        <v>#REF!</v>
      </c>
      <c r="O1092" s="126" t="e">
        <f t="shared" si="71"/>
        <v>#REF!</v>
      </c>
      <c r="P1092" s="41">
        <v>1</v>
      </c>
      <c r="Q1092" s="41">
        <v>1</v>
      </c>
      <c r="R1092" s="41">
        <v>1</v>
      </c>
    </row>
    <row r="1093" spans="1:18">
      <c r="A1093" s="40" t="str">
        <f t="shared" si="68"/>
        <v>4_19831</v>
      </c>
      <c r="B1093" s="40">
        <v>4</v>
      </c>
      <c r="C1093" s="41" t="s">
        <v>73</v>
      </c>
      <c r="D1093" s="40">
        <v>1</v>
      </c>
      <c r="E1093" s="40">
        <v>1983</v>
      </c>
      <c r="F1093" s="40" t="str">
        <f t="shared" si="69"/>
        <v>1983Q1</v>
      </c>
      <c r="G1093" s="40">
        <v>1</v>
      </c>
      <c r="H1093" s="40">
        <v>0</v>
      </c>
      <c r="I1093" s="40">
        <v>0</v>
      </c>
      <c r="J1093" s="42">
        <v>78895</v>
      </c>
      <c r="K1093" s="42">
        <f>J1093*OtherData!$C$3</f>
        <v>59723.694171082519</v>
      </c>
      <c r="L1093" s="42" t="str">
        <f>VLOOKUP($C1093,OtherData!$H:$I,2,0)</f>
        <v>Wind</v>
      </c>
      <c r="M1093" s="54">
        <f t="shared" si="70"/>
        <v>-3.8762965889998842E-2</v>
      </c>
      <c r="N1093" s="42" t="e">
        <f>VLOOKUP(E1093,Inflation!$A$2:'Inflation'!$L$63,14,FALSE)*J1093</f>
        <v>#REF!</v>
      </c>
      <c r="O1093" s="126" t="e">
        <f t="shared" si="71"/>
        <v>#REF!</v>
      </c>
      <c r="P1093" s="41">
        <v>3</v>
      </c>
      <c r="Q1093" s="41">
        <v>3</v>
      </c>
      <c r="R1093" s="41">
        <v>3</v>
      </c>
    </row>
    <row r="1094" spans="1:18">
      <c r="A1094" s="40" t="str">
        <f t="shared" si="68"/>
        <v>1_20024</v>
      </c>
      <c r="B1094" s="40">
        <v>1</v>
      </c>
      <c r="C1094" s="41" t="s">
        <v>71</v>
      </c>
      <c r="D1094" s="40">
        <v>4</v>
      </c>
      <c r="E1094" s="40">
        <v>2002</v>
      </c>
      <c r="F1094" s="40" t="str">
        <f t="shared" si="69"/>
        <v>2002Q4</v>
      </c>
      <c r="G1094" s="40">
        <v>1</v>
      </c>
      <c r="H1094" s="40">
        <v>0</v>
      </c>
      <c r="I1094" s="40">
        <v>0</v>
      </c>
      <c r="J1094" s="42">
        <v>78879</v>
      </c>
      <c r="K1094" s="42">
        <f>J1094*OtherData!$C$3</f>
        <v>59711.582134746408</v>
      </c>
      <c r="L1094" s="42" t="str">
        <f>VLOOKUP($C1094,OtherData!$H:$I,2,0)</f>
        <v>Storm</v>
      </c>
      <c r="M1094" s="54">
        <f t="shared" si="70"/>
        <v>-3.8763072502014939E-2</v>
      </c>
      <c r="N1094" s="42" t="e">
        <f>VLOOKUP(E1094,Inflation!$A$2:'Inflation'!$L$63,14,FALSE)*J1094</f>
        <v>#REF!</v>
      </c>
      <c r="O1094" s="126" t="e">
        <f t="shared" si="71"/>
        <v>#REF!</v>
      </c>
      <c r="P1094" s="41">
        <v>4</v>
      </c>
      <c r="Q1094" s="41">
        <v>4</v>
      </c>
      <c r="R1094" s="41">
        <v>4</v>
      </c>
    </row>
    <row r="1095" spans="1:18">
      <c r="A1095" s="40" t="str">
        <f t="shared" si="68"/>
        <v>2_19942</v>
      </c>
      <c r="B1095" s="40">
        <v>2</v>
      </c>
      <c r="C1095" s="41" t="s">
        <v>74</v>
      </c>
      <c r="D1095" s="40">
        <v>2</v>
      </c>
      <c r="E1095" s="40">
        <v>1994</v>
      </c>
      <c r="F1095" s="40" t="str">
        <f t="shared" si="69"/>
        <v>1994Q2</v>
      </c>
      <c r="G1095" s="40">
        <v>1</v>
      </c>
      <c r="H1095" s="40">
        <v>0</v>
      </c>
      <c r="I1095" s="40">
        <v>0</v>
      </c>
      <c r="J1095" s="42">
        <v>78839</v>
      </c>
      <c r="K1095" s="42">
        <f>J1095*OtherData!$C$3</f>
        <v>59681.302043906137</v>
      </c>
      <c r="L1095" s="42" t="str">
        <f>VLOOKUP($C1095,OtherData!$H:$I,2,0)</f>
        <v>Storm</v>
      </c>
      <c r="M1095" s="54">
        <f t="shared" si="70"/>
        <v>-3.8763339032055179E-2</v>
      </c>
      <c r="N1095" s="42" t="e">
        <f>VLOOKUP(E1095,Inflation!$A$2:'Inflation'!$L$63,14,FALSE)*J1095</f>
        <v>#REF!</v>
      </c>
      <c r="O1095" s="126" t="e">
        <f t="shared" si="71"/>
        <v>#REF!</v>
      </c>
      <c r="P1095" s="41">
        <v>3</v>
      </c>
      <c r="Q1095" s="41">
        <v>3</v>
      </c>
      <c r="R1095" s="41">
        <v>3</v>
      </c>
    </row>
    <row r="1096" spans="1:18">
      <c r="A1096" s="40" t="str">
        <f t="shared" si="68"/>
        <v>2_19831</v>
      </c>
      <c r="B1096" s="40">
        <v>2</v>
      </c>
      <c r="C1096" s="41" t="s">
        <v>66</v>
      </c>
      <c r="D1096" s="40">
        <v>1</v>
      </c>
      <c r="E1096" s="40">
        <v>1983</v>
      </c>
      <c r="F1096" s="40" t="str">
        <f t="shared" si="69"/>
        <v>1983Q1</v>
      </c>
      <c r="G1096" s="40">
        <v>14</v>
      </c>
      <c r="H1096" s="40">
        <v>0</v>
      </c>
      <c r="I1096" s="40">
        <v>0</v>
      </c>
      <c r="J1096" s="42">
        <v>78820</v>
      </c>
      <c r="K1096" s="42">
        <f>J1096*OtherData!$C$3</f>
        <v>59666.919000757007</v>
      </c>
      <c r="L1096" s="42" t="str">
        <f>VLOOKUP($C1096,OtherData!$H:$I,2,0)</f>
        <v>Water</v>
      </c>
      <c r="M1096" s="54">
        <f t="shared" si="70"/>
        <v>-3.8763465633824296E-2</v>
      </c>
      <c r="N1096" s="42" t="e">
        <f>VLOOKUP(E1096,Inflation!$A$2:'Inflation'!$L$63,14,FALSE)*J1096</f>
        <v>#REF!</v>
      </c>
      <c r="O1096" s="126" t="e">
        <f t="shared" si="71"/>
        <v>#REF!</v>
      </c>
      <c r="P1096" s="41">
        <v>3</v>
      </c>
      <c r="Q1096" s="41">
        <v>3</v>
      </c>
      <c r="R1096" s="41">
        <v>3</v>
      </c>
    </row>
    <row r="1097" spans="1:18">
      <c r="A1097" s="40" t="str">
        <f t="shared" si="68"/>
        <v>3_19892</v>
      </c>
      <c r="B1097" s="40">
        <v>3</v>
      </c>
      <c r="C1097" s="41" t="s">
        <v>71</v>
      </c>
      <c r="D1097" s="40">
        <v>2</v>
      </c>
      <c r="E1097" s="40">
        <v>1989</v>
      </c>
      <c r="F1097" s="40" t="str">
        <f t="shared" si="69"/>
        <v>1989Q2</v>
      </c>
      <c r="G1097" s="40">
        <v>1</v>
      </c>
      <c r="H1097" s="40">
        <v>0</v>
      </c>
      <c r="I1097" s="40">
        <v>0</v>
      </c>
      <c r="J1097" s="42">
        <v>78752</v>
      </c>
      <c r="K1097" s="42">
        <f>J1097*OtherData!$C$3</f>
        <v>59615.442846328544</v>
      </c>
      <c r="L1097" s="42" t="str">
        <f>VLOOKUP($C1097,OtherData!$H:$I,2,0)</f>
        <v>Storm</v>
      </c>
      <c r="M1097" s="54">
        <f t="shared" si="70"/>
        <v>-3.8763918734892711E-2</v>
      </c>
      <c r="N1097" s="42" t="e">
        <f>VLOOKUP(E1097,Inflation!$A$2:'Inflation'!$L$63,14,FALSE)*J1097</f>
        <v>#REF!</v>
      </c>
      <c r="O1097" s="126" t="e">
        <f t="shared" si="71"/>
        <v>#REF!</v>
      </c>
      <c r="P1097" s="41">
        <v>3</v>
      </c>
      <c r="Q1097" s="41">
        <v>3</v>
      </c>
      <c r="R1097" s="41">
        <v>3</v>
      </c>
    </row>
    <row r="1098" spans="1:18">
      <c r="A1098" s="40" t="str">
        <f t="shared" si="68"/>
        <v>3_20122</v>
      </c>
      <c r="B1098" s="40">
        <v>3</v>
      </c>
      <c r="C1098" s="41" t="s">
        <v>71</v>
      </c>
      <c r="D1098" s="40">
        <v>2</v>
      </c>
      <c r="E1098" s="40">
        <v>2012</v>
      </c>
      <c r="F1098" s="40" t="str">
        <f t="shared" si="69"/>
        <v>2012Q2</v>
      </c>
      <c r="G1098" s="40">
        <v>1</v>
      </c>
      <c r="H1098" s="40">
        <v>0</v>
      </c>
      <c r="I1098" s="40">
        <v>0</v>
      </c>
      <c r="J1098" s="42">
        <v>78578</v>
      </c>
      <c r="K1098" s="42">
        <f>J1098*OtherData!$C$3</f>
        <v>59483.724451173359</v>
      </c>
      <c r="L1098" s="42" t="str">
        <f>VLOOKUP($C1098,OtherData!$H:$I,2,0)</f>
        <v>Storm</v>
      </c>
      <c r="M1098" s="54">
        <f t="shared" si="70"/>
        <v>-3.8765078140567767E-2</v>
      </c>
      <c r="N1098" s="42" t="e">
        <f>VLOOKUP(E1098,Inflation!$A$2:'Inflation'!$L$63,14,FALSE)*J1098</f>
        <v>#REF!</v>
      </c>
      <c r="O1098" s="126" t="e">
        <f t="shared" si="71"/>
        <v>#REF!</v>
      </c>
      <c r="P1098" s="41">
        <v>3</v>
      </c>
      <c r="Q1098" s="41">
        <v>3</v>
      </c>
      <c r="R1098" s="41">
        <v>3</v>
      </c>
    </row>
    <row r="1099" spans="1:18">
      <c r="A1099" s="40" t="str">
        <f t="shared" si="68"/>
        <v>4_19882</v>
      </c>
      <c r="B1099" s="40">
        <v>4</v>
      </c>
      <c r="C1099" s="41" t="s">
        <v>71</v>
      </c>
      <c r="D1099" s="40">
        <v>2</v>
      </c>
      <c r="E1099" s="40">
        <v>1988</v>
      </c>
      <c r="F1099" s="40" t="str">
        <f t="shared" si="69"/>
        <v>1988Q2</v>
      </c>
      <c r="G1099" s="40">
        <v>1</v>
      </c>
      <c r="H1099" s="40">
        <v>0</v>
      </c>
      <c r="I1099" s="40">
        <v>0</v>
      </c>
      <c r="J1099" s="42">
        <v>78388</v>
      </c>
      <c r="K1099" s="42">
        <f>J1099*OtherData!$C$3</f>
        <v>59339.894019682062</v>
      </c>
      <c r="L1099" s="42" t="str">
        <f>VLOOKUP($C1099,OtherData!$H:$I,2,0)</f>
        <v>Storm</v>
      </c>
      <c r="M1099" s="54">
        <f t="shared" si="70"/>
        <v>-3.8766344158258921E-2</v>
      </c>
      <c r="N1099" s="42" t="e">
        <f>VLOOKUP(E1099,Inflation!$A$2:'Inflation'!$L$63,14,FALSE)*J1099</f>
        <v>#REF!</v>
      </c>
      <c r="O1099" s="126" t="e">
        <f t="shared" si="71"/>
        <v>#REF!</v>
      </c>
      <c r="P1099" s="41">
        <v>3</v>
      </c>
      <c r="Q1099" s="41">
        <v>3</v>
      </c>
      <c r="R1099" s="41">
        <v>3</v>
      </c>
    </row>
    <row r="1100" spans="1:18">
      <c r="A1100" s="40" t="str">
        <f t="shared" si="68"/>
        <v>4_20132</v>
      </c>
      <c r="B1100" s="40">
        <v>4</v>
      </c>
      <c r="C1100" s="41" t="s">
        <v>71</v>
      </c>
      <c r="D1100" s="40">
        <v>2</v>
      </c>
      <c r="E1100" s="40">
        <v>2013</v>
      </c>
      <c r="F1100" s="40" t="str">
        <f t="shared" si="69"/>
        <v>2013Q2</v>
      </c>
      <c r="G1100" s="40">
        <v>1</v>
      </c>
      <c r="H1100" s="40">
        <v>0</v>
      </c>
      <c r="I1100" s="40">
        <v>0</v>
      </c>
      <c r="J1100" s="42">
        <v>78316</v>
      </c>
      <c r="K1100" s="42">
        <f>J1100*OtherData!$C$3</f>
        <v>59285.389856169568</v>
      </c>
      <c r="L1100" s="42" t="str">
        <f>VLOOKUP($C1100,OtherData!$H:$I,2,0)</f>
        <v>Storm</v>
      </c>
      <c r="M1100" s="54">
        <f t="shared" si="70"/>
        <v>-3.8766823912331355E-2</v>
      </c>
      <c r="N1100" s="42" t="e">
        <f>VLOOKUP(E1100,Inflation!$A$2:'Inflation'!$L$63,14,FALSE)*J1100</f>
        <v>#REF!</v>
      </c>
      <c r="O1100" s="126" t="e">
        <f t="shared" si="71"/>
        <v>#REF!</v>
      </c>
      <c r="P1100" s="41">
        <v>1</v>
      </c>
      <c r="Q1100" s="41">
        <v>1</v>
      </c>
      <c r="R1100" s="41">
        <v>1</v>
      </c>
    </row>
    <row r="1101" spans="1:18">
      <c r="A1101" s="40" t="str">
        <f t="shared" si="68"/>
        <v>2_19772</v>
      </c>
      <c r="B1101" s="40">
        <v>2</v>
      </c>
      <c r="C1101" s="41" t="s">
        <v>83</v>
      </c>
      <c r="D1101" s="40">
        <v>2</v>
      </c>
      <c r="E1101" s="40">
        <v>1977</v>
      </c>
      <c r="F1101" s="40" t="str">
        <f t="shared" si="69"/>
        <v>1977Q2</v>
      </c>
      <c r="G1101" s="40">
        <v>1</v>
      </c>
      <c r="H1101" s="40">
        <v>0</v>
      </c>
      <c r="I1101" s="40">
        <v>0</v>
      </c>
      <c r="J1101" s="42">
        <v>78261</v>
      </c>
      <c r="K1101" s="42">
        <f>J1101*OtherData!$C$3</f>
        <v>59243.754731264198</v>
      </c>
      <c r="L1101" s="42" t="str">
        <f>VLOOKUP($C1101,OtherData!$H:$I,2,0)</f>
        <v>Storm</v>
      </c>
      <c r="M1101" s="54">
        <f t="shared" si="70"/>
        <v>-3.8767190391136692E-2</v>
      </c>
      <c r="N1101" s="42" t="e">
        <f>VLOOKUP(E1101,Inflation!$A$2:'Inflation'!$L$63,14,FALSE)*J1101</f>
        <v>#REF!</v>
      </c>
      <c r="O1101" s="126" t="e">
        <f t="shared" si="71"/>
        <v>#REF!</v>
      </c>
      <c r="P1101" s="41">
        <v>3</v>
      </c>
      <c r="Q1101" s="41">
        <v>3</v>
      </c>
      <c r="R1101" s="41">
        <v>3</v>
      </c>
    </row>
    <row r="1102" spans="1:18">
      <c r="A1102" s="40" t="str">
        <f t="shared" si="68"/>
        <v>2_19684</v>
      </c>
      <c r="B1102" s="40">
        <v>2</v>
      </c>
      <c r="C1102" s="41" t="s">
        <v>68</v>
      </c>
      <c r="D1102" s="40">
        <v>4</v>
      </c>
      <c r="E1102" s="40">
        <v>1968</v>
      </c>
      <c r="F1102" s="40" t="str">
        <f t="shared" si="69"/>
        <v>1968Q4</v>
      </c>
      <c r="G1102" s="40">
        <v>1</v>
      </c>
      <c r="H1102" s="40">
        <v>0</v>
      </c>
      <c r="I1102" s="40">
        <v>0</v>
      </c>
      <c r="J1102" s="42">
        <v>78205</v>
      </c>
      <c r="K1102" s="42">
        <f>J1102*OtherData!$C$3</f>
        <v>59201.362604087815</v>
      </c>
      <c r="L1102" s="42" t="str">
        <f>VLOOKUP($C1102,OtherData!$H:$I,2,0)</f>
        <v>Wind</v>
      </c>
      <c r="M1102" s="54">
        <f t="shared" si="70"/>
        <v>-3.8767563533193029E-2</v>
      </c>
      <c r="N1102" s="42" t="e">
        <f>VLOOKUP(E1102,Inflation!$A$2:'Inflation'!$L$63,14,FALSE)*J1102</f>
        <v>#REF!</v>
      </c>
      <c r="O1102" s="126" t="e">
        <f t="shared" si="71"/>
        <v>#REF!</v>
      </c>
      <c r="P1102" s="41">
        <v>3</v>
      </c>
      <c r="Q1102" s="41">
        <v>3</v>
      </c>
      <c r="R1102" s="41">
        <v>3</v>
      </c>
    </row>
    <row r="1103" spans="1:18">
      <c r="A1103" s="40" t="str">
        <f t="shared" si="68"/>
        <v>2_19862</v>
      </c>
      <c r="B1103" s="40">
        <v>2</v>
      </c>
      <c r="C1103" s="41" t="s">
        <v>86</v>
      </c>
      <c r="D1103" s="40">
        <v>2</v>
      </c>
      <c r="E1103" s="40">
        <v>1986</v>
      </c>
      <c r="F1103" s="40" t="str">
        <f t="shared" si="69"/>
        <v>1986Q2</v>
      </c>
      <c r="G1103" s="40">
        <v>1</v>
      </c>
      <c r="H1103" s="40">
        <v>0</v>
      </c>
      <c r="I1103" s="40">
        <v>0</v>
      </c>
      <c r="J1103" s="42">
        <v>78134</v>
      </c>
      <c r="K1103" s="42">
        <f>J1103*OtherData!$C$3</f>
        <v>59147.615442846334</v>
      </c>
      <c r="L1103" s="42" t="str">
        <f>VLOOKUP($C1103,OtherData!$H:$I,2,0)</f>
        <v>Storm</v>
      </c>
      <c r="M1103" s="54">
        <f t="shared" si="70"/>
        <v>-3.8768036624014464E-2</v>
      </c>
      <c r="N1103" s="42" t="e">
        <f>VLOOKUP(E1103,Inflation!$A$2:'Inflation'!$L$63,14,FALSE)*J1103</f>
        <v>#REF!</v>
      </c>
      <c r="O1103" s="126" t="e">
        <f t="shared" si="71"/>
        <v>#REF!</v>
      </c>
      <c r="P1103" s="41">
        <v>2</v>
      </c>
      <c r="Q1103" s="41">
        <v>2</v>
      </c>
      <c r="R1103" s="41">
        <v>2</v>
      </c>
    </row>
    <row r="1104" spans="1:18">
      <c r="A1104" s="40" t="str">
        <f t="shared" si="68"/>
        <v>3_19842</v>
      </c>
      <c r="B1104" s="40">
        <v>3</v>
      </c>
      <c r="C1104" s="41" t="s">
        <v>86</v>
      </c>
      <c r="D1104" s="40">
        <v>2</v>
      </c>
      <c r="E1104" s="40">
        <v>1984</v>
      </c>
      <c r="F1104" s="40" t="str">
        <f t="shared" si="69"/>
        <v>1984Q2</v>
      </c>
      <c r="G1104" s="40">
        <v>1</v>
      </c>
      <c r="H1104" s="40">
        <v>0</v>
      </c>
      <c r="I1104" s="40">
        <v>0</v>
      </c>
      <c r="J1104" s="42">
        <v>78063</v>
      </c>
      <c r="K1104" s="42">
        <f>J1104*OtherData!$C$3</f>
        <v>59093.868281604846</v>
      </c>
      <c r="L1104" s="42" t="str">
        <f>VLOOKUP($C1104,OtherData!$H:$I,2,0)</f>
        <v>Storm</v>
      </c>
      <c r="M1104" s="54">
        <f t="shared" si="70"/>
        <v>-3.8768509714835891E-2</v>
      </c>
      <c r="N1104" s="42" t="e">
        <f>VLOOKUP(E1104,Inflation!$A$2:'Inflation'!$L$63,14,FALSE)*J1104</f>
        <v>#REF!</v>
      </c>
      <c r="O1104" s="126" t="e">
        <f t="shared" si="71"/>
        <v>#REF!</v>
      </c>
      <c r="P1104" s="41">
        <v>4</v>
      </c>
      <c r="Q1104" s="41">
        <v>4</v>
      </c>
      <c r="R1104" s="41">
        <v>4</v>
      </c>
    </row>
    <row r="1105" spans="1:18">
      <c r="A1105" s="40" t="str">
        <f t="shared" si="68"/>
        <v>2_20193</v>
      </c>
      <c r="B1105" s="40">
        <v>2</v>
      </c>
      <c r="C1105" s="41" t="s">
        <v>72</v>
      </c>
      <c r="D1105" s="40">
        <v>3</v>
      </c>
      <c r="E1105" s="40">
        <v>2019</v>
      </c>
      <c r="F1105" s="40" t="str">
        <f t="shared" si="69"/>
        <v>2019Q3</v>
      </c>
      <c r="G1105" s="40">
        <v>1</v>
      </c>
      <c r="H1105" s="40">
        <v>0</v>
      </c>
      <c r="I1105" s="40">
        <v>0</v>
      </c>
      <c r="J1105" s="42">
        <v>77991</v>
      </c>
      <c r="K1105" s="42">
        <f>J1105*OtherData!$C$3</f>
        <v>59039.364118092359</v>
      </c>
      <c r="L1105" s="42" t="str">
        <f>VLOOKUP($C1105,OtherData!$H:$I,2,0)</f>
        <v>Storm</v>
      </c>
      <c r="M1105" s="54">
        <f t="shared" si="70"/>
        <v>-3.8768989468908326E-2</v>
      </c>
      <c r="N1105" s="42" t="e">
        <f>VLOOKUP(E1105,Inflation!$A$2:'Inflation'!$L$63,14,FALSE)*J1105</f>
        <v>#REF!</v>
      </c>
      <c r="O1105" s="126" t="e">
        <f t="shared" si="71"/>
        <v>#REF!</v>
      </c>
      <c r="P1105" s="41">
        <v>2</v>
      </c>
      <c r="Q1105" s="41">
        <v>2</v>
      </c>
      <c r="R1105" s="41">
        <v>2</v>
      </c>
    </row>
    <row r="1106" spans="1:18">
      <c r="A1106" s="40" t="str">
        <f t="shared" si="68"/>
        <v>2_19871</v>
      </c>
      <c r="B1106" s="40">
        <v>2</v>
      </c>
      <c r="C1106" s="41" t="s">
        <v>73</v>
      </c>
      <c r="D1106" s="40">
        <v>1</v>
      </c>
      <c r="E1106" s="40">
        <v>1987</v>
      </c>
      <c r="F1106" s="40" t="str">
        <f t="shared" si="69"/>
        <v>1987Q1</v>
      </c>
      <c r="G1106" s="40">
        <v>1</v>
      </c>
      <c r="H1106" s="40">
        <v>0</v>
      </c>
      <c r="I1106" s="40">
        <v>0</v>
      </c>
      <c r="J1106" s="42">
        <v>77857</v>
      </c>
      <c r="K1106" s="42">
        <f>J1106*OtherData!$C$3</f>
        <v>58937.925813777445</v>
      </c>
      <c r="L1106" s="42" t="str">
        <f>VLOOKUP($C1106,OtherData!$H:$I,2,0)</f>
        <v>Wind</v>
      </c>
      <c r="M1106" s="54">
        <f t="shared" si="70"/>
        <v>-3.8769882344543143E-2</v>
      </c>
      <c r="N1106" s="42" t="e">
        <f>VLOOKUP(E1106,Inflation!$A$2:'Inflation'!$L$63,14,FALSE)*J1106</f>
        <v>#REF!</v>
      </c>
      <c r="O1106" s="126" t="e">
        <f t="shared" si="71"/>
        <v>#REF!</v>
      </c>
      <c r="P1106" s="41">
        <v>5</v>
      </c>
      <c r="Q1106" s="41">
        <v>2</v>
      </c>
      <c r="R1106" s="41">
        <v>5</v>
      </c>
    </row>
    <row r="1107" spans="1:18">
      <c r="A1107" s="40" t="str">
        <f t="shared" si="68"/>
        <v>3_20083</v>
      </c>
      <c r="B1107" s="40">
        <v>3</v>
      </c>
      <c r="C1107" s="41" t="s">
        <v>66</v>
      </c>
      <c r="D1107" s="40">
        <v>3</v>
      </c>
      <c r="E1107" s="40">
        <v>2008</v>
      </c>
      <c r="F1107" s="40" t="str">
        <f t="shared" si="69"/>
        <v>2008Q3</v>
      </c>
      <c r="G1107" s="40">
        <v>1</v>
      </c>
      <c r="H1107" s="40">
        <v>0</v>
      </c>
      <c r="I1107" s="40">
        <v>0</v>
      </c>
      <c r="J1107" s="42">
        <v>77857</v>
      </c>
      <c r="K1107" s="42">
        <f>J1107*OtherData!$C$3</f>
        <v>58937.925813777445</v>
      </c>
      <c r="L1107" s="42" t="str">
        <f>VLOOKUP($C1107,OtherData!$H:$I,2,0)</f>
        <v>Water</v>
      </c>
      <c r="M1107" s="54">
        <f t="shared" si="70"/>
        <v>-3.8769882344543143E-2</v>
      </c>
      <c r="N1107" s="42" t="e">
        <f>VLOOKUP(E1107,Inflation!$A$2:'Inflation'!$L$63,14,FALSE)*J1107</f>
        <v>#REF!</v>
      </c>
      <c r="O1107" s="126" t="e">
        <f t="shared" si="71"/>
        <v>#REF!</v>
      </c>
      <c r="P1107" s="41">
        <v>5</v>
      </c>
      <c r="Q1107" s="41">
        <v>2</v>
      </c>
      <c r="R1107" s="41">
        <v>2</v>
      </c>
    </row>
    <row r="1108" spans="1:18">
      <c r="A1108" s="40" t="str">
        <f t="shared" si="68"/>
        <v>5_20073</v>
      </c>
      <c r="B1108" s="40">
        <v>5</v>
      </c>
      <c r="C1108" s="41" t="s">
        <v>71</v>
      </c>
      <c r="D1108" s="40">
        <v>3</v>
      </c>
      <c r="E1108" s="40">
        <v>2007</v>
      </c>
      <c r="F1108" s="40" t="str">
        <f t="shared" si="69"/>
        <v>2007Q3</v>
      </c>
      <c r="G1108" s="40">
        <v>1</v>
      </c>
      <c r="H1108" s="40">
        <v>0</v>
      </c>
      <c r="I1108" s="40">
        <v>0</v>
      </c>
      <c r="J1108" s="42">
        <v>77738</v>
      </c>
      <c r="K1108" s="42">
        <f>J1108*OtherData!$C$3</f>
        <v>58847.842543527637</v>
      </c>
      <c r="L1108" s="42" t="str">
        <f>VLOOKUP($C1108,OtherData!$H:$I,2,0)</f>
        <v>Storm</v>
      </c>
      <c r="M1108" s="54">
        <f t="shared" si="70"/>
        <v>-3.8770675271412862E-2</v>
      </c>
      <c r="N1108" s="42" t="e">
        <f>VLOOKUP(E1108,Inflation!$A$2:'Inflation'!$L$63,14,FALSE)*J1108</f>
        <v>#REF!</v>
      </c>
      <c r="O1108" s="126" t="e">
        <f t="shared" si="71"/>
        <v>#REF!</v>
      </c>
      <c r="P1108" s="41">
        <v>2</v>
      </c>
      <c r="Q1108" s="41">
        <v>2</v>
      </c>
      <c r="R1108" s="41">
        <v>2</v>
      </c>
    </row>
    <row r="1109" spans="1:18">
      <c r="A1109" s="40" t="str">
        <f t="shared" si="68"/>
        <v>1_19833</v>
      </c>
      <c r="B1109" s="40">
        <v>1</v>
      </c>
      <c r="C1109" s="41" t="s">
        <v>71</v>
      </c>
      <c r="D1109" s="40">
        <v>3</v>
      </c>
      <c r="E1109" s="40">
        <v>1983</v>
      </c>
      <c r="F1109" s="40" t="str">
        <f t="shared" si="69"/>
        <v>1983Q3</v>
      </c>
      <c r="G1109" s="40">
        <v>1</v>
      </c>
      <c r="H1109" s="40">
        <v>0</v>
      </c>
      <c r="I1109" s="40">
        <v>0</v>
      </c>
      <c r="J1109" s="42">
        <v>77658</v>
      </c>
      <c r="K1109" s="42">
        <f>J1109*OtherData!$C$3</f>
        <v>58787.282361847087</v>
      </c>
      <c r="L1109" s="42" t="str">
        <f>VLOOKUP($C1109,OtherData!$H:$I,2,0)</f>
        <v>Storm</v>
      </c>
      <c r="M1109" s="54">
        <f t="shared" si="70"/>
        <v>-3.8771208331493348E-2</v>
      </c>
      <c r="N1109" s="42" t="e">
        <f>VLOOKUP(E1109,Inflation!$A$2:'Inflation'!$L$63,14,FALSE)*J1109</f>
        <v>#REF!</v>
      </c>
      <c r="O1109" s="126" t="e">
        <f t="shared" si="71"/>
        <v>#REF!</v>
      </c>
      <c r="P1109" s="41">
        <v>3</v>
      </c>
      <c r="Q1109" s="41">
        <v>3</v>
      </c>
      <c r="R1109" s="41">
        <v>3</v>
      </c>
    </row>
    <row r="1110" spans="1:18">
      <c r="A1110" s="40" t="str">
        <f t="shared" si="68"/>
        <v>2_19883</v>
      </c>
      <c r="B1110" s="40">
        <v>2</v>
      </c>
      <c r="C1110" s="41" t="s">
        <v>66</v>
      </c>
      <c r="D1110" s="40">
        <v>3</v>
      </c>
      <c r="E1110" s="40">
        <v>1988</v>
      </c>
      <c r="F1110" s="40" t="str">
        <f t="shared" si="69"/>
        <v>1988Q3</v>
      </c>
      <c r="G1110" s="40">
        <v>1</v>
      </c>
      <c r="H1110" s="40">
        <v>0</v>
      </c>
      <c r="I1110" s="40">
        <v>0</v>
      </c>
      <c r="J1110" s="42">
        <v>77595</v>
      </c>
      <c r="K1110" s="42">
        <f>J1110*OtherData!$C$3</f>
        <v>58739.591218773661</v>
      </c>
      <c r="L1110" s="42" t="str">
        <f>VLOOKUP($C1110,OtherData!$H:$I,2,0)</f>
        <v>Water</v>
      </c>
      <c r="M1110" s="54">
        <f t="shared" si="70"/>
        <v>-3.8771628116306731E-2</v>
      </c>
      <c r="N1110" s="42" t="e">
        <f>VLOOKUP(E1110,Inflation!$A$2:'Inflation'!$L$63,14,FALSE)*J1110</f>
        <v>#REF!</v>
      </c>
      <c r="O1110" s="126" t="e">
        <f t="shared" si="71"/>
        <v>#REF!</v>
      </c>
      <c r="P1110" s="41">
        <v>3</v>
      </c>
      <c r="Q1110" s="41">
        <v>3</v>
      </c>
      <c r="R1110" s="41">
        <v>3</v>
      </c>
    </row>
    <row r="1111" spans="1:18">
      <c r="A1111" s="40" t="str">
        <f t="shared" si="68"/>
        <v>4_20112</v>
      </c>
      <c r="B1111" s="40">
        <v>4</v>
      </c>
      <c r="C1111" s="41" t="s">
        <v>71</v>
      </c>
      <c r="D1111" s="40">
        <v>2</v>
      </c>
      <c r="E1111" s="40">
        <v>2011</v>
      </c>
      <c r="F1111" s="40" t="str">
        <f t="shared" si="69"/>
        <v>2011Q2</v>
      </c>
      <c r="G1111" s="40">
        <v>1</v>
      </c>
      <c r="H1111" s="40">
        <v>0</v>
      </c>
      <c r="I1111" s="40">
        <v>0</v>
      </c>
      <c r="J1111" s="42">
        <v>77579</v>
      </c>
      <c r="K1111" s="42">
        <f>J1111*OtherData!$C$3</f>
        <v>58727.47918243755</v>
      </c>
      <c r="L1111" s="42" t="str">
        <f>VLOOKUP($C1111,OtherData!$H:$I,2,0)</f>
        <v>Storm</v>
      </c>
      <c r="M1111" s="54">
        <f t="shared" si="70"/>
        <v>-3.8771734728322828E-2</v>
      </c>
      <c r="N1111" s="42" t="e">
        <f>VLOOKUP(E1111,Inflation!$A$2:'Inflation'!$L$63,14,FALSE)*J1111</f>
        <v>#REF!</v>
      </c>
      <c r="O1111" s="126" t="e">
        <f t="shared" si="71"/>
        <v>#REF!</v>
      </c>
      <c r="P1111" s="41">
        <v>3</v>
      </c>
      <c r="Q1111" s="41">
        <v>3</v>
      </c>
      <c r="R1111" s="41">
        <v>3</v>
      </c>
    </row>
    <row r="1112" spans="1:18">
      <c r="A1112" s="40" t="str">
        <f t="shared" si="68"/>
        <v>2_19802</v>
      </c>
      <c r="B1112" s="40">
        <v>2</v>
      </c>
      <c r="C1112" s="41" t="s">
        <v>73</v>
      </c>
      <c r="D1112" s="40">
        <v>2</v>
      </c>
      <c r="E1112" s="40">
        <v>1980</v>
      </c>
      <c r="F1112" s="40" t="str">
        <f t="shared" si="69"/>
        <v>1980Q2</v>
      </c>
      <c r="G1112" s="40">
        <v>1</v>
      </c>
      <c r="H1112" s="40">
        <v>0</v>
      </c>
      <c r="I1112" s="40">
        <v>0</v>
      </c>
      <c r="J1112" s="42">
        <v>77532</v>
      </c>
      <c r="K1112" s="42">
        <f>J1112*OtherData!$C$3</f>
        <v>58691.900075700229</v>
      </c>
      <c r="L1112" s="42" t="str">
        <f>VLOOKUP($C1112,OtherData!$H:$I,2,0)</f>
        <v>Wind</v>
      </c>
      <c r="M1112" s="54">
        <f t="shared" si="70"/>
        <v>-3.8772047901120113E-2</v>
      </c>
      <c r="N1112" s="42" t="e">
        <f>VLOOKUP(E1112,Inflation!$A$2:'Inflation'!$L$63,14,FALSE)*J1112</f>
        <v>#REF!</v>
      </c>
      <c r="O1112" s="126" t="e">
        <f t="shared" si="71"/>
        <v>#REF!</v>
      </c>
      <c r="P1112" s="41">
        <v>3</v>
      </c>
      <c r="Q1112" s="41">
        <v>3</v>
      </c>
      <c r="R1112" s="41">
        <v>3</v>
      </c>
    </row>
    <row r="1113" spans="1:18">
      <c r="A1113" s="40" t="str">
        <f t="shared" si="68"/>
        <v>1_19642</v>
      </c>
      <c r="B1113" s="40">
        <v>1</v>
      </c>
      <c r="C1113" s="41" t="s">
        <v>72</v>
      </c>
      <c r="D1113" s="40">
        <v>2</v>
      </c>
      <c r="E1113" s="40">
        <v>1964</v>
      </c>
      <c r="F1113" s="40" t="str">
        <f t="shared" si="69"/>
        <v>1964Q2</v>
      </c>
      <c r="G1113" s="40">
        <v>1</v>
      </c>
      <c r="H1113" s="40">
        <v>0</v>
      </c>
      <c r="I1113" s="40">
        <v>0</v>
      </c>
      <c r="J1113" s="42">
        <v>77484</v>
      </c>
      <c r="K1113" s="42">
        <f>J1113*OtherData!$C$3</f>
        <v>58655.563966691901</v>
      </c>
      <c r="L1113" s="42" t="str">
        <f>VLOOKUP($C1113,OtherData!$H:$I,2,0)</f>
        <v>Storm</v>
      </c>
      <c r="M1113" s="54">
        <f t="shared" si="70"/>
        <v>-3.8772367737168405E-2</v>
      </c>
      <c r="N1113" s="42" t="e">
        <f>VLOOKUP(E1113,Inflation!$A$2:'Inflation'!$L$63,14,FALSE)*J1113</f>
        <v>#REF!</v>
      </c>
      <c r="O1113" s="126" t="e">
        <f t="shared" si="71"/>
        <v>#REF!</v>
      </c>
      <c r="P1113" s="41">
        <v>3</v>
      </c>
      <c r="Q1113" s="41">
        <v>3</v>
      </c>
      <c r="R1113" s="41">
        <v>3</v>
      </c>
    </row>
    <row r="1114" spans="1:18">
      <c r="A1114" s="40" t="str">
        <f t="shared" si="68"/>
        <v>2_19822</v>
      </c>
      <c r="B1114" s="40">
        <v>2</v>
      </c>
      <c r="C1114" s="41" t="s">
        <v>97</v>
      </c>
      <c r="D1114" s="40">
        <v>2</v>
      </c>
      <c r="E1114" s="40">
        <v>1982</v>
      </c>
      <c r="F1114" s="40" t="str">
        <f t="shared" si="69"/>
        <v>1982Q2</v>
      </c>
      <c r="G1114" s="40">
        <v>1</v>
      </c>
      <c r="H1114" s="40">
        <v>0</v>
      </c>
      <c r="I1114" s="40">
        <v>0</v>
      </c>
      <c r="J1114" s="42">
        <v>77460</v>
      </c>
      <c r="K1114" s="42">
        <f>J1114*OtherData!$C$3</f>
        <v>58637.395912187741</v>
      </c>
      <c r="L1114" s="42" t="str">
        <f>VLOOKUP($C1114,OtherData!$H:$I,2,0)</f>
        <v>Wind</v>
      </c>
      <c r="M1114" s="54">
        <f t="shared" si="70"/>
        <v>-3.8772527655192554E-2</v>
      </c>
      <c r="N1114" s="42" t="e">
        <f>VLOOKUP(E1114,Inflation!$A$2:'Inflation'!$L$63,14,FALSE)*J1114</f>
        <v>#REF!</v>
      </c>
      <c r="O1114" s="126" t="e">
        <f t="shared" si="71"/>
        <v>#REF!</v>
      </c>
      <c r="P1114" s="41">
        <v>2</v>
      </c>
      <c r="Q1114" s="41">
        <v>2</v>
      </c>
      <c r="R1114" s="41">
        <v>2</v>
      </c>
    </row>
    <row r="1115" spans="1:18">
      <c r="A1115" s="40" t="str">
        <f t="shared" si="68"/>
        <v>4_19882</v>
      </c>
      <c r="B1115" s="40">
        <v>4</v>
      </c>
      <c r="C1115" s="41" t="s">
        <v>71</v>
      </c>
      <c r="D1115" s="40">
        <v>2</v>
      </c>
      <c r="E1115" s="40">
        <v>1988</v>
      </c>
      <c r="F1115" s="40" t="str">
        <f t="shared" si="69"/>
        <v>1988Q2</v>
      </c>
      <c r="G1115" s="40">
        <v>1</v>
      </c>
      <c r="H1115" s="40">
        <v>0</v>
      </c>
      <c r="I1115" s="40">
        <v>0</v>
      </c>
      <c r="J1115" s="42">
        <v>77437</v>
      </c>
      <c r="K1115" s="42">
        <f>J1115*OtherData!$C$3</f>
        <v>58619.98485995458</v>
      </c>
      <c r="L1115" s="42" t="str">
        <f>VLOOKUP($C1115,OtherData!$H:$I,2,0)</f>
        <v>Storm</v>
      </c>
      <c r="M1115" s="54">
        <f t="shared" si="70"/>
        <v>-3.877268090996569E-2</v>
      </c>
      <c r="N1115" s="42" t="e">
        <f>VLOOKUP(E1115,Inflation!$A$2:'Inflation'!$L$63,14,FALSE)*J1115</f>
        <v>#REF!</v>
      </c>
      <c r="O1115" s="126" t="e">
        <f t="shared" si="71"/>
        <v>#REF!</v>
      </c>
      <c r="P1115" s="41">
        <v>3</v>
      </c>
      <c r="Q1115" s="41">
        <v>3</v>
      </c>
      <c r="R1115" s="41">
        <v>3</v>
      </c>
    </row>
    <row r="1116" spans="1:18">
      <c r="A1116" s="40" t="str">
        <f t="shared" si="68"/>
        <v>3_20123</v>
      </c>
      <c r="B1116" s="40">
        <v>3</v>
      </c>
      <c r="C1116" s="41" t="s">
        <v>71</v>
      </c>
      <c r="D1116" s="40">
        <v>3</v>
      </c>
      <c r="E1116" s="40">
        <v>2012</v>
      </c>
      <c r="F1116" s="40" t="str">
        <f t="shared" si="69"/>
        <v>2012Q3</v>
      </c>
      <c r="G1116" s="40">
        <v>1</v>
      </c>
      <c r="H1116" s="40">
        <v>0</v>
      </c>
      <c r="I1116" s="40">
        <v>0</v>
      </c>
      <c r="J1116" s="42">
        <v>77349</v>
      </c>
      <c r="K1116" s="42">
        <f>J1116*OtherData!$C$3</f>
        <v>58553.368660105982</v>
      </c>
      <c r="L1116" s="42" t="str">
        <f>VLOOKUP($C1116,OtherData!$H:$I,2,0)</f>
        <v>Storm</v>
      </c>
      <c r="M1116" s="54">
        <f t="shared" si="70"/>
        <v>-3.8773267276054228E-2</v>
      </c>
      <c r="N1116" s="42" t="e">
        <f>VLOOKUP(E1116,Inflation!$A$2:'Inflation'!$L$63,14,FALSE)*J1116</f>
        <v>#REF!</v>
      </c>
      <c r="O1116" s="126" t="e">
        <f t="shared" si="71"/>
        <v>#REF!</v>
      </c>
      <c r="P1116" s="41">
        <v>3</v>
      </c>
      <c r="Q1116" s="41">
        <v>3</v>
      </c>
      <c r="R1116" s="41">
        <v>3</v>
      </c>
    </row>
    <row r="1117" spans="1:18">
      <c r="A1117" s="40" t="str">
        <f t="shared" si="68"/>
        <v>1_19872</v>
      </c>
      <c r="B1117" s="40">
        <v>1</v>
      </c>
      <c r="C1117" s="41" t="s">
        <v>86</v>
      </c>
      <c r="D1117" s="40">
        <v>2</v>
      </c>
      <c r="E1117" s="40">
        <v>1987</v>
      </c>
      <c r="F1117" s="40" t="str">
        <f t="shared" si="69"/>
        <v>1987Q2</v>
      </c>
      <c r="G1117" s="40">
        <v>1</v>
      </c>
      <c r="H1117" s="40">
        <v>0</v>
      </c>
      <c r="I1117" s="40">
        <v>0</v>
      </c>
      <c r="J1117" s="42">
        <v>77341</v>
      </c>
      <c r="K1117" s="42">
        <f>J1117*OtherData!$C$3</f>
        <v>58547.312641937926</v>
      </c>
      <c r="L1117" s="42" t="str">
        <f>VLOOKUP($C1117,OtherData!$H:$I,2,0)</f>
        <v>Storm</v>
      </c>
      <c r="M1117" s="54">
        <f t="shared" si="70"/>
        <v>-3.8773320582062273E-2</v>
      </c>
      <c r="N1117" s="42" t="e">
        <f>VLOOKUP(E1117,Inflation!$A$2:'Inflation'!$L$63,14,FALSE)*J1117</f>
        <v>#REF!</v>
      </c>
      <c r="O1117" s="126" t="e">
        <f t="shared" si="71"/>
        <v>#REF!</v>
      </c>
      <c r="P1117" s="41">
        <v>4</v>
      </c>
      <c r="Q1117" s="41">
        <v>4</v>
      </c>
      <c r="R1117" s="41">
        <v>4</v>
      </c>
    </row>
    <row r="1118" spans="1:18">
      <c r="A1118" s="40" t="str">
        <f t="shared" si="68"/>
        <v>2_19892</v>
      </c>
      <c r="B1118" s="40">
        <v>2</v>
      </c>
      <c r="C1118" s="41" t="s">
        <v>73</v>
      </c>
      <c r="D1118" s="40">
        <v>2</v>
      </c>
      <c r="E1118" s="40">
        <v>1989</v>
      </c>
      <c r="F1118" s="40" t="str">
        <f t="shared" si="69"/>
        <v>1989Q2</v>
      </c>
      <c r="G1118" s="40">
        <v>1</v>
      </c>
      <c r="H1118" s="40">
        <v>0</v>
      </c>
      <c r="I1118" s="40">
        <v>0</v>
      </c>
      <c r="J1118" s="42">
        <v>77286</v>
      </c>
      <c r="K1118" s="42">
        <f>J1118*OtherData!$C$3</f>
        <v>58505.677517032556</v>
      </c>
      <c r="L1118" s="42" t="str">
        <f>VLOOKUP($C1118,OtherData!$H:$I,2,0)</f>
        <v>Wind</v>
      </c>
      <c r="M1118" s="54">
        <f t="shared" si="70"/>
        <v>-3.8773687060867611E-2</v>
      </c>
      <c r="N1118" s="42" t="e">
        <f>VLOOKUP(E1118,Inflation!$A$2:'Inflation'!$L$63,14,FALSE)*J1118</f>
        <v>#REF!</v>
      </c>
      <c r="O1118" s="126" t="e">
        <f t="shared" si="71"/>
        <v>#REF!</v>
      </c>
      <c r="P1118" s="41">
        <v>5</v>
      </c>
      <c r="Q1118" s="41">
        <v>2</v>
      </c>
      <c r="R1118" s="41">
        <v>2</v>
      </c>
    </row>
    <row r="1119" spans="1:18">
      <c r="A1119" s="40" t="str">
        <f t="shared" si="68"/>
        <v>3_19671</v>
      </c>
      <c r="B1119" s="40">
        <v>3</v>
      </c>
      <c r="C1119" s="41" t="s">
        <v>93</v>
      </c>
      <c r="D1119" s="40">
        <v>1</v>
      </c>
      <c r="E1119" s="40">
        <v>1967</v>
      </c>
      <c r="F1119" s="40" t="str">
        <f t="shared" si="69"/>
        <v>1967Q1</v>
      </c>
      <c r="G1119" s="40">
        <v>1</v>
      </c>
      <c r="H1119" s="40">
        <v>0</v>
      </c>
      <c r="I1119" s="40">
        <v>0</v>
      </c>
      <c r="J1119" s="42">
        <v>77278</v>
      </c>
      <c r="K1119" s="42">
        <f>J1119*OtherData!$C$3</f>
        <v>58499.621498864501</v>
      </c>
      <c r="L1119" s="42" t="str">
        <f>VLOOKUP($C1119,OtherData!$H:$I,2,0)</f>
        <v>Storm</v>
      </c>
      <c r="M1119" s="54">
        <f t="shared" si="70"/>
        <v>-3.8773740366875656E-2</v>
      </c>
      <c r="N1119" s="42" t="e">
        <f>VLOOKUP(E1119,Inflation!$A$2:'Inflation'!$L$63,14,FALSE)*J1119</f>
        <v>#REF!</v>
      </c>
      <c r="O1119" s="126" t="e">
        <f t="shared" si="71"/>
        <v>#REF!</v>
      </c>
      <c r="P1119" s="41">
        <v>3</v>
      </c>
      <c r="Q1119" s="41">
        <v>3</v>
      </c>
      <c r="R1119" s="41">
        <v>3</v>
      </c>
    </row>
    <row r="1120" spans="1:18">
      <c r="A1120" s="40" t="str">
        <f t="shared" si="68"/>
        <v>1_20043</v>
      </c>
      <c r="B1120" s="40">
        <v>1</v>
      </c>
      <c r="C1120" s="41" t="s">
        <v>73</v>
      </c>
      <c r="D1120" s="40">
        <v>3</v>
      </c>
      <c r="E1120" s="40">
        <v>2004</v>
      </c>
      <c r="F1120" s="40" t="str">
        <f t="shared" si="69"/>
        <v>2004Q3</v>
      </c>
      <c r="G1120" s="40">
        <v>2</v>
      </c>
      <c r="H1120" s="40">
        <v>0</v>
      </c>
      <c r="I1120" s="40">
        <v>0</v>
      </c>
      <c r="J1120" s="42">
        <v>77262</v>
      </c>
      <c r="K1120" s="42">
        <f>J1120*OtherData!$C$3</f>
        <v>58487.509462528389</v>
      </c>
      <c r="L1120" s="42" t="str">
        <f>VLOOKUP($C1120,OtherData!$H:$I,2,0)</f>
        <v>Wind</v>
      </c>
      <c r="M1120" s="54">
        <f t="shared" si="70"/>
        <v>-3.8773846978891753E-2</v>
      </c>
      <c r="N1120" s="42" t="e">
        <f>VLOOKUP(E1120,Inflation!$A$2:'Inflation'!$L$63,14,FALSE)*J1120</f>
        <v>#REF!</v>
      </c>
      <c r="O1120" s="126" t="e">
        <f t="shared" si="71"/>
        <v>#REF!</v>
      </c>
      <c r="P1120" s="41">
        <v>3</v>
      </c>
      <c r="Q1120" s="41">
        <v>3</v>
      </c>
      <c r="R1120" s="41">
        <v>3</v>
      </c>
    </row>
    <row r="1121" spans="1:18">
      <c r="A1121" s="40" t="str">
        <f t="shared" si="68"/>
        <v>4_19782</v>
      </c>
      <c r="B1121" s="40">
        <v>4</v>
      </c>
      <c r="C1121" s="41" t="s">
        <v>71</v>
      </c>
      <c r="D1121" s="40">
        <v>2</v>
      </c>
      <c r="E1121" s="40">
        <v>1978</v>
      </c>
      <c r="F1121" s="40" t="str">
        <f t="shared" si="69"/>
        <v>1978Q2</v>
      </c>
      <c r="G1121" s="40">
        <v>1</v>
      </c>
      <c r="H1121" s="40">
        <v>0</v>
      </c>
      <c r="I1121" s="40">
        <v>0</v>
      </c>
      <c r="J1121" s="42">
        <v>77191</v>
      </c>
      <c r="K1121" s="42">
        <f>J1121*OtherData!$C$3</f>
        <v>58433.762301286908</v>
      </c>
      <c r="L1121" s="42" t="str">
        <f>VLOOKUP($C1121,OtherData!$H:$I,2,0)</f>
        <v>Storm</v>
      </c>
      <c r="M1121" s="54">
        <f t="shared" si="70"/>
        <v>-3.8774320069713181E-2</v>
      </c>
      <c r="N1121" s="42" t="e">
        <f>VLOOKUP(E1121,Inflation!$A$2:'Inflation'!$L$63,14,FALSE)*J1121</f>
        <v>#REF!</v>
      </c>
      <c r="O1121" s="126" t="e">
        <f t="shared" si="71"/>
        <v>#REF!</v>
      </c>
      <c r="P1121" s="41">
        <v>5</v>
      </c>
      <c r="Q1121" s="41">
        <v>2</v>
      </c>
      <c r="R1121" s="41">
        <v>5</v>
      </c>
    </row>
    <row r="1122" spans="1:18">
      <c r="A1122" s="40" t="str">
        <f t="shared" si="68"/>
        <v>4_19912</v>
      </c>
      <c r="B1122" s="40">
        <v>4</v>
      </c>
      <c r="C1122" s="41" t="s">
        <v>74</v>
      </c>
      <c r="D1122" s="40">
        <v>2</v>
      </c>
      <c r="E1122" s="40">
        <v>1991</v>
      </c>
      <c r="F1122" s="40" t="str">
        <f t="shared" si="69"/>
        <v>1991Q2</v>
      </c>
      <c r="G1122" s="40">
        <v>1</v>
      </c>
      <c r="H1122" s="40">
        <v>0</v>
      </c>
      <c r="I1122" s="40">
        <v>0</v>
      </c>
      <c r="J1122" s="42">
        <v>77064</v>
      </c>
      <c r="K1122" s="42">
        <f>J1122*OtherData!$C$3</f>
        <v>58337.623012869044</v>
      </c>
      <c r="L1122" s="42" t="str">
        <f>VLOOKUP($C1122,OtherData!$H:$I,2,0)</f>
        <v>Storm</v>
      </c>
      <c r="M1122" s="54">
        <f t="shared" si="70"/>
        <v>-3.8775166302590952E-2</v>
      </c>
      <c r="N1122" s="42" t="e">
        <f>VLOOKUP(E1122,Inflation!$A$2:'Inflation'!$L$63,14,FALSE)*J1122</f>
        <v>#REF!</v>
      </c>
      <c r="O1122" s="126" t="e">
        <f t="shared" si="71"/>
        <v>#REF!</v>
      </c>
      <c r="P1122" s="41">
        <v>3</v>
      </c>
      <c r="Q1122" s="41">
        <v>3</v>
      </c>
      <c r="R1122" s="41">
        <v>3</v>
      </c>
    </row>
    <row r="1123" spans="1:18">
      <c r="A1123" s="40" t="str">
        <f t="shared" si="68"/>
        <v>5_20163</v>
      </c>
      <c r="B1123" s="40">
        <v>5</v>
      </c>
      <c r="C1123" s="41" t="s">
        <v>66</v>
      </c>
      <c r="D1123" s="40">
        <v>3</v>
      </c>
      <c r="E1123" s="40">
        <v>2016</v>
      </c>
      <c r="F1123" s="40" t="str">
        <f t="shared" si="69"/>
        <v>2016Q3</v>
      </c>
      <c r="G1123" s="40">
        <v>1</v>
      </c>
      <c r="H1123" s="40">
        <v>0</v>
      </c>
      <c r="I1123" s="40">
        <v>0</v>
      </c>
      <c r="J1123" s="42">
        <v>77040</v>
      </c>
      <c r="K1123" s="42">
        <f>J1123*OtherData!$C$3</f>
        <v>58319.454958364877</v>
      </c>
      <c r="L1123" s="42" t="str">
        <f>VLOOKUP($C1123,OtherData!$H:$I,2,0)</f>
        <v>Water</v>
      </c>
      <c r="M1123" s="54">
        <f t="shared" si="70"/>
        <v>-3.8775326220615101E-2</v>
      </c>
      <c r="N1123" s="42" t="e">
        <f>VLOOKUP(E1123,Inflation!$A$2:'Inflation'!$L$63,14,FALSE)*J1123</f>
        <v>#REF!</v>
      </c>
      <c r="O1123" s="126" t="e">
        <f t="shared" si="71"/>
        <v>#REF!</v>
      </c>
      <c r="P1123" s="41">
        <v>5</v>
      </c>
      <c r="Q1123" s="41">
        <v>2</v>
      </c>
      <c r="R1123" s="41">
        <v>2</v>
      </c>
    </row>
    <row r="1124" spans="1:18">
      <c r="A1124" s="40" t="str">
        <f t="shared" si="68"/>
        <v>1_19852</v>
      </c>
      <c r="B1124" s="40">
        <v>1</v>
      </c>
      <c r="C1124" s="41" t="s">
        <v>105</v>
      </c>
      <c r="D1124" s="40">
        <v>2</v>
      </c>
      <c r="E1124" s="40">
        <v>1985</v>
      </c>
      <c r="F1124" s="40" t="str">
        <f t="shared" si="69"/>
        <v>1985Q2</v>
      </c>
      <c r="G1124" s="40">
        <v>1</v>
      </c>
      <c r="H1124" s="40">
        <v>0</v>
      </c>
      <c r="I1124" s="40">
        <v>0</v>
      </c>
      <c r="J1124" s="42">
        <v>76977</v>
      </c>
      <c r="K1124" s="42">
        <f>J1124*OtherData!$C$3</f>
        <v>58271.763815291451</v>
      </c>
      <c r="L1124" s="42" t="str">
        <f>VLOOKUP($C1124,OtherData!$H:$I,2,0)</f>
        <v>Water</v>
      </c>
      <c r="M1124" s="54">
        <f t="shared" si="70"/>
        <v>-3.8775746005428484E-2</v>
      </c>
      <c r="N1124" s="42" t="e">
        <f>VLOOKUP(E1124,Inflation!$A$2:'Inflation'!$L$63,14,FALSE)*J1124</f>
        <v>#REF!</v>
      </c>
      <c r="O1124" s="126" t="e">
        <f t="shared" si="71"/>
        <v>#REF!</v>
      </c>
      <c r="P1124" s="41">
        <v>3</v>
      </c>
      <c r="Q1124" s="41">
        <v>3</v>
      </c>
      <c r="R1124" s="41">
        <v>3</v>
      </c>
    </row>
    <row r="1125" spans="1:18">
      <c r="A1125" s="40" t="str">
        <f t="shared" si="68"/>
        <v>1_20043</v>
      </c>
      <c r="B1125" s="40">
        <v>1</v>
      </c>
      <c r="C1125" s="41" t="s">
        <v>73</v>
      </c>
      <c r="D1125" s="40">
        <v>3</v>
      </c>
      <c r="E1125" s="40">
        <v>2004</v>
      </c>
      <c r="F1125" s="40" t="str">
        <f t="shared" si="69"/>
        <v>2004Q3</v>
      </c>
      <c r="G1125" s="40">
        <v>1</v>
      </c>
      <c r="H1125" s="40">
        <v>0</v>
      </c>
      <c r="I1125" s="40">
        <v>0</v>
      </c>
      <c r="J1125" s="42">
        <v>76921</v>
      </c>
      <c r="K1125" s="42">
        <f>J1125*OtherData!$C$3</f>
        <v>58229.371688115069</v>
      </c>
      <c r="L1125" s="42" t="str">
        <f>VLOOKUP($C1125,OtherData!$H:$I,2,0)</f>
        <v>Wind</v>
      </c>
      <c r="M1125" s="54">
        <f t="shared" si="70"/>
        <v>-3.8776119147484821E-2</v>
      </c>
      <c r="N1125" s="42" t="e">
        <f>VLOOKUP(E1125,Inflation!$A$2:'Inflation'!$L$63,14,FALSE)*J1125</f>
        <v>#REF!</v>
      </c>
      <c r="O1125" s="126" t="e">
        <f t="shared" si="71"/>
        <v>#REF!</v>
      </c>
      <c r="P1125" s="41">
        <v>1</v>
      </c>
      <c r="Q1125" s="41">
        <v>1</v>
      </c>
      <c r="R1125" s="41">
        <v>1</v>
      </c>
    </row>
    <row r="1126" spans="1:18">
      <c r="A1126" s="40" t="str">
        <f t="shared" si="68"/>
        <v>2_19952</v>
      </c>
      <c r="B1126" s="40">
        <v>2</v>
      </c>
      <c r="C1126" s="41" t="s">
        <v>74</v>
      </c>
      <c r="D1126" s="40">
        <v>2</v>
      </c>
      <c r="E1126" s="40">
        <v>1995</v>
      </c>
      <c r="F1126" s="40" t="str">
        <f t="shared" si="69"/>
        <v>1995Q2</v>
      </c>
      <c r="G1126" s="40">
        <v>1</v>
      </c>
      <c r="H1126" s="40">
        <v>0</v>
      </c>
      <c r="I1126" s="40">
        <v>0</v>
      </c>
      <c r="J1126" s="42">
        <v>76890</v>
      </c>
      <c r="K1126" s="42">
        <f>J1126*OtherData!$C$3</f>
        <v>58205.904617713859</v>
      </c>
      <c r="L1126" s="42" t="str">
        <f>VLOOKUP($C1126,OtherData!$H:$I,2,0)</f>
        <v>Storm</v>
      </c>
      <c r="M1126" s="54">
        <f t="shared" si="70"/>
        <v>-3.8776325708266009E-2</v>
      </c>
      <c r="N1126" s="42" t="e">
        <f>VLOOKUP(E1126,Inflation!$A$2:'Inflation'!$L$63,14,FALSE)*J1126</f>
        <v>#REF!</v>
      </c>
      <c r="O1126" s="126" t="e">
        <f t="shared" si="71"/>
        <v>#REF!</v>
      </c>
      <c r="P1126" s="41">
        <v>5</v>
      </c>
      <c r="Q1126" s="41">
        <v>2</v>
      </c>
      <c r="R1126" s="41">
        <v>2</v>
      </c>
    </row>
    <row r="1127" spans="1:18">
      <c r="A1127" s="40" t="str">
        <f t="shared" si="68"/>
        <v>5_20064</v>
      </c>
      <c r="B1127" s="40">
        <v>5</v>
      </c>
      <c r="C1127" s="41" t="s">
        <v>71</v>
      </c>
      <c r="D1127" s="40">
        <v>4</v>
      </c>
      <c r="E1127" s="40">
        <v>2006</v>
      </c>
      <c r="F1127" s="40" t="str">
        <f t="shared" si="69"/>
        <v>2006Q4</v>
      </c>
      <c r="G1127" s="40">
        <v>1</v>
      </c>
      <c r="H1127" s="40">
        <v>0</v>
      </c>
      <c r="I1127" s="40">
        <v>0</v>
      </c>
      <c r="J1127" s="42">
        <v>76882</v>
      </c>
      <c r="K1127" s="42">
        <f>J1127*OtherData!$C$3</f>
        <v>58199.848599545803</v>
      </c>
      <c r="L1127" s="42" t="str">
        <f>VLOOKUP($C1127,OtherData!$H:$I,2,0)</f>
        <v>Storm</v>
      </c>
      <c r="M1127" s="54">
        <f t="shared" si="70"/>
        <v>-3.8776379014274061E-2</v>
      </c>
      <c r="N1127" s="42" t="e">
        <f>VLOOKUP(E1127,Inflation!$A$2:'Inflation'!$L$63,14,FALSE)*J1127</f>
        <v>#REF!</v>
      </c>
      <c r="O1127" s="126" t="e">
        <f t="shared" si="71"/>
        <v>#REF!</v>
      </c>
      <c r="P1127" s="41">
        <v>3</v>
      </c>
      <c r="Q1127" s="41">
        <v>3</v>
      </c>
      <c r="R1127" s="41">
        <v>3</v>
      </c>
    </row>
    <row r="1128" spans="1:18">
      <c r="A1128" s="40" t="str">
        <f t="shared" si="68"/>
        <v>1_20043</v>
      </c>
      <c r="B1128" s="40">
        <v>1</v>
      </c>
      <c r="C1128" s="41" t="s">
        <v>71</v>
      </c>
      <c r="D1128" s="40">
        <v>3</v>
      </c>
      <c r="E1128" s="40">
        <v>2004</v>
      </c>
      <c r="F1128" s="40" t="str">
        <f t="shared" si="69"/>
        <v>2004Q3</v>
      </c>
      <c r="G1128" s="40">
        <v>1</v>
      </c>
      <c r="H1128" s="40">
        <v>0</v>
      </c>
      <c r="I1128" s="40">
        <v>0</v>
      </c>
      <c r="J1128" s="42">
        <v>76715</v>
      </c>
      <c r="K1128" s="42">
        <f>J1128*OtherData!$C$3</f>
        <v>58073.42922028766</v>
      </c>
      <c r="L1128" s="42" t="str">
        <f>VLOOKUP($C1128,OtherData!$H:$I,2,0)</f>
        <v>Storm</v>
      </c>
      <c r="M1128" s="54">
        <f t="shared" si="70"/>
        <v>-3.8777491777192072E-2</v>
      </c>
      <c r="N1128" s="42" t="e">
        <f>VLOOKUP(E1128,Inflation!$A$2:'Inflation'!$L$63,14,FALSE)*J1128</f>
        <v>#REF!</v>
      </c>
      <c r="O1128" s="126" t="e">
        <f t="shared" si="71"/>
        <v>#REF!</v>
      </c>
      <c r="P1128" s="41">
        <v>1</v>
      </c>
      <c r="Q1128" s="41">
        <v>1</v>
      </c>
      <c r="R1128" s="41">
        <v>1</v>
      </c>
    </row>
    <row r="1129" spans="1:18">
      <c r="A1129" s="40" t="str">
        <f t="shared" si="68"/>
        <v>3_19872</v>
      </c>
      <c r="B1129" s="40">
        <v>3</v>
      </c>
      <c r="C1129" s="41" t="s">
        <v>71</v>
      </c>
      <c r="D1129" s="40">
        <v>2</v>
      </c>
      <c r="E1129" s="40">
        <v>1987</v>
      </c>
      <c r="F1129" s="40" t="str">
        <f t="shared" si="69"/>
        <v>1987Q2</v>
      </c>
      <c r="G1129" s="40">
        <v>1</v>
      </c>
      <c r="H1129" s="40">
        <v>0</v>
      </c>
      <c r="I1129" s="40">
        <v>0</v>
      </c>
      <c r="J1129" s="42">
        <v>76699</v>
      </c>
      <c r="K1129" s="42">
        <f>J1129*OtherData!$C$3</f>
        <v>58061.317183951556</v>
      </c>
      <c r="L1129" s="42" t="str">
        <f>VLOOKUP($C1129,OtherData!$H:$I,2,0)</f>
        <v>Storm</v>
      </c>
      <c r="M1129" s="54">
        <f t="shared" si="70"/>
        <v>-3.8777598389208169E-2</v>
      </c>
      <c r="N1129" s="42" t="e">
        <f>VLOOKUP(E1129,Inflation!$A$2:'Inflation'!$L$63,14,FALSE)*J1129</f>
        <v>#REF!</v>
      </c>
      <c r="O1129" s="126" t="e">
        <f t="shared" si="71"/>
        <v>#REF!</v>
      </c>
      <c r="P1129" s="41">
        <v>2</v>
      </c>
      <c r="Q1129" s="41">
        <v>2</v>
      </c>
      <c r="R1129" s="41">
        <v>2</v>
      </c>
    </row>
    <row r="1130" spans="1:18">
      <c r="A1130" s="40" t="str">
        <f t="shared" si="68"/>
        <v>2_20104</v>
      </c>
      <c r="B1130" s="40">
        <v>2</v>
      </c>
      <c r="C1130" s="41" t="s">
        <v>86</v>
      </c>
      <c r="D1130" s="40">
        <v>4</v>
      </c>
      <c r="E1130" s="40">
        <v>2010</v>
      </c>
      <c r="F1130" s="40" t="str">
        <f t="shared" si="69"/>
        <v>2010Q4</v>
      </c>
      <c r="G1130" s="40">
        <v>1</v>
      </c>
      <c r="H1130" s="40">
        <v>0</v>
      </c>
      <c r="I1130" s="40">
        <v>0</v>
      </c>
      <c r="J1130" s="42">
        <v>76652</v>
      </c>
      <c r="K1130" s="42">
        <f>J1130*OtherData!$C$3</f>
        <v>58025.738077214235</v>
      </c>
      <c r="L1130" s="42" t="str">
        <f>VLOOKUP($C1130,OtherData!$H:$I,2,0)</f>
        <v>Storm</v>
      </c>
      <c r="M1130" s="54">
        <f t="shared" si="70"/>
        <v>-3.8777911562005454E-2</v>
      </c>
      <c r="N1130" s="42" t="e">
        <f>VLOOKUP(E1130,Inflation!$A$2:'Inflation'!$L$63,14,FALSE)*J1130</f>
        <v>#REF!</v>
      </c>
      <c r="O1130" s="126" t="e">
        <f t="shared" si="71"/>
        <v>#REF!</v>
      </c>
      <c r="P1130" s="41">
        <v>3</v>
      </c>
      <c r="Q1130" s="41">
        <v>3</v>
      </c>
      <c r="R1130" s="41">
        <v>3</v>
      </c>
    </row>
    <row r="1131" spans="1:18">
      <c r="A1131" s="40" t="str">
        <f t="shared" si="68"/>
        <v>2_19873</v>
      </c>
      <c r="B1131" s="40">
        <v>2</v>
      </c>
      <c r="C1131" s="41" t="s">
        <v>71</v>
      </c>
      <c r="D1131" s="40">
        <v>3</v>
      </c>
      <c r="E1131" s="40">
        <v>1987</v>
      </c>
      <c r="F1131" s="40" t="str">
        <f t="shared" si="69"/>
        <v>1987Q3</v>
      </c>
      <c r="G1131" s="40">
        <v>1</v>
      </c>
      <c r="H1131" s="40">
        <v>0</v>
      </c>
      <c r="I1131" s="40">
        <v>0</v>
      </c>
      <c r="J1131" s="42">
        <v>76533</v>
      </c>
      <c r="K1131" s="42">
        <f>J1131*OtherData!$C$3</f>
        <v>57935.654806964427</v>
      </c>
      <c r="L1131" s="42" t="str">
        <f>VLOOKUP($C1131,OtherData!$H:$I,2,0)</f>
        <v>Storm</v>
      </c>
      <c r="M1131" s="54">
        <f t="shared" si="70"/>
        <v>-3.8778704488875181E-2</v>
      </c>
      <c r="N1131" s="42" t="e">
        <f>VLOOKUP(E1131,Inflation!$A$2:'Inflation'!$L$63,14,FALSE)*J1131</f>
        <v>#REF!</v>
      </c>
      <c r="O1131" s="126" t="e">
        <f t="shared" si="71"/>
        <v>#REF!</v>
      </c>
      <c r="P1131" s="41">
        <v>3</v>
      </c>
      <c r="Q1131" s="41">
        <v>3</v>
      </c>
      <c r="R1131" s="41">
        <v>3</v>
      </c>
    </row>
    <row r="1132" spans="1:18">
      <c r="A1132" s="40" t="str">
        <f t="shared" si="68"/>
        <v>3_20122</v>
      </c>
      <c r="B1132" s="40">
        <v>3</v>
      </c>
      <c r="C1132" s="41" t="s">
        <v>71</v>
      </c>
      <c r="D1132" s="40">
        <v>2</v>
      </c>
      <c r="E1132" s="40">
        <v>2012</v>
      </c>
      <c r="F1132" s="40" t="str">
        <f t="shared" si="69"/>
        <v>2012Q2</v>
      </c>
      <c r="G1132" s="40">
        <v>1</v>
      </c>
      <c r="H1132" s="40">
        <v>0</v>
      </c>
      <c r="I1132" s="40">
        <v>0</v>
      </c>
      <c r="J1132" s="42">
        <v>76525</v>
      </c>
      <c r="K1132" s="42">
        <f>J1132*OtherData!$C$3</f>
        <v>57929.598788796371</v>
      </c>
      <c r="L1132" s="42" t="str">
        <f>VLOOKUP($C1132,OtherData!$H:$I,2,0)</f>
        <v>Storm</v>
      </c>
      <c r="M1132" s="54">
        <f t="shared" si="70"/>
        <v>-3.8778757794883226E-2</v>
      </c>
      <c r="N1132" s="42" t="e">
        <f>VLOOKUP(E1132,Inflation!$A$2:'Inflation'!$L$63,14,FALSE)*J1132</f>
        <v>#REF!</v>
      </c>
      <c r="O1132" s="126" t="e">
        <f t="shared" si="71"/>
        <v>#REF!</v>
      </c>
      <c r="P1132" s="41">
        <v>5</v>
      </c>
      <c r="Q1132" s="41">
        <v>2</v>
      </c>
      <c r="R1132" s="41">
        <v>2</v>
      </c>
    </row>
    <row r="1133" spans="1:18">
      <c r="A1133" s="40" t="str">
        <f t="shared" si="68"/>
        <v>1_19932</v>
      </c>
      <c r="B1133" s="40">
        <v>1</v>
      </c>
      <c r="C1133" s="41" t="s">
        <v>74</v>
      </c>
      <c r="D1133" s="40">
        <v>2</v>
      </c>
      <c r="E1133" s="40">
        <v>1993</v>
      </c>
      <c r="F1133" s="40" t="str">
        <f t="shared" si="69"/>
        <v>1993Q2</v>
      </c>
      <c r="G1133" s="40">
        <v>1</v>
      </c>
      <c r="H1133" s="40">
        <v>0</v>
      </c>
      <c r="I1133" s="40">
        <v>0</v>
      </c>
      <c r="J1133" s="42">
        <v>76359</v>
      </c>
      <c r="K1133" s="42">
        <f>J1133*OtherData!$C$3</f>
        <v>57803.936411809234</v>
      </c>
      <c r="L1133" s="42" t="str">
        <f>VLOOKUP($C1133,OtherData!$H:$I,2,0)</f>
        <v>Storm</v>
      </c>
      <c r="M1133" s="54">
        <f t="shared" si="70"/>
        <v>-3.877986389455023E-2</v>
      </c>
      <c r="N1133" s="42" t="e">
        <f>VLOOKUP(E1133,Inflation!$A$2:'Inflation'!$L$63,14,FALSE)*J1133</f>
        <v>#REF!</v>
      </c>
      <c r="O1133" s="126" t="e">
        <f t="shared" si="71"/>
        <v>#REF!</v>
      </c>
      <c r="P1133" s="41">
        <v>3</v>
      </c>
      <c r="Q1133" s="41">
        <v>3</v>
      </c>
      <c r="R1133" s="41">
        <v>5</v>
      </c>
    </row>
    <row r="1134" spans="1:18">
      <c r="A1134" s="40" t="str">
        <f t="shared" si="68"/>
        <v>1_19683</v>
      </c>
      <c r="B1134" s="40">
        <v>1</v>
      </c>
      <c r="C1134" s="41" t="s">
        <v>71</v>
      </c>
      <c r="D1134" s="40">
        <v>3</v>
      </c>
      <c r="E1134" s="40">
        <v>1968</v>
      </c>
      <c r="F1134" s="40" t="str">
        <f t="shared" si="69"/>
        <v>1968Q3</v>
      </c>
      <c r="G1134" s="40">
        <v>1</v>
      </c>
      <c r="H1134" s="40">
        <v>0</v>
      </c>
      <c r="I1134" s="40">
        <v>0</v>
      </c>
      <c r="J1134" s="42">
        <v>76192</v>
      </c>
      <c r="K1134" s="42">
        <f>J1134*OtherData!$C$3</f>
        <v>57677.517032551099</v>
      </c>
      <c r="L1134" s="42" t="str">
        <f>VLOOKUP($C1134,OtherData!$H:$I,2,0)</f>
        <v>Storm</v>
      </c>
      <c r="M1134" s="54">
        <f t="shared" si="70"/>
        <v>-3.8780976657468248E-2</v>
      </c>
      <c r="N1134" s="42" t="e">
        <f>VLOOKUP(E1134,Inflation!$A$2:'Inflation'!$L$63,14,FALSE)*J1134</f>
        <v>#REF!</v>
      </c>
      <c r="O1134" s="126" t="e">
        <f t="shared" si="71"/>
        <v>#REF!</v>
      </c>
      <c r="P1134" s="41">
        <v>3</v>
      </c>
      <c r="Q1134" s="41">
        <v>3</v>
      </c>
      <c r="R1134" s="41">
        <v>5</v>
      </c>
    </row>
    <row r="1135" spans="1:18">
      <c r="A1135" s="40" t="str">
        <f t="shared" si="68"/>
        <v>5_19842</v>
      </c>
      <c r="B1135" s="40">
        <v>5</v>
      </c>
      <c r="C1135" s="41" t="s">
        <v>72</v>
      </c>
      <c r="D1135" s="40">
        <v>2</v>
      </c>
      <c r="E1135" s="40">
        <v>1984</v>
      </c>
      <c r="F1135" s="40" t="str">
        <f t="shared" si="69"/>
        <v>1984Q2</v>
      </c>
      <c r="G1135" s="40">
        <v>1</v>
      </c>
      <c r="H1135" s="40">
        <v>0</v>
      </c>
      <c r="I1135" s="40">
        <v>0</v>
      </c>
      <c r="J1135" s="42">
        <v>76168</v>
      </c>
      <c r="K1135" s="42">
        <f>J1135*OtherData!$C$3</f>
        <v>57659.348978046939</v>
      </c>
      <c r="L1135" s="42" t="str">
        <f>VLOOKUP($C1135,OtherData!$H:$I,2,0)</f>
        <v>Storm</v>
      </c>
      <c r="M1135" s="54">
        <f t="shared" si="70"/>
        <v>-3.8781136575492391E-2</v>
      </c>
      <c r="N1135" s="42" t="e">
        <f>VLOOKUP(E1135,Inflation!$A$2:'Inflation'!$L$63,14,FALSE)*J1135</f>
        <v>#REF!</v>
      </c>
      <c r="O1135" s="126" t="e">
        <f t="shared" si="71"/>
        <v>#REF!</v>
      </c>
      <c r="P1135" s="41">
        <v>2</v>
      </c>
      <c r="Q1135" s="41">
        <v>2</v>
      </c>
      <c r="R1135" s="41">
        <v>2</v>
      </c>
    </row>
    <row r="1136" spans="1:18">
      <c r="A1136" s="40" t="str">
        <f t="shared" si="68"/>
        <v>5_20152</v>
      </c>
      <c r="B1136" s="40">
        <v>5</v>
      </c>
      <c r="C1136" s="41" t="s">
        <v>71</v>
      </c>
      <c r="D1136" s="40">
        <v>2</v>
      </c>
      <c r="E1136" s="40">
        <v>2015</v>
      </c>
      <c r="F1136" s="40" t="str">
        <f t="shared" si="69"/>
        <v>2015Q2</v>
      </c>
      <c r="G1136" s="40">
        <v>1</v>
      </c>
      <c r="H1136" s="40">
        <v>0</v>
      </c>
      <c r="I1136" s="40">
        <v>0</v>
      </c>
      <c r="J1136" s="42">
        <v>76137</v>
      </c>
      <c r="K1136" s="42">
        <f>J1136*OtherData!$C$3</f>
        <v>57635.881907645722</v>
      </c>
      <c r="L1136" s="42" t="str">
        <f>VLOOKUP($C1136,OtherData!$H:$I,2,0)</f>
        <v>Storm</v>
      </c>
      <c r="M1136" s="54">
        <f t="shared" si="70"/>
        <v>-3.8781343136273579E-2</v>
      </c>
      <c r="N1136" s="42" t="e">
        <f>VLOOKUP(E1136,Inflation!$A$2:'Inflation'!$L$63,14,FALSE)*J1136</f>
        <v>#REF!</v>
      </c>
      <c r="O1136" s="126" t="e">
        <f t="shared" si="71"/>
        <v>#REF!</v>
      </c>
      <c r="P1136" s="41">
        <v>3</v>
      </c>
      <c r="Q1136" s="41">
        <v>3</v>
      </c>
      <c r="R1136" s="41">
        <v>3</v>
      </c>
    </row>
    <row r="1137" spans="1:18">
      <c r="A1137" s="40" t="str">
        <f t="shared" si="68"/>
        <v>2_20063</v>
      </c>
      <c r="B1137" s="40">
        <v>2</v>
      </c>
      <c r="C1137" s="41" t="s">
        <v>72</v>
      </c>
      <c r="D1137" s="40">
        <v>3</v>
      </c>
      <c r="E1137" s="40">
        <v>2006</v>
      </c>
      <c r="F1137" s="40" t="str">
        <f t="shared" si="69"/>
        <v>2006Q3</v>
      </c>
      <c r="G1137" s="40">
        <v>1</v>
      </c>
      <c r="H1137" s="40">
        <v>0</v>
      </c>
      <c r="I1137" s="40">
        <v>0</v>
      </c>
      <c r="J1137" s="42">
        <v>76113</v>
      </c>
      <c r="K1137" s="42">
        <f>J1137*OtherData!$C$3</f>
        <v>57617.713853141562</v>
      </c>
      <c r="L1137" s="42" t="str">
        <f>VLOOKUP($C1137,OtherData!$H:$I,2,0)</f>
        <v>Storm</v>
      </c>
      <c r="M1137" s="54">
        <f t="shared" si="70"/>
        <v>-3.8781503054297728E-2</v>
      </c>
      <c r="N1137" s="42" t="e">
        <f>VLOOKUP(E1137,Inflation!$A$2:'Inflation'!$L$63,14,FALSE)*J1137</f>
        <v>#REF!</v>
      </c>
      <c r="O1137" s="126" t="e">
        <f t="shared" si="71"/>
        <v>#REF!</v>
      </c>
      <c r="P1137" s="41">
        <v>5</v>
      </c>
      <c r="Q1137" s="41">
        <v>2</v>
      </c>
      <c r="R1137" s="41">
        <v>5</v>
      </c>
    </row>
    <row r="1138" spans="1:18">
      <c r="A1138" s="40" t="str">
        <f t="shared" si="68"/>
        <v>1_19942</v>
      </c>
      <c r="B1138" s="40">
        <v>1</v>
      </c>
      <c r="C1138" s="41" t="s">
        <v>74</v>
      </c>
      <c r="D1138" s="40">
        <v>2</v>
      </c>
      <c r="E1138" s="40">
        <v>1994</v>
      </c>
      <c r="F1138" s="40" t="str">
        <f t="shared" si="69"/>
        <v>1994Q2</v>
      </c>
      <c r="G1138" s="40">
        <v>1</v>
      </c>
      <c r="H1138" s="40">
        <v>0</v>
      </c>
      <c r="I1138" s="40">
        <v>0</v>
      </c>
      <c r="J1138" s="42">
        <v>76097</v>
      </c>
      <c r="K1138" s="42">
        <f>J1138*OtherData!$C$3</f>
        <v>57605.601816805451</v>
      </c>
      <c r="L1138" s="42" t="str">
        <f>VLOOKUP($C1138,OtherData!$H:$I,2,0)</f>
        <v>Storm</v>
      </c>
      <c r="M1138" s="54">
        <f t="shared" si="70"/>
        <v>-3.8781609666313825E-2</v>
      </c>
      <c r="N1138" s="42" t="e">
        <f>VLOOKUP(E1138,Inflation!$A$2:'Inflation'!$L$63,14,FALSE)*J1138</f>
        <v>#REF!</v>
      </c>
      <c r="O1138" s="126" t="e">
        <f t="shared" si="71"/>
        <v>#REF!</v>
      </c>
      <c r="P1138" s="41">
        <v>2</v>
      </c>
      <c r="Q1138" s="41">
        <v>2</v>
      </c>
      <c r="R1138" s="41">
        <v>2</v>
      </c>
    </row>
    <row r="1139" spans="1:18">
      <c r="A1139" s="40" t="str">
        <f t="shared" si="68"/>
        <v>5_19843</v>
      </c>
      <c r="B1139" s="40">
        <v>5</v>
      </c>
      <c r="C1139" s="41" t="s">
        <v>72</v>
      </c>
      <c r="D1139" s="40">
        <v>3</v>
      </c>
      <c r="E1139" s="40">
        <v>1984</v>
      </c>
      <c r="F1139" s="40" t="str">
        <f t="shared" si="69"/>
        <v>1984Q3</v>
      </c>
      <c r="G1139" s="40">
        <v>1</v>
      </c>
      <c r="H1139" s="40">
        <v>0</v>
      </c>
      <c r="I1139" s="40">
        <v>0</v>
      </c>
      <c r="J1139" s="42">
        <v>76026</v>
      </c>
      <c r="K1139" s="42">
        <f>J1139*OtherData!$C$3</f>
        <v>57551.85465556397</v>
      </c>
      <c r="L1139" s="42" t="str">
        <f>VLOOKUP($C1139,OtherData!$H:$I,2,0)</f>
        <v>Storm</v>
      </c>
      <c r="M1139" s="54">
        <f t="shared" si="70"/>
        <v>-3.8782082757135253E-2</v>
      </c>
      <c r="N1139" s="42" t="e">
        <f>VLOOKUP(E1139,Inflation!$A$2:'Inflation'!$L$63,14,FALSE)*J1139</f>
        <v>#REF!</v>
      </c>
      <c r="O1139" s="126" t="e">
        <f t="shared" si="71"/>
        <v>#REF!</v>
      </c>
      <c r="P1139" s="41">
        <v>4</v>
      </c>
      <c r="Q1139" s="41">
        <v>4</v>
      </c>
      <c r="R1139" s="41">
        <v>4</v>
      </c>
    </row>
    <row r="1140" spans="1:18">
      <c r="A1140" s="40" t="str">
        <f t="shared" si="68"/>
        <v>3_19643</v>
      </c>
      <c r="B1140" s="40">
        <v>3</v>
      </c>
      <c r="C1140" s="41" t="s">
        <v>68</v>
      </c>
      <c r="D1140" s="40">
        <v>3</v>
      </c>
      <c r="E1140" s="40">
        <v>1964</v>
      </c>
      <c r="F1140" s="40" t="str">
        <f t="shared" si="69"/>
        <v>1964Q3</v>
      </c>
      <c r="G1140" s="40">
        <v>1</v>
      </c>
      <c r="H1140" s="40">
        <v>0</v>
      </c>
      <c r="I1140" s="40">
        <v>0</v>
      </c>
      <c r="J1140" s="42">
        <v>75970</v>
      </c>
      <c r="K1140" s="42">
        <f>J1140*OtherData!$C$3</f>
        <v>57509.462528387587</v>
      </c>
      <c r="L1140" s="42" t="str">
        <f>VLOOKUP($C1140,OtherData!$H:$I,2,0)</f>
        <v>Wind</v>
      </c>
      <c r="M1140" s="54">
        <f t="shared" si="70"/>
        <v>-3.8782455899191597E-2</v>
      </c>
      <c r="N1140" s="42" t="e">
        <f>VLOOKUP(E1140,Inflation!$A$2:'Inflation'!$L$63,14,FALSE)*J1140</f>
        <v>#REF!</v>
      </c>
      <c r="O1140" s="126" t="e">
        <f t="shared" si="71"/>
        <v>#REF!</v>
      </c>
      <c r="P1140" s="41">
        <v>3</v>
      </c>
      <c r="Q1140" s="41">
        <v>3</v>
      </c>
      <c r="R1140" s="41">
        <v>3</v>
      </c>
    </row>
    <row r="1141" spans="1:18">
      <c r="A1141" s="40" t="str">
        <f t="shared" si="68"/>
        <v>4_19721</v>
      </c>
      <c r="B1141" s="40">
        <v>4</v>
      </c>
      <c r="C1141" s="41" t="s">
        <v>68</v>
      </c>
      <c r="D1141" s="40">
        <v>1</v>
      </c>
      <c r="E1141" s="40">
        <v>1972</v>
      </c>
      <c r="F1141" s="40" t="str">
        <f t="shared" si="69"/>
        <v>1972Q1</v>
      </c>
      <c r="G1141" s="40">
        <v>1</v>
      </c>
      <c r="H1141" s="40">
        <v>0</v>
      </c>
      <c r="I1141" s="40">
        <v>0</v>
      </c>
      <c r="J1141" s="42">
        <v>75891</v>
      </c>
      <c r="K1141" s="42">
        <f>J1141*OtherData!$C$3</f>
        <v>57449.65934897805</v>
      </c>
      <c r="L1141" s="42" t="str">
        <f>VLOOKUP($C1141,OtherData!$H:$I,2,0)</f>
        <v>Wind</v>
      </c>
      <c r="M1141" s="54">
        <f t="shared" si="70"/>
        <v>-3.8782982296021076E-2</v>
      </c>
      <c r="N1141" s="42" t="e">
        <f>VLOOKUP(E1141,Inflation!$A$2:'Inflation'!$L$63,14,FALSE)*J1141</f>
        <v>#REF!</v>
      </c>
      <c r="O1141" s="126" t="e">
        <f t="shared" si="71"/>
        <v>#REF!</v>
      </c>
      <c r="P1141" s="41">
        <v>3</v>
      </c>
      <c r="Q1141" s="41">
        <v>3</v>
      </c>
      <c r="R1141" s="41">
        <v>3</v>
      </c>
    </row>
    <row r="1142" spans="1:18">
      <c r="A1142" s="40" t="str">
        <f t="shared" si="68"/>
        <v>2_19752</v>
      </c>
      <c r="B1142" s="40">
        <v>2</v>
      </c>
      <c r="C1142" s="41" t="s">
        <v>106</v>
      </c>
      <c r="D1142" s="40">
        <v>2</v>
      </c>
      <c r="E1142" s="40">
        <v>1975</v>
      </c>
      <c r="F1142" s="40" t="str">
        <f t="shared" si="69"/>
        <v>1975Q2</v>
      </c>
      <c r="G1142" s="40">
        <v>1</v>
      </c>
      <c r="H1142" s="40">
        <v>0</v>
      </c>
      <c r="I1142" s="40">
        <v>0</v>
      </c>
      <c r="J1142" s="42">
        <v>75875</v>
      </c>
      <c r="K1142" s="42">
        <f>J1142*OtherData!$C$3</f>
        <v>57437.547312641938</v>
      </c>
      <c r="L1142" s="42" t="str">
        <f>VLOOKUP($C1142,OtherData!$H:$I,2,0)</f>
        <v>Storm</v>
      </c>
      <c r="M1142" s="54">
        <f t="shared" si="70"/>
        <v>-3.8783088908037174E-2</v>
      </c>
      <c r="N1142" s="42" t="e">
        <f>VLOOKUP(E1142,Inflation!$A$2:'Inflation'!$L$63,14,FALSE)*J1142</f>
        <v>#REF!</v>
      </c>
      <c r="O1142" s="126" t="e">
        <f t="shared" si="71"/>
        <v>#REF!</v>
      </c>
      <c r="P1142" s="41">
        <v>3</v>
      </c>
      <c r="Q1142" s="41">
        <v>3</v>
      </c>
      <c r="R1142" s="41">
        <v>3</v>
      </c>
    </row>
    <row r="1143" spans="1:18">
      <c r="A1143" s="40" t="str">
        <f t="shared" si="68"/>
        <v>3_20112</v>
      </c>
      <c r="B1143" s="40">
        <v>3</v>
      </c>
      <c r="C1143" s="41" t="s">
        <v>71</v>
      </c>
      <c r="D1143" s="40">
        <v>2</v>
      </c>
      <c r="E1143" s="40">
        <v>2011</v>
      </c>
      <c r="F1143" s="40" t="str">
        <f t="shared" si="69"/>
        <v>2011Q2</v>
      </c>
      <c r="G1143" s="40">
        <v>1</v>
      </c>
      <c r="H1143" s="40">
        <v>0</v>
      </c>
      <c r="I1143" s="40">
        <v>0</v>
      </c>
      <c r="J1143" s="42">
        <v>75835</v>
      </c>
      <c r="K1143" s="42">
        <f>J1143*OtherData!$C$3</f>
        <v>57407.267221801667</v>
      </c>
      <c r="L1143" s="42" t="str">
        <f>VLOOKUP($C1143,OtherData!$H:$I,2,0)</f>
        <v>Storm</v>
      </c>
      <c r="M1143" s="54">
        <f t="shared" si="70"/>
        <v>-3.8783355438077413E-2</v>
      </c>
      <c r="N1143" s="42" t="e">
        <f>VLOOKUP(E1143,Inflation!$A$2:'Inflation'!$L$63,14,FALSE)*J1143</f>
        <v>#REF!</v>
      </c>
      <c r="O1143" s="126" t="e">
        <f t="shared" si="71"/>
        <v>#REF!</v>
      </c>
      <c r="P1143" s="41">
        <v>2</v>
      </c>
      <c r="Q1143" s="41">
        <v>2</v>
      </c>
      <c r="R1143" s="41">
        <v>2</v>
      </c>
    </row>
    <row r="1144" spans="1:18">
      <c r="A1144" s="40" t="str">
        <f t="shared" si="68"/>
        <v>2_19902</v>
      </c>
      <c r="B1144" s="40">
        <v>2</v>
      </c>
      <c r="C1144" s="41" t="s">
        <v>71</v>
      </c>
      <c r="D1144" s="40">
        <v>2</v>
      </c>
      <c r="E1144" s="40">
        <v>1990</v>
      </c>
      <c r="F1144" s="40" t="str">
        <f t="shared" si="69"/>
        <v>1990Q2</v>
      </c>
      <c r="G1144" s="40">
        <v>1</v>
      </c>
      <c r="H1144" s="40">
        <v>0</v>
      </c>
      <c r="I1144" s="40">
        <v>0</v>
      </c>
      <c r="J1144" s="42">
        <v>75812</v>
      </c>
      <c r="K1144" s="42">
        <f>J1144*OtherData!$C$3</f>
        <v>57389.856169568513</v>
      </c>
      <c r="L1144" s="42" t="str">
        <f>VLOOKUP($C1144,OtherData!$H:$I,2,0)</f>
        <v>Storm</v>
      </c>
      <c r="M1144" s="54">
        <f t="shared" si="70"/>
        <v>-3.8783508692850556E-2</v>
      </c>
      <c r="N1144" s="42" t="e">
        <f>VLOOKUP(E1144,Inflation!$A$2:'Inflation'!$L$63,14,FALSE)*J1144</f>
        <v>#REF!</v>
      </c>
      <c r="O1144" s="126" t="e">
        <f t="shared" si="71"/>
        <v>#REF!</v>
      </c>
      <c r="P1144" s="41">
        <v>3</v>
      </c>
      <c r="Q1144" s="41">
        <v>3</v>
      </c>
      <c r="R1144" s="41">
        <v>3</v>
      </c>
    </row>
    <row r="1145" spans="1:18">
      <c r="A1145" s="40" t="str">
        <f t="shared" si="68"/>
        <v>2_19643</v>
      </c>
      <c r="B1145" s="40">
        <v>2</v>
      </c>
      <c r="C1145" s="41" t="s">
        <v>68</v>
      </c>
      <c r="D1145" s="40">
        <v>3</v>
      </c>
      <c r="E1145" s="40">
        <v>1964</v>
      </c>
      <c r="F1145" s="40" t="str">
        <f t="shared" si="69"/>
        <v>1964Q3</v>
      </c>
      <c r="G1145" s="40">
        <v>1</v>
      </c>
      <c r="H1145" s="40">
        <v>0</v>
      </c>
      <c r="I1145" s="40">
        <v>0</v>
      </c>
      <c r="J1145" s="42">
        <v>75772</v>
      </c>
      <c r="K1145" s="42">
        <f>J1145*OtherData!$C$3</f>
        <v>57359.576078728242</v>
      </c>
      <c r="L1145" s="42" t="str">
        <f>VLOOKUP($C1145,OtherData!$H:$I,2,0)</f>
        <v>Wind</v>
      </c>
      <c r="M1145" s="54">
        <f t="shared" si="70"/>
        <v>-3.8783775222890796E-2</v>
      </c>
      <c r="N1145" s="42" t="e">
        <f>VLOOKUP(E1145,Inflation!$A$2:'Inflation'!$L$63,14,FALSE)*J1145</f>
        <v>#REF!</v>
      </c>
      <c r="O1145" s="126" t="e">
        <f t="shared" si="71"/>
        <v>#REF!</v>
      </c>
      <c r="P1145" s="41">
        <v>2</v>
      </c>
      <c r="Q1145" s="41">
        <v>2</v>
      </c>
      <c r="R1145" s="41">
        <v>2</v>
      </c>
    </row>
    <row r="1146" spans="1:18">
      <c r="A1146" s="40" t="str">
        <f t="shared" si="68"/>
        <v>1_19912</v>
      </c>
      <c r="B1146" s="40">
        <v>1</v>
      </c>
      <c r="C1146" s="41" t="s">
        <v>92</v>
      </c>
      <c r="D1146" s="40">
        <v>2</v>
      </c>
      <c r="E1146" s="40">
        <v>1991</v>
      </c>
      <c r="F1146" s="40" t="str">
        <f t="shared" si="69"/>
        <v>1991Q2</v>
      </c>
      <c r="G1146" s="40">
        <v>1</v>
      </c>
      <c r="H1146" s="40">
        <v>0</v>
      </c>
      <c r="I1146" s="40">
        <v>0</v>
      </c>
      <c r="J1146" s="42">
        <v>75732</v>
      </c>
      <c r="K1146" s="42">
        <f>J1146*OtherData!$C$3</f>
        <v>57329.295987887963</v>
      </c>
      <c r="L1146" s="42" t="str">
        <f>VLOOKUP($C1146,OtherData!$H:$I,2,0)</f>
        <v>Storm</v>
      </c>
      <c r="M1146" s="54">
        <f t="shared" si="70"/>
        <v>-3.8784041752931042E-2</v>
      </c>
      <c r="N1146" s="42" t="e">
        <f>VLOOKUP(E1146,Inflation!$A$2:'Inflation'!$L$63,14,FALSE)*J1146</f>
        <v>#REF!</v>
      </c>
      <c r="O1146" s="126" t="e">
        <f t="shared" si="71"/>
        <v>#REF!</v>
      </c>
      <c r="P1146" s="41">
        <v>1</v>
      </c>
      <c r="Q1146" s="41">
        <v>1</v>
      </c>
      <c r="R1146" s="41">
        <v>5</v>
      </c>
    </row>
    <row r="1147" spans="1:18">
      <c r="A1147" s="40" t="str">
        <f t="shared" si="68"/>
        <v>2_19913</v>
      </c>
      <c r="B1147" s="40">
        <v>2</v>
      </c>
      <c r="C1147" s="41" t="s">
        <v>66</v>
      </c>
      <c r="D1147" s="40">
        <v>3</v>
      </c>
      <c r="E1147" s="40">
        <v>1991</v>
      </c>
      <c r="F1147" s="40" t="str">
        <f t="shared" si="69"/>
        <v>1991Q3</v>
      </c>
      <c r="G1147" s="40">
        <v>1</v>
      </c>
      <c r="H1147" s="40">
        <v>0</v>
      </c>
      <c r="I1147" s="40">
        <v>0</v>
      </c>
      <c r="J1147" s="42">
        <v>75725</v>
      </c>
      <c r="K1147" s="42">
        <f>J1147*OtherData!$C$3</f>
        <v>57323.99697199092</v>
      </c>
      <c r="L1147" s="42" t="str">
        <f>VLOOKUP($C1147,OtherData!$H:$I,2,0)</f>
        <v>Water</v>
      </c>
      <c r="M1147" s="54">
        <f t="shared" si="70"/>
        <v>-3.8784088395688081E-2</v>
      </c>
      <c r="N1147" s="42" t="e">
        <f>VLOOKUP(E1147,Inflation!$A$2:'Inflation'!$L$63,14,FALSE)*J1147</f>
        <v>#REF!</v>
      </c>
      <c r="O1147" s="126" t="e">
        <f t="shared" si="71"/>
        <v>#REF!</v>
      </c>
      <c r="P1147" s="41">
        <v>1</v>
      </c>
      <c r="Q1147" s="41">
        <v>1</v>
      </c>
      <c r="R1147" s="41">
        <v>1</v>
      </c>
    </row>
    <row r="1148" spans="1:18">
      <c r="A1148" s="40" t="str">
        <f t="shared" si="68"/>
        <v>6_20114</v>
      </c>
      <c r="B1148" s="40">
        <v>6</v>
      </c>
      <c r="C1148" s="41" t="s">
        <v>71</v>
      </c>
      <c r="D1148" s="40">
        <v>4</v>
      </c>
      <c r="E1148" s="40">
        <v>2011</v>
      </c>
      <c r="F1148" s="40" t="str">
        <f t="shared" si="69"/>
        <v>2011Q4</v>
      </c>
      <c r="G1148" s="40">
        <v>1</v>
      </c>
      <c r="H1148" s="40">
        <v>0</v>
      </c>
      <c r="I1148" s="40">
        <v>0</v>
      </c>
      <c r="J1148" s="42">
        <v>75669</v>
      </c>
      <c r="K1148" s="42">
        <f>J1148*OtherData!$C$3</f>
        <v>57281.604844814538</v>
      </c>
      <c r="L1148" s="42" t="str">
        <f>VLOOKUP($C1148,OtherData!$H:$I,2,0)</f>
        <v>Storm</v>
      </c>
      <c r="M1148" s="54">
        <f t="shared" si="70"/>
        <v>-3.8784461537744425E-2</v>
      </c>
      <c r="N1148" s="42" t="e">
        <f>VLOOKUP(E1148,Inflation!$A$2:'Inflation'!$L$63,14,FALSE)*J1148</f>
        <v>#REF!</v>
      </c>
      <c r="O1148" s="126" t="e">
        <f t="shared" si="71"/>
        <v>#REF!</v>
      </c>
      <c r="P1148" s="41">
        <v>3</v>
      </c>
      <c r="Q1148" s="41">
        <v>3</v>
      </c>
      <c r="R1148" s="41">
        <v>3</v>
      </c>
    </row>
    <row r="1149" spans="1:18">
      <c r="A1149" s="40" t="str">
        <f t="shared" si="68"/>
        <v>3_20114</v>
      </c>
      <c r="B1149" s="40">
        <v>3</v>
      </c>
      <c r="C1149" s="41" t="s">
        <v>71</v>
      </c>
      <c r="D1149" s="40">
        <v>4</v>
      </c>
      <c r="E1149" s="40">
        <v>2011</v>
      </c>
      <c r="F1149" s="40" t="str">
        <f t="shared" si="69"/>
        <v>2011Q4</v>
      </c>
      <c r="G1149" s="40">
        <v>1</v>
      </c>
      <c r="H1149" s="40">
        <v>0</v>
      </c>
      <c r="I1149" s="40">
        <v>0</v>
      </c>
      <c r="J1149" s="42">
        <v>75653</v>
      </c>
      <c r="K1149" s="42">
        <f>J1149*OtherData!$C$3</f>
        <v>57269.492808478426</v>
      </c>
      <c r="L1149" s="42" t="str">
        <f>VLOOKUP($C1149,OtherData!$H:$I,2,0)</f>
        <v>Storm</v>
      </c>
      <c r="M1149" s="54">
        <f t="shared" si="70"/>
        <v>-3.8784568149760522E-2</v>
      </c>
      <c r="N1149" s="42" t="e">
        <f>VLOOKUP(E1149,Inflation!$A$2:'Inflation'!$L$63,14,FALSE)*J1149</f>
        <v>#REF!</v>
      </c>
      <c r="O1149" s="126" t="e">
        <f t="shared" si="71"/>
        <v>#REF!</v>
      </c>
      <c r="P1149" s="41">
        <v>1</v>
      </c>
      <c r="Q1149" s="41">
        <v>1</v>
      </c>
      <c r="R1149" s="41">
        <v>1</v>
      </c>
    </row>
    <row r="1150" spans="1:18">
      <c r="A1150" s="40" t="str">
        <f t="shared" si="68"/>
        <v>1_19892</v>
      </c>
      <c r="B1150" s="40">
        <v>1</v>
      </c>
      <c r="C1150" s="41" t="s">
        <v>71</v>
      </c>
      <c r="D1150" s="40">
        <v>2</v>
      </c>
      <c r="E1150" s="40">
        <v>1989</v>
      </c>
      <c r="F1150" s="40" t="str">
        <f t="shared" si="69"/>
        <v>1989Q2</v>
      </c>
      <c r="G1150" s="40">
        <v>1</v>
      </c>
      <c r="H1150" s="40">
        <v>0</v>
      </c>
      <c r="I1150" s="40">
        <v>0</v>
      </c>
      <c r="J1150" s="42">
        <v>75606</v>
      </c>
      <c r="K1150" s="42">
        <f>J1150*OtherData!$C$3</f>
        <v>57233.913701741105</v>
      </c>
      <c r="L1150" s="42" t="str">
        <f>VLOOKUP($C1150,OtherData!$H:$I,2,0)</f>
        <v>Storm</v>
      </c>
      <c r="M1150" s="54">
        <f t="shared" si="70"/>
        <v>-3.8784881322557807E-2</v>
      </c>
      <c r="N1150" s="42" t="e">
        <f>VLOOKUP(E1150,Inflation!$A$2:'Inflation'!$L$63,14,FALSE)*J1150</f>
        <v>#REF!</v>
      </c>
      <c r="O1150" s="126" t="e">
        <f t="shared" si="71"/>
        <v>#REF!</v>
      </c>
      <c r="P1150" s="41">
        <v>4</v>
      </c>
      <c r="Q1150" s="41">
        <v>4</v>
      </c>
      <c r="R1150" s="41">
        <v>4</v>
      </c>
    </row>
    <row r="1151" spans="1:18">
      <c r="A1151" s="40" t="str">
        <f t="shared" si="68"/>
        <v>2_19974</v>
      </c>
      <c r="B1151" s="40">
        <v>2</v>
      </c>
      <c r="C1151" s="41" t="s">
        <v>71</v>
      </c>
      <c r="D1151" s="40">
        <v>4</v>
      </c>
      <c r="E1151" s="40">
        <v>1997</v>
      </c>
      <c r="F1151" s="40" t="str">
        <f t="shared" si="69"/>
        <v>1997Q4</v>
      </c>
      <c r="G1151" s="40">
        <v>1</v>
      </c>
      <c r="H1151" s="40">
        <v>0</v>
      </c>
      <c r="I1151" s="40">
        <v>0</v>
      </c>
      <c r="J1151" s="42">
        <v>75582</v>
      </c>
      <c r="K1151" s="42">
        <f>J1151*OtherData!$C$3</f>
        <v>57215.745647236945</v>
      </c>
      <c r="L1151" s="42" t="str">
        <f>VLOOKUP($C1151,OtherData!$H:$I,2,0)</f>
        <v>Storm</v>
      </c>
      <c r="M1151" s="54">
        <f t="shared" si="70"/>
        <v>-3.8785041240581949E-2</v>
      </c>
      <c r="N1151" s="42" t="e">
        <f>VLOOKUP(E1151,Inflation!$A$2:'Inflation'!$L$63,14,FALSE)*J1151</f>
        <v>#REF!</v>
      </c>
      <c r="O1151" s="126" t="e">
        <f t="shared" si="71"/>
        <v>#REF!</v>
      </c>
      <c r="P1151" s="41">
        <v>2</v>
      </c>
      <c r="Q1151" s="41">
        <v>2</v>
      </c>
      <c r="R1151" s="41">
        <v>2</v>
      </c>
    </row>
    <row r="1152" spans="1:18">
      <c r="A1152" s="40" t="str">
        <f t="shared" si="68"/>
        <v>1_19931</v>
      </c>
      <c r="B1152" s="40">
        <v>1</v>
      </c>
      <c r="C1152" s="41" t="s">
        <v>74</v>
      </c>
      <c r="D1152" s="40">
        <v>1</v>
      </c>
      <c r="E1152" s="40">
        <v>1993</v>
      </c>
      <c r="F1152" s="40" t="str">
        <f t="shared" si="69"/>
        <v>1993Q1</v>
      </c>
      <c r="G1152" s="40">
        <v>1</v>
      </c>
      <c r="H1152" s="40">
        <v>0</v>
      </c>
      <c r="I1152" s="40">
        <v>0</v>
      </c>
      <c r="J1152" s="42">
        <v>75582</v>
      </c>
      <c r="K1152" s="42">
        <f>J1152*OtherData!$C$3</f>
        <v>57215.745647236945</v>
      </c>
      <c r="L1152" s="42" t="str">
        <f>VLOOKUP($C1152,OtherData!$H:$I,2,0)</f>
        <v>Storm</v>
      </c>
      <c r="M1152" s="54">
        <f t="shared" si="70"/>
        <v>-3.8785041240581949E-2</v>
      </c>
      <c r="N1152" s="42" t="e">
        <f>VLOOKUP(E1152,Inflation!$A$2:'Inflation'!$L$63,14,FALSE)*J1152</f>
        <v>#REF!</v>
      </c>
      <c r="O1152" s="126" t="e">
        <f t="shared" si="71"/>
        <v>#REF!</v>
      </c>
      <c r="P1152" s="41">
        <v>3</v>
      </c>
      <c r="Q1152" s="41">
        <v>3</v>
      </c>
      <c r="R1152" s="41">
        <v>3</v>
      </c>
    </row>
    <row r="1153" spans="1:18">
      <c r="A1153" s="40" t="str">
        <f t="shared" si="68"/>
        <v>2_19923</v>
      </c>
      <c r="B1153" s="40">
        <v>2</v>
      </c>
      <c r="C1153" s="41" t="s">
        <v>83</v>
      </c>
      <c r="D1153" s="40">
        <v>3</v>
      </c>
      <c r="E1153" s="40">
        <v>1992</v>
      </c>
      <c r="F1153" s="40" t="str">
        <f t="shared" si="69"/>
        <v>1992Q3</v>
      </c>
      <c r="G1153" s="40">
        <v>1</v>
      </c>
      <c r="H1153" s="40">
        <v>0</v>
      </c>
      <c r="I1153" s="40">
        <v>0</v>
      </c>
      <c r="J1153" s="42">
        <v>75415</v>
      </c>
      <c r="K1153" s="42">
        <f>J1153*OtherData!$C$3</f>
        <v>57089.326267978809</v>
      </c>
      <c r="L1153" s="42" t="str">
        <f>VLOOKUP($C1153,OtherData!$H:$I,2,0)</f>
        <v>Storm</v>
      </c>
      <c r="M1153" s="54">
        <f t="shared" si="70"/>
        <v>-3.8786154003499961E-2</v>
      </c>
      <c r="N1153" s="42" t="e">
        <f>VLOOKUP(E1153,Inflation!$A$2:'Inflation'!$L$63,14,FALSE)*J1153</f>
        <v>#REF!</v>
      </c>
      <c r="O1153" s="126" t="e">
        <f t="shared" si="71"/>
        <v>#REF!</v>
      </c>
      <c r="P1153" s="41">
        <v>3</v>
      </c>
      <c r="Q1153" s="41">
        <v>3</v>
      </c>
      <c r="R1153" s="41">
        <v>5</v>
      </c>
    </row>
    <row r="1154" spans="1:18">
      <c r="A1154" s="40" t="str">
        <f t="shared" ref="A1154:A1217" si="72">B1154&amp;"_"&amp;E1154&amp;D1154</f>
        <v>3_20112</v>
      </c>
      <c r="B1154" s="40">
        <v>3</v>
      </c>
      <c r="C1154" s="41" t="s">
        <v>71</v>
      </c>
      <c r="D1154" s="40">
        <v>2</v>
      </c>
      <c r="E1154" s="40">
        <v>2011</v>
      </c>
      <c r="F1154" s="40" t="str">
        <f t="shared" ref="F1154:F1217" si="73">E1154&amp;"Q"&amp;D1154</f>
        <v>2011Q2</v>
      </c>
      <c r="G1154" s="40">
        <v>1</v>
      </c>
      <c r="H1154" s="40">
        <v>0</v>
      </c>
      <c r="I1154" s="40">
        <v>0</v>
      </c>
      <c r="J1154" s="42">
        <v>75384</v>
      </c>
      <c r="K1154" s="42">
        <f>J1154*OtherData!$C$3</f>
        <v>57065.859197577593</v>
      </c>
      <c r="L1154" s="42" t="str">
        <f>VLOOKUP($C1154,OtherData!$H:$I,2,0)</f>
        <v>Storm</v>
      </c>
      <c r="M1154" s="54">
        <f t="shared" ref="M1154:M1217" si="74">STANDARDIZE(J1154,AVERAGE($J$2:$J$3367),_xlfn.STDEV.S($J$2:$J$3367))</f>
        <v>-3.8786360564281148E-2</v>
      </c>
      <c r="N1154" s="42" t="e">
        <f>VLOOKUP(E1154,Inflation!$A$2:'Inflation'!$L$63,14,FALSE)*J1154</f>
        <v>#REF!</v>
      </c>
      <c r="O1154" s="126" t="e">
        <f t="shared" ref="O1154:O1217" si="75">STANDARDIZE(N1154,AVERAGE($N$2:$N$3367),_xlfn.STDEV.S($N$2:$N$3367))</f>
        <v>#REF!</v>
      </c>
      <c r="P1154" s="41">
        <v>3</v>
      </c>
      <c r="Q1154" s="41">
        <v>3</v>
      </c>
      <c r="R1154" s="41">
        <v>3</v>
      </c>
    </row>
    <row r="1155" spans="1:18">
      <c r="A1155" s="40" t="str">
        <f t="shared" si="72"/>
        <v>6_20102</v>
      </c>
      <c r="B1155" s="40">
        <v>6</v>
      </c>
      <c r="C1155" s="41" t="s">
        <v>71</v>
      </c>
      <c r="D1155" s="40">
        <v>2</v>
      </c>
      <c r="E1155" s="40">
        <v>2010</v>
      </c>
      <c r="F1155" s="40" t="str">
        <f t="shared" si="73"/>
        <v>2010Q2</v>
      </c>
      <c r="G1155" s="40">
        <v>1</v>
      </c>
      <c r="H1155" s="40">
        <v>0</v>
      </c>
      <c r="I1155" s="40">
        <v>0</v>
      </c>
      <c r="J1155" s="42">
        <v>75257</v>
      </c>
      <c r="K1155" s="42">
        <f>J1155*OtherData!$C$3</f>
        <v>56969.719909159729</v>
      </c>
      <c r="L1155" s="42" t="str">
        <f>VLOOKUP($C1155,OtherData!$H:$I,2,0)</f>
        <v>Storm</v>
      </c>
      <c r="M1155" s="54">
        <f t="shared" si="74"/>
        <v>-3.878720679715892E-2</v>
      </c>
      <c r="N1155" s="42" t="e">
        <f>VLOOKUP(E1155,Inflation!$A$2:'Inflation'!$L$63,14,FALSE)*J1155</f>
        <v>#REF!</v>
      </c>
      <c r="O1155" s="126" t="e">
        <f t="shared" si="75"/>
        <v>#REF!</v>
      </c>
      <c r="P1155" s="41">
        <v>3</v>
      </c>
      <c r="Q1155" s="41">
        <v>3</v>
      </c>
      <c r="R1155" s="41">
        <v>3</v>
      </c>
    </row>
    <row r="1156" spans="1:18">
      <c r="A1156" s="40" t="str">
        <f t="shared" si="72"/>
        <v>2_19892</v>
      </c>
      <c r="B1156" s="40">
        <v>2</v>
      </c>
      <c r="C1156" s="41" t="s">
        <v>71</v>
      </c>
      <c r="D1156" s="40">
        <v>2</v>
      </c>
      <c r="E1156" s="40">
        <v>1989</v>
      </c>
      <c r="F1156" s="40" t="str">
        <f t="shared" si="73"/>
        <v>1989Q2</v>
      </c>
      <c r="G1156" s="40">
        <v>1</v>
      </c>
      <c r="H1156" s="40">
        <v>0</v>
      </c>
      <c r="I1156" s="40">
        <v>45</v>
      </c>
      <c r="J1156" s="42">
        <v>75233</v>
      </c>
      <c r="K1156" s="42">
        <f>J1156*OtherData!$C$3</f>
        <v>56951.551854655569</v>
      </c>
      <c r="L1156" s="42" t="str">
        <f>VLOOKUP($C1156,OtherData!$H:$I,2,0)</f>
        <v>Storm</v>
      </c>
      <c r="M1156" s="54">
        <f t="shared" si="74"/>
        <v>-3.8787366715183069E-2</v>
      </c>
      <c r="N1156" s="42" t="e">
        <f>VLOOKUP(E1156,Inflation!$A$2:'Inflation'!$L$63,14,FALSE)*J1156</f>
        <v>#REF!</v>
      </c>
      <c r="O1156" s="126" t="e">
        <f t="shared" si="75"/>
        <v>#REF!</v>
      </c>
      <c r="P1156" s="41">
        <v>5</v>
      </c>
      <c r="Q1156" s="41">
        <v>2</v>
      </c>
      <c r="R1156" s="41">
        <v>2</v>
      </c>
    </row>
    <row r="1157" spans="1:18">
      <c r="A1157" s="40" t="str">
        <f t="shared" si="72"/>
        <v>1_20052</v>
      </c>
      <c r="B1157" s="40">
        <v>1</v>
      </c>
      <c r="C1157" s="41" t="s">
        <v>73</v>
      </c>
      <c r="D1157" s="40">
        <v>2</v>
      </c>
      <c r="E1157" s="40">
        <v>2005</v>
      </c>
      <c r="F1157" s="40" t="str">
        <f t="shared" si="73"/>
        <v>2005Q2</v>
      </c>
      <c r="G1157" s="40">
        <v>1</v>
      </c>
      <c r="H1157" s="40">
        <v>0</v>
      </c>
      <c r="I1157" s="40">
        <v>0</v>
      </c>
      <c r="J1157" s="42">
        <v>75201</v>
      </c>
      <c r="K1157" s="42">
        <f>J1157*OtherData!$C$3</f>
        <v>56927.327781983346</v>
      </c>
      <c r="L1157" s="42" t="str">
        <f>VLOOKUP($C1157,OtherData!$H:$I,2,0)</f>
        <v>Wind</v>
      </c>
      <c r="M1157" s="54">
        <f t="shared" si="74"/>
        <v>-3.8787579939215264E-2</v>
      </c>
      <c r="N1157" s="42" t="e">
        <f>VLOOKUP(E1157,Inflation!$A$2:'Inflation'!$L$63,14,FALSE)*J1157</f>
        <v>#REF!</v>
      </c>
      <c r="O1157" s="126" t="e">
        <f t="shared" si="75"/>
        <v>#REF!</v>
      </c>
      <c r="P1157" s="41">
        <v>2</v>
      </c>
      <c r="Q1157" s="41">
        <v>2</v>
      </c>
      <c r="R1157" s="41">
        <v>2</v>
      </c>
    </row>
    <row r="1158" spans="1:18">
      <c r="A1158" s="40" t="str">
        <f t="shared" si="72"/>
        <v>1_19823</v>
      </c>
      <c r="B1158" s="40">
        <v>1</v>
      </c>
      <c r="C1158" s="41" t="s">
        <v>80</v>
      </c>
      <c r="D1158" s="40">
        <v>3</v>
      </c>
      <c r="E1158" s="40">
        <v>1982</v>
      </c>
      <c r="F1158" s="40" t="str">
        <f t="shared" si="73"/>
        <v>1982Q3</v>
      </c>
      <c r="G1158" s="40">
        <v>1</v>
      </c>
      <c r="H1158" s="40">
        <v>11</v>
      </c>
      <c r="I1158" s="40">
        <v>0</v>
      </c>
      <c r="J1158" s="42">
        <v>75098</v>
      </c>
      <c r="K1158" s="42">
        <f>J1158*OtherData!$C$3</f>
        <v>56849.356548069649</v>
      </c>
      <c r="L1158" s="42" t="str">
        <f>VLOOKUP($C1158,OtherData!$H:$I,2,0)</f>
        <v>Storm</v>
      </c>
      <c r="M1158" s="54">
        <f t="shared" si="74"/>
        <v>-3.8788266254068886E-2</v>
      </c>
      <c r="N1158" s="42" t="e">
        <f>VLOOKUP(E1158,Inflation!$A$2:'Inflation'!$L$63,14,FALSE)*J1158</f>
        <v>#REF!</v>
      </c>
      <c r="O1158" s="126" t="e">
        <f t="shared" si="75"/>
        <v>#REF!</v>
      </c>
      <c r="P1158" s="41">
        <v>5</v>
      </c>
      <c r="Q1158" s="41">
        <v>2</v>
      </c>
      <c r="R1158" s="41">
        <v>2</v>
      </c>
    </row>
    <row r="1159" spans="1:18">
      <c r="A1159" s="40" t="str">
        <f t="shared" si="72"/>
        <v>3_19943</v>
      </c>
      <c r="B1159" s="40">
        <v>3</v>
      </c>
      <c r="C1159" s="41" t="s">
        <v>72</v>
      </c>
      <c r="D1159" s="40">
        <v>3</v>
      </c>
      <c r="E1159" s="40">
        <v>1994</v>
      </c>
      <c r="F1159" s="40" t="str">
        <f t="shared" si="73"/>
        <v>1994Q3</v>
      </c>
      <c r="G1159" s="40">
        <v>1</v>
      </c>
      <c r="H1159" s="40">
        <v>0</v>
      </c>
      <c r="I1159" s="40">
        <v>0</v>
      </c>
      <c r="J1159" s="42">
        <v>75035</v>
      </c>
      <c r="K1159" s="42">
        <f>J1159*OtherData!$C$3</f>
        <v>56801.665404996216</v>
      </c>
      <c r="L1159" s="42" t="str">
        <f>VLOOKUP($C1159,OtherData!$H:$I,2,0)</f>
        <v>Storm</v>
      </c>
      <c r="M1159" s="54">
        <f t="shared" si="74"/>
        <v>-3.8788686038882268E-2</v>
      </c>
      <c r="N1159" s="42" t="e">
        <f>VLOOKUP(E1159,Inflation!$A$2:'Inflation'!$L$63,14,FALSE)*J1159</f>
        <v>#REF!</v>
      </c>
      <c r="O1159" s="126" t="e">
        <f t="shared" si="75"/>
        <v>#REF!</v>
      </c>
      <c r="P1159" s="41">
        <v>3</v>
      </c>
      <c r="Q1159" s="41">
        <v>3</v>
      </c>
      <c r="R1159" s="41">
        <v>3</v>
      </c>
    </row>
    <row r="1160" spans="1:18">
      <c r="A1160" s="40" t="str">
        <f t="shared" si="72"/>
        <v>4_19943</v>
      </c>
      <c r="B1160" s="40">
        <v>4</v>
      </c>
      <c r="C1160" s="41" t="s">
        <v>72</v>
      </c>
      <c r="D1160" s="40">
        <v>3</v>
      </c>
      <c r="E1160" s="40">
        <v>1994</v>
      </c>
      <c r="F1160" s="40" t="str">
        <f t="shared" si="73"/>
        <v>1994Q3</v>
      </c>
      <c r="G1160" s="40">
        <v>1</v>
      </c>
      <c r="H1160" s="40">
        <v>0</v>
      </c>
      <c r="I1160" s="40">
        <v>0</v>
      </c>
      <c r="J1160" s="42">
        <v>74987</v>
      </c>
      <c r="K1160" s="42">
        <f>J1160*OtherData!$C$3</f>
        <v>56765.329295987889</v>
      </c>
      <c r="L1160" s="42" t="str">
        <f>VLOOKUP($C1160,OtherData!$H:$I,2,0)</f>
        <v>Storm</v>
      </c>
      <c r="M1160" s="54">
        <f t="shared" si="74"/>
        <v>-3.878900587493056E-2</v>
      </c>
      <c r="N1160" s="42" t="e">
        <f>VLOOKUP(E1160,Inflation!$A$2:'Inflation'!$L$63,14,FALSE)*J1160</f>
        <v>#REF!</v>
      </c>
      <c r="O1160" s="126" t="e">
        <f t="shared" si="75"/>
        <v>#REF!</v>
      </c>
      <c r="P1160" s="41">
        <v>3</v>
      </c>
      <c r="Q1160" s="41">
        <v>3</v>
      </c>
      <c r="R1160" s="41">
        <v>3</v>
      </c>
    </row>
    <row r="1161" spans="1:18">
      <c r="A1161" s="40" t="str">
        <f t="shared" si="72"/>
        <v>3_20102</v>
      </c>
      <c r="B1161" s="40">
        <v>3</v>
      </c>
      <c r="C1161" s="41" t="s">
        <v>66</v>
      </c>
      <c r="D1161" s="40">
        <v>2</v>
      </c>
      <c r="E1161" s="40">
        <v>2010</v>
      </c>
      <c r="F1161" s="40" t="str">
        <f t="shared" si="73"/>
        <v>2010Q2</v>
      </c>
      <c r="G1161" s="40">
        <v>1</v>
      </c>
      <c r="H1161" s="40">
        <v>0</v>
      </c>
      <c r="I1161" s="40">
        <v>0</v>
      </c>
      <c r="J1161" s="42">
        <v>74972</v>
      </c>
      <c r="K1161" s="42">
        <f>J1161*OtherData!$C$3</f>
        <v>56753.974261922791</v>
      </c>
      <c r="L1161" s="42" t="str">
        <f>VLOOKUP($C1161,OtherData!$H:$I,2,0)</f>
        <v>Water</v>
      </c>
      <c r="M1161" s="54">
        <f t="shared" si="74"/>
        <v>-3.8789105823695651E-2</v>
      </c>
      <c r="N1161" s="42" t="e">
        <f>VLOOKUP(E1161,Inflation!$A$2:'Inflation'!$L$63,14,FALSE)*J1161</f>
        <v>#REF!</v>
      </c>
      <c r="O1161" s="126" t="e">
        <f t="shared" si="75"/>
        <v>#REF!</v>
      </c>
      <c r="P1161" s="41">
        <v>4</v>
      </c>
      <c r="Q1161" s="41">
        <v>4</v>
      </c>
      <c r="R1161" s="41">
        <v>4</v>
      </c>
    </row>
    <row r="1162" spans="1:18">
      <c r="A1162" s="40" t="str">
        <f t="shared" si="72"/>
        <v>2_19652</v>
      </c>
      <c r="B1162" s="40">
        <v>2</v>
      </c>
      <c r="C1162" s="41" t="s">
        <v>68</v>
      </c>
      <c r="D1162" s="40">
        <v>2</v>
      </c>
      <c r="E1162" s="40">
        <v>1965</v>
      </c>
      <c r="F1162" s="40" t="str">
        <f t="shared" si="73"/>
        <v>1965Q2</v>
      </c>
      <c r="G1162" s="40">
        <v>1</v>
      </c>
      <c r="H1162" s="40">
        <v>0</v>
      </c>
      <c r="I1162" s="40">
        <v>0</v>
      </c>
      <c r="J1162" s="42">
        <v>74932</v>
      </c>
      <c r="K1162" s="42">
        <f>J1162*OtherData!$C$3</f>
        <v>56723.694171082512</v>
      </c>
      <c r="L1162" s="42" t="str">
        <f>VLOOKUP($C1162,OtherData!$H:$I,2,0)</f>
        <v>Wind</v>
      </c>
      <c r="M1162" s="54">
        <f t="shared" si="74"/>
        <v>-3.8789372353735897E-2</v>
      </c>
      <c r="N1162" s="42" t="e">
        <f>VLOOKUP(E1162,Inflation!$A$2:'Inflation'!$L$63,14,FALSE)*J1162</f>
        <v>#REF!</v>
      </c>
      <c r="O1162" s="126" t="e">
        <f t="shared" si="75"/>
        <v>#REF!</v>
      </c>
      <c r="P1162" s="41">
        <v>3</v>
      </c>
      <c r="Q1162" s="41">
        <v>3</v>
      </c>
      <c r="R1162" s="41">
        <v>3</v>
      </c>
    </row>
    <row r="1163" spans="1:18">
      <c r="A1163" s="40" t="str">
        <f t="shared" si="72"/>
        <v>3_20171</v>
      </c>
      <c r="B1163" s="40">
        <v>3</v>
      </c>
      <c r="C1163" s="41" t="s">
        <v>66</v>
      </c>
      <c r="D1163" s="40">
        <v>1</v>
      </c>
      <c r="E1163" s="40">
        <v>2017</v>
      </c>
      <c r="F1163" s="40" t="str">
        <f t="shared" si="73"/>
        <v>2017Q1</v>
      </c>
      <c r="G1163" s="40">
        <v>1</v>
      </c>
      <c r="H1163" s="40">
        <v>0</v>
      </c>
      <c r="I1163" s="40">
        <v>0</v>
      </c>
      <c r="J1163" s="42">
        <v>74829</v>
      </c>
      <c r="K1163" s="42">
        <f>J1163*OtherData!$C$3</f>
        <v>56645.722937168815</v>
      </c>
      <c r="L1163" s="42" t="str">
        <f>VLOOKUP($C1163,OtherData!$H:$I,2,0)</f>
        <v>Water</v>
      </c>
      <c r="M1163" s="54">
        <f t="shared" si="74"/>
        <v>-3.8790058668589519E-2</v>
      </c>
      <c r="N1163" s="42" t="e">
        <f>VLOOKUP(E1163,Inflation!$A$2:'Inflation'!$L$63,14,FALSE)*J1163</f>
        <v>#REF!</v>
      </c>
      <c r="O1163" s="126" t="e">
        <f t="shared" si="75"/>
        <v>#REF!</v>
      </c>
      <c r="P1163" s="41">
        <v>5</v>
      </c>
      <c r="Q1163" s="41">
        <v>2</v>
      </c>
      <c r="R1163" s="41">
        <v>5</v>
      </c>
    </row>
    <row r="1164" spans="1:18">
      <c r="A1164" s="40" t="str">
        <f t="shared" si="72"/>
        <v>4_19892</v>
      </c>
      <c r="B1164" s="40">
        <v>4</v>
      </c>
      <c r="C1164" s="41" t="s">
        <v>72</v>
      </c>
      <c r="D1164" s="40">
        <v>2</v>
      </c>
      <c r="E1164" s="40">
        <v>1989</v>
      </c>
      <c r="F1164" s="40" t="str">
        <f t="shared" si="73"/>
        <v>1989Q2</v>
      </c>
      <c r="G1164" s="40">
        <v>1</v>
      </c>
      <c r="H1164" s="40">
        <v>0</v>
      </c>
      <c r="I1164" s="40">
        <v>0</v>
      </c>
      <c r="J1164" s="42">
        <v>74773</v>
      </c>
      <c r="K1164" s="42">
        <f>J1164*OtherData!$C$3</f>
        <v>56603.330809992432</v>
      </c>
      <c r="L1164" s="42" t="str">
        <f>VLOOKUP($C1164,OtherData!$H:$I,2,0)</f>
        <v>Storm</v>
      </c>
      <c r="M1164" s="54">
        <f t="shared" si="74"/>
        <v>-3.8790431810645856E-2</v>
      </c>
      <c r="N1164" s="42" t="e">
        <f>VLOOKUP(E1164,Inflation!$A$2:'Inflation'!$L$63,14,FALSE)*J1164</f>
        <v>#REF!</v>
      </c>
      <c r="O1164" s="126" t="e">
        <f t="shared" si="75"/>
        <v>#REF!</v>
      </c>
      <c r="P1164" s="41">
        <v>2</v>
      </c>
      <c r="Q1164" s="41">
        <v>2</v>
      </c>
      <c r="R1164" s="41">
        <v>2</v>
      </c>
    </row>
    <row r="1165" spans="1:18">
      <c r="A1165" s="40" t="str">
        <f t="shared" si="72"/>
        <v>5_19853</v>
      </c>
      <c r="B1165" s="40">
        <v>5</v>
      </c>
      <c r="C1165" s="41" t="s">
        <v>72</v>
      </c>
      <c r="D1165" s="40">
        <v>3</v>
      </c>
      <c r="E1165" s="40">
        <v>1985</v>
      </c>
      <c r="F1165" s="40" t="str">
        <f t="shared" si="73"/>
        <v>1985Q3</v>
      </c>
      <c r="G1165" s="40">
        <v>1</v>
      </c>
      <c r="H1165" s="40">
        <v>0</v>
      </c>
      <c r="I1165" s="40">
        <v>0</v>
      </c>
      <c r="J1165" s="42">
        <v>74773</v>
      </c>
      <c r="K1165" s="42">
        <f>J1165*OtherData!$C$3</f>
        <v>56603.330809992432</v>
      </c>
      <c r="L1165" s="42" t="str">
        <f>VLOOKUP($C1165,OtherData!$H:$I,2,0)</f>
        <v>Storm</v>
      </c>
      <c r="M1165" s="54">
        <f t="shared" si="74"/>
        <v>-3.8790431810645856E-2</v>
      </c>
      <c r="N1165" s="42" t="e">
        <f>VLOOKUP(E1165,Inflation!$A$2:'Inflation'!$L$63,14,FALSE)*J1165</f>
        <v>#REF!</v>
      </c>
      <c r="O1165" s="126" t="e">
        <f t="shared" si="75"/>
        <v>#REF!</v>
      </c>
      <c r="P1165" s="41">
        <v>1</v>
      </c>
      <c r="Q1165" s="41">
        <v>1</v>
      </c>
      <c r="R1165" s="41">
        <v>1</v>
      </c>
    </row>
    <row r="1166" spans="1:18">
      <c r="A1166" s="40" t="str">
        <f t="shared" si="72"/>
        <v>2_19903</v>
      </c>
      <c r="B1166" s="40">
        <v>2</v>
      </c>
      <c r="C1166" s="41" t="s">
        <v>71</v>
      </c>
      <c r="D1166" s="40">
        <v>3</v>
      </c>
      <c r="E1166" s="40">
        <v>1990</v>
      </c>
      <c r="F1166" s="40" t="str">
        <f t="shared" si="73"/>
        <v>1990Q3</v>
      </c>
      <c r="G1166" s="40">
        <v>1</v>
      </c>
      <c r="H1166" s="40">
        <v>0</v>
      </c>
      <c r="I1166" s="40">
        <v>0</v>
      </c>
      <c r="J1166" s="42">
        <v>74773</v>
      </c>
      <c r="K1166" s="42">
        <f>J1166*OtherData!$C$3</f>
        <v>56603.330809992432</v>
      </c>
      <c r="L1166" s="42" t="str">
        <f>VLOOKUP($C1166,OtherData!$H:$I,2,0)</f>
        <v>Storm</v>
      </c>
      <c r="M1166" s="54">
        <f t="shared" si="74"/>
        <v>-3.8790431810645856E-2</v>
      </c>
      <c r="N1166" s="42" t="e">
        <f>VLOOKUP(E1166,Inflation!$A$2:'Inflation'!$L$63,14,FALSE)*J1166</f>
        <v>#REF!</v>
      </c>
      <c r="O1166" s="126" t="e">
        <f t="shared" si="75"/>
        <v>#REF!</v>
      </c>
      <c r="P1166" s="41">
        <v>2</v>
      </c>
      <c r="Q1166" s="41">
        <v>2</v>
      </c>
      <c r="R1166" s="41">
        <v>2</v>
      </c>
    </row>
    <row r="1167" spans="1:18">
      <c r="A1167" s="40" t="str">
        <f t="shared" si="72"/>
        <v>3_20154</v>
      </c>
      <c r="B1167" s="40">
        <v>3</v>
      </c>
      <c r="C1167" s="41" t="s">
        <v>66</v>
      </c>
      <c r="D1167" s="40">
        <v>4</v>
      </c>
      <c r="E1167" s="40">
        <v>2015</v>
      </c>
      <c r="F1167" s="40" t="str">
        <f t="shared" si="73"/>
        <v>2015Q4</v>
      </c>
      <c r="G1167" s="40">
        <v>1</v>
      </c>
      <c r="H1167" s="40">
        <v>0</v>
      </c>
      <c r="I1167" s="40">
        <v>0</v>
      </c>
      <c r="J1167" s="42">
        <v>74662</v>
      </c>
      <c r="K1167" s="42">
        <f>J1167*OtherData!$C$3</f>
        <v>56519.303557910673</v>
      </c>
      <c r="L1167" s="42" t="str">
        <f>VLOOKUP($C1167,OtherData!$H:$I,2,0)</f>
        <v>Water</v>
      </c>
      <c r="M1167" s="54">
        <f t="shared" si="74"/>
        <v>-3.879117143150753E-2</v>
      </c>
      <c r="N1167" s="42" t="e">
        <f>VLOOKUP(E1167,Inflation!$A$2:'Inflation'!$L$63,14,FALSE)*J1167</f>
        <v>#REF!</v>
      </c>
      <c r="O1167" s="126" t="e">
        <f t="shared" si="75"/>
        <v>#REF!</v>
      </c>
      <c r="P1167" s="41">
        <v>1</v>
      </c>
      <c r="Q1167" s="41">
        <v>1</v>
      </c>
      <c r="R1167" s="41">
        <v>1</v>
      </c>
    </row>
    <row r="1168" spans="1:18">
      <c r="A1168" s="40" t="str">
        <f t="shared" si="72"/>
        <v>2_19853</v>
      </c>
      <c r="B1168" s="40">
        <v>2</v>
      </c>
      <c r="C1168" s="41" t="s">
        <v>72</v>
      </c>
      <c r="D1168" s="40">
        <v>3</v>
      </c>
      <c r="E1168" s="40">
        <v>1985</v>
      </c>
      <c r="F1168" s="40" t="str">
        <f t="shared" si="73"/>
        <v>1985Q3</v>
      </c>
      <c r="G1168" s="40">
        <v>1</v>
      </c>
      <c r="H1168" s="40">
        <v>0</v>
      </c>
      <c r="I1168" s="40">
        <v>0</v>
      </c>
      <c r="J1168" s="42">
        <v>74639</v>
      </c>
      <c r="K1168" s="42">
        <f>J1168*OtherData!$C$3</f>
        <v>56501.892505677519</v>
      </c>
      <c r="L1168" s="42" t="str">
        <f>VLOOKUP($C1168,OtherData!$H:$I,2,0)</f>
        <v>Storm</v>
      </c>
      <c r="M1168" s="54">
        <f t="shared" si="74"/>
        <v>-3.8791324686280673E-2</v>
      </c>
      <c r="N1168" s="42" t="e">
        <f>VLOOKUP(E1168,Inflation!$A$2:'Inflation'!$L$63,14,FALSE)*J1168</f>
        <v>#REF!</v>
      </c>
      <c r="O1168" s="126" t="e">
        <f t="shared" si="75"/>
        <v>#REF!</v>
      </c>
      <c r="P1168" s="41">
        <v>3</v>
      </c>
      <c r="Q1168" s="41">
        <v>3</v>
      </c>
      <c r="R1168" s="41">
        <v>3</v>
      </c>
    </row>
    <row r="1169" spans="1:18">
      <c r="A1169" s="40" t="str">
        <f t="shared" si="72"/>
        <v>1_19894</v>
      </c>
      <c r="B1169" s="40">
        <v>1</v>
      </c>
      <c r="C1169" s="41" t="s">
        <v>71</v>
      </c>
      <c r="D1169" s="40">
        <v>4</v>
      </c>
      <c r="E1169" s="40">
        <v>1989</v>
      </c>
      <c r="F1169" s="40" t="str">
        <f t="shared" si="73"/>
        <v>1989Q4</v>
      </c>
      <c r="G1169" s="40">
        <v>1</v>
      </c>
      <c r="H1169" s="40">
        <v>0</v>
      </c>
      <c r="I1169" s="40">
        <v>0</v>
      </c>
      <c r="J1169" s="42">
        <v>74631</v>
      </c>
      <c r="K1169" s="42">
        <f>J1169*OtherData!$C$3</f>
        <v>56495.836487509463</v>
      </c>
      <c r="L1169" s="42" t="str">
        <f>VLOOKUP($C1169,OtherData!$H:$I,2,0)</f>
        <v>Storm</v>
      </c>
      <c r="M1169" s="54">
        <f t="shared" si="74"/>
        <v>-3.8791377992288718E-2</v>
      </c>
      <c r="N1169" s="42" t="e">
        <f>VLOOKUP(E1169,Inflation!$A$2:'Inflation'!$L$63,14,FALSE)*J1169</f>
        <v>#REF!</v>
      </c>
      <c r="O1169" s="126" t="e">
        <f t="shared" si="75"/>
        <v>#REF!</v>
      </c>
      <c r="P1169" s="41">
        <v>3</v>
      </c>
      <c r="Q1169" s="41">
        <v>3</v>
      </c>
      <c r="R1169" s="41">
        <v>3</v>
      </c>
    </row>
    <row r="1170" spans="1:18">
      <c r="A1170" s="40" t="str">
        <f t="shared" si="72"/>
        <v>1_19962</v>
      </c>
      <c r="B1170" s="40">
        <v>1</v>
      </c>
      <c r="C1170" s="41" t="s">
        <v>71</v>
      </c>
      <c r="D1170" s="40">
        <v>2</v>
      </c>
      <c r="E1170" s="40">
        <v>1996</v>
      </c>
      <c r="F1170" s="40" t="str">
        <f t="shared" si="73"/>
        <v>1996Q2</v>
      </c>
      <c r="G1170" s="40">
        <v>1</v>
      </c>
      <c r="H1170" s="40">
        <v>0</v>
      </c>
      <c r="I1170" s="40">
        <v>0</v>
      </c>
      <c r="J1170" s="42">
        <v>74623</v>
      </c>
      <c r="K1170" s="42">
        <f>J1170*OtherData!$C$3</f>
        <v>56489.780469341407</v>
      </c>
      <c r="L1170" s="42" t="str">
        <f>VLOOKUP($C1170,OtherData!$H:$I,2,0)</f>
        <v>Storm</v>
      </c>
      <c r="M1170" s="54">
        <f t="shared" si="74"/>
        <v>-3.879143129829677E-2</v>
      </c>
      <c r="N1170" s="42" t="e">
        <f>VLOOKUP(E1170,Inflation!$A$2:'Inflation'!$L$63,14,FALSE)*J1170</f>
        <v>#REF!</v>
      </c>
      <c r="O1170" s="126" t="e">
        <f t="shared" si="75"/>
        <v>#REF!</v>
      </c>
      <c r="P1170" s="41">
        <v>4</v>
      </c>
      <c r="Q1170" s="41">
        <v>4</v>
      </c>
      <c r="R1170" s="41">
        <v>4</v>
      </c>
    </row>
    <row r="1171" spans="1:18">
      <c r="A1171" s="40" t="str">
        <f t="shared" si="72"/>
        <v>3_19652</v>
      </c>
      <c r="B1171" s="40">
        <v>3</v>
      </c>
      <c r="C1171" s="41" t="s">
        <v>72</v>
      </c>
      <c r="D1171" s="40">
        <v>2</v>
      </c>
      <c r="E1171" s="40">
        <v>1965</v>
      </c>
      <c r="F1171" s="40" t="str">
        <f t="shared" si="73"/>
        <v>1965Q2</v>
      </c>
      <c r="G1171" s="40">
        <v>1</v>
      </c>
      <c r="H1171" s="40">
        <v>0</v>
      </c>
      <c r="I1171" s="40">
        <v>0</v>
      </c>
      <c r="J1171" s="42">
        <v>74623</v>
      </c>
      <c r="K1171" s="42">
        <f>J1171*OtherData!$C$3</f>
        <v>56489.780469341407</v>
      </c>
      <c r="L1171" s="42" t="str">
        <f>VLOOKUP($C1171,OtherData!$H:$I,2,0)</f>
        <v>Storm</v>
      </c>
      <c r="M1171" s="54">
        <f t="shared" si="74"/>
        <v>-3.879143129829677E-2</v>
      </c>
      <c r="N1171" s="42" t="e">
        <f>VLOOKUP(E1171,Inflation!$A$2:'Inflation'!$L$63,14,FALSE)*J1171</f>
        <v>#REF!</v>
      </c>
      <c r="O1171" s="126" t="e">
        <f t="shared" si="75"/>
        <v>#REF!</v>
      </c>
      <c r="P1171" s="41">
        <v>3</v>
      </c>
      <c r="Q1171" s="41">
        <v>3</v>
      </c>
      <c r="R1171" s="41">
        <v>3</v>
      </c>
    </row>
    <row r="1172" spans="1:18">
      <c r="A1172" s="40" t="str">
        <f t="shared" si="72"/>
        <v>3_19911</v>
      </c>
      <c r="B1172" s="40">
        <v>3</v>
      </c>
      <c r="C1172" s="41" t="s">
        <v>71</v>
      </c>
      <c r="D1172" s="40">
        <v>1</v>
      </c>
      <c r="E1172" s="40">
        <v>1991</v>
      </c>
      <c r="F1172" s="40" t="str">
        <f t="shared" si="73"/>
        <v>1991Q1</v>
      </c>
      <c r="G1172" s="40">
        <v>1</v>
      </c>
      <c r="H1172" s="40">
        <v>0</v>
      </c>
      <c r="I1172" s="40">
        <v>0</v>
      </c>
      <c r="J1172" s="42">
        <v>74575</v>
      </c>
      <c r="K1172" s="42">
        <f>J1172*OtherData!$C$3</f>
        <v>56453.44436033308</v>
      </c>
      <c r="L1172" s="42" t="str">
        <f>VLOOKUP($C1172,OtherData!$H:$I,2,0)</f>
        <v>Storm</v>
      </c>
      <c r="M1172" s="54">
        <f t="shared" si="74"/>
        <v>-3.8791751134345062E-2</v>
      </c>
      <c r="N1172" s="42" t="e">
        <f>VLOOKUP(E1172,Inflation!$A$2:'Inflation'!$L$63,14,FALSE)*J1172</f>
        <v>#REF!</v>
      </c>
      <c r="O1172" s="126" t="e">
        <f t="shared" si="75"/>
        <v>#REF!</v>
      </c>
      <c r="P1172" s="41">
        <v>5</v>
      </c>
      <c r="Q1172" s="41">
        <v>2</v>
      </c>
      <c r="R1172" s="41">
        <v>2</v>
      </c>
    </row>
    <row r="1173" spans="1:18">
      <c r="A1173" s="40" t="str">
        <f t="shared" si="72"/>
        <v>2_19802</v>
      </c>
      <c r="B1173" s="40">
        <v>2</v>
      </c>
      <c r="C1173" s="41" t="s">
        <v>79</v>
      </c>
      <c r="D1173" s="40">
        <v>2</v>
      </c>
      <c r="E1173" s="40">
        <v>1980</v>
      </c>
      <c r="F1173" s="40" t="str">
        <f t="shared" si="73"/>
        <v>1980Q2</v>
      </c>
      <c r="G1173" s="40">
        <v>1</v>
      </c>
      <c r="H1173" s="40">
        <v>0</v>
      </c>
      <c r="I1173" s="40">
        <v>0</v>
      </c>
      <c r="J1173" s="42">
        <v>74559</v>
      </c>
      <c r="K1173" s="42">
        <f>J1173*OtherData!$C$3</f>
        <v>56441.332323996976</v>
      </c>
      <c r="L1173" s="42" t="str">
        <f>VLOOKUP($C1173,OtherData!$H:$I,2,0)</f>
        <v>Storm</v>
      </c>
      <c r="M1173" s="54">
        <f t="shared" si="74"/>
        <v>-3.8791857746361159E-2</v>
      </c>
      <c r="N1173" s="42" t="e">
        <f>VLOOKUP(E1173,Inflation!$A$2:'Inflation'!$L$63,14,FALSE)*J1173</f>
        <v>#REF!</v>
      </c>
      <c r="O1173" s="126" t="e">
        <f t="shared" si="75"/>
        <v>#REF!</v>
      </c>
      <c r="P1173" s="41">
        <v>3</v>
      </c>
      <c r="Q1173" s="41">
        <v>3</v>
      </c>
      <c r="R1173" s="41">
        <v>3</v>
      </c>
    </row>
    <row r="1174" spans="1:18">
      <c r="A1174" s="40" t="str">
        <f t="shared" si="72"/>
        <v>1_19643</v>
      </c>
      <c r="B1174" s="40">
        <v>1</v>
      </c>
      <c r="C1174" s="41" t="s">
        <v>72</v>
      </c>
      <c r="D1174" s="40">
        <v>3</v>
      </c>
      <c r="E1174" s="40">
        <v>1964</v>
      </c>
      <c r="F1174" s="40" t="str">
        <f t="shared" si="73"/>
        <v>1964Q3</v>
      </c>
      <c r="G1174" s="40">
        <v>1</v>
      </c>
      <c r="H1174" s="40">
        <v>0</v>
      </c>
      <c r="I1174" s="40">
        <v>0</v>
      </c>
      <c r="J1174" s="42">
        <v>74480</v>
      </c>
      <c r="K1174" s="42">
        <f>J1174*OtherData!$C$3</f>
        <v>56381.529144587439</v>
      </c>
      <c r="L1174" s="42" t="str">
        <f>VLOOKUP($C1174,OtherData!$H:$I,2,0)</f>
        <v>Storm</v>
      </c>
      <c r="M1174" s="54">
        <f t="shared" si="74"/>
        <v>-3.8792384143190639E-2</v>
      </c>
      <c r="N1174" s="42" t="e">
        <f>VLOOKUP(E1174,Inflation!$A$2:'Inflation'!$L$63,14,FALSE)*J1174</f>
        <v>#REF!</v>
      </c>
      <c r="O1174" s="126" t="e">
        <f t="shared" si="75"/>
        <v>#REF!</v>
      </c>
      <c r="P1174" s="41">
        <v>2</v>
      </c>
      <c r="Q1174" s="41">
        <v>2</v>
      </c>
      <c r="R1174" s="41">
        <v>2</v>
      </c>
    </row>
    <row r="1175" spans="1:18">
      <c r="A1175" s="40" t="str">
        <f t="shared" si="72"/>
        <v>2_19872</v>
      </c>
      <c r="B1175" s="40">
        <v>2</v>
      </c>
      <c r="C1175" s="41" t="s">
        <v>72</v>
      </c>
      <c r="D1175" s="40">
        <v>2</v>
      </c>
      <c r="E1175" s="40">
        <v>1987</v>
      </c>
      <c r="F1175" s="40" t="str">
        <f t="shared" si="73"/>
        <v>1987Q2</v>
      </c>
      <c r="G1175" s="40">
        <v>1</v>
      </c>
      <c r="H1175" s="40">
        <v>0</v>
      </c>
      <c r="I1175" s="40">
        <v>0</v>
      </c>
      <c r="J1175" s="42">
        <v>74472</v>
      </c>
      <c r="K1175" s="42">
        <f>J1175*OtherData!$C$3</f>
        <v>56375.473126419383</v>
      </c>
      <c r="L1175" s="42" t="str">
        <f>VLOOKUP($C1175,OtherData!$H:$I,2,0)</f>
        <v>Storm</v>
      </c>
      <c r="M1175" s="54">
        <f t="shared" si="74"/>
        <v>-3.8792437449198684E-2</v>
      </c>
      <c r="N1175" s="42" t="e">
        <f>VLOOKUP(E1175,Inflation!$A$2:'Inflation'!$L$63,14,FALSE)*J1175</f>
        <v>#REF!</v>
      </c>
      <c r="O1175" s="126" t="e">
        <f t="shared" si="75"/>
        <v>#REF!</v>
      </c>
      <c r="P1175" s="41">
        <v>4</v>
      </c>
      <c r="Q1175" s="41">
        <v>4</v>
      </c>
      <c r="R1175" s="41">
        <v>4</v>
      </c>
    </row>
    <row r="1176" spans="1:18">
      <c r="A1176" s="40" t="str">
        <f t="shared" si="72"/>
        <v>2_19863</v>
      </c>
      <c r="B1176" s="40">
        <v>2</v>
      </c>
      <c r="C1176" s="41" t="s">
        <v>72</v>
      </c>
      <c r="D1176" s="40">
        <v>3</v>
      </c>
      <c r="E1176" s="40">
        <v>1986</v>
      </c>
      <c r="F1176" s="40" t="str">
        <f t="shared" si="73"/>
        <v>1986Q3</v>
      </c>
      <c r="G1176" s="40">
        <v>1</v>
      </c>
      <c r="H1176" s="40">
        <v>0</v>
      </c>
      <c r="I1176" s="40">
        <v>0</v>
      </c>
      <c r="J1176" s="42">
        <v>74425</v>
      </c>
      <c r="K1176" s="42">
        <f>J1176*OtherData!$C$3</f>
        <v>56339.894019682062</v>
      </c>
      <c r="L1176" s="42" t="str">
        <f>VLOOKUP($C1176,OtherData!$H:$I,2,0)</f>
        <v>Storm</v>
      </c>
      <c r="M1176" s="54">
        <f t="shared" si="74"/>
        <v>-3.8792750621995969E-2</v>
      </c>
      <c r="N1176" s="42" t="e">
        <f>VLOOKUP(E1176,Inflation!$A$2:'Inflation'!$L$63,14,FALSE)*J1176</f>
        <v>#REF!</v>
      </c>
      <c r="O1176" s="126" t="e">
        <f t="shared" si="75"/>
        <v>#REF!</v>
      </c>
      <c r="P1176" s="41">
        <v>3</v>
      </c>
      <c r="Q1176" s="41">
        <v>3</v>
      </c>
      <c r="R1176" s="41">
        <v>5</v>
      </c>
    </row>
    <row r="1177" spans="1:18">
      <c r="A1177" s="40" t="str">
        <f t="shared" si="72"/>
        <v>2_19931</v>
      </c>
      <c r="B1177" s="40">
        <v>2</v>
      </c>
      <c r="C1177" s="41" t="s">
        <v>73</v>
      </c>
      <c r="D1177" s="40">
        <v>1</v>
      </c>
      <c r="E1177" s="40">
        <v>1993</v>
      </c>
      <c r="F1177" s="40" t="str">
        <f t="shared" si="73"/>
        <v>1993Q1</v>
      </c>
      <c r="G1177" s="40">
        <v>1</v>
      </c>
      <c r="H1177" s="40">
        <v>0</v>
      </c>
      <c r="I1177" s="40">
        <v>0</v>
      </c>
      <c r="J1177" s="42">
        <v>74393</v>
      </c>
      <c r="K1177" s="42">
        <f>J1177*OtherData!$C$3</f>
        <v>56315.669947009847</v>
      </c>
      <c r="L1177" s="42" t="str">
        <f>VLOOKUP($C1177,OtherData!$H:$I,2,0)</f>
        <v>Wind</v>
      </c>
      <c r="M1177" s="54">
        <f t="shared" si="74"/>
        <v>-3.8792963846028164E-2</v>
      </c>
      <c r="N1177" s="42" t="e">
        <f>VLOOKUP(E1177,Inflation!$A$2:'Inflation'!$L$63,14,FALSE)*J1177</f>
        <v>#REF!</v>
      </c>
      <c r="O1177" s="126" t="e">
        <f t="shared" si="75"/>
        <v>#REF!</v>
      </c>
      <c r="P1177" s="41">
        <v>2</v>
      </c>
      <c r="Q1177" s="41">
        <v>2</v>
      </c>
      <c r="R1177" s="41">
        <v>2</v>
      </c>
    </row>
    <row r="1178" spans="1:18">
      <c r="A1178" s="40" t="str">
        <f t="shared" si="72"/>
        <v>5_20092</v>
      </c>
      <c r="B1178" s="40">
        <v>5</v>
      </c>
      <c r="C1178" s="41" t="s">
        <v>71</v>
      </c>
      <c r="D1178" s="40">
        <v>2</v>
      </c>
      <c r="E1178" s="40">
        <v>2009</v>
      </c>
      <c r="F1178" s="40" t="str">
        <f t="shared" si="73"/>
        <v>2009Q2</v>
      </c>
      <c r="G1178" s="40">
        <v>1</v>
      </c>
      <c r="H1178" s="40">
        <v>0</v>
      </c>
      <c r="I1178" s="40">
        <v>0</v>
      </c>
      <c r="J1178" s="42">
        <v>74393</v>
      </c>
      <c r="K1178" s="42">
        <f>J1178*OtherData!$C$3</f>
        <v>56315.669947009847</v>
      </c>
      <c r="L1178" s="42" t="str">
        <f>VLOOKUP($C1178,OtherData!$H:$I,2,0)</f>
        <v>Storm</v>
      </c>
      <c r="M1178" s="54">
        <f t="shared" si="74"/>
        <v>-3.8792963846028164E-2</v>
      </c>
      <c r="N1178" s="42" t="e">
        <f>VLOOKUP(E1178,Inflation!$A$2:'Inflation'!$L$63,14,FALSE)*J1178</f>
        <v>#REF!</v>
      </c>
      <c r="O1178" s="126" t="e">
        <f t="shared" si="75"/>
        <v>#REF!</v>
      </c>
      <c r="P1178" s="41">
        <v>2</v>
      </c>
      <c r="Q1178" s="41">
        <v>2</v>
      </c>
      <c r="R1178" s="41">
        <v>2</v>
      </c>
    </row>
    <row r="1179" spans="1:18">
      <c r="A1179" s="40" t="str">
        <f t="shared" si="72"/>
        <v>3_20203</v>
      </c>
      <c r="B1179" s="40">
        <v>3</v>
      </c>
      <c r="C1179" s="41" t="s">
        <v>66</v>
      </c>
      <c r="D1179" s="40">
        <v>3</v>
      </c>
      <c r="E1179" s="40">
        <v>2020</v>
      </c>
      <c r="F1179" s="40" t="str">
        <f t="shared" si="73"/>
        <v>2020Q3</v>
      </c>
      <c r="G1179" s="40">
        <v>1</v>
      </c>
      <c r="H1179" s="40">
        <v>0</v>
      </c>
      <c r="I1179" s="40">
        <v>0</v>
      </c>
      <c r="J1179" s="42">
        <v>74377</v>
      </c>
      <c r="K1179" s="42">
        <f>J1179*OtherData!$C$3</f>
        <v>56303.557910673735</v>
      </c>
      <c r="L1179" s="42" t="str">
        <f>VLOOKUP($C1179,OtherData!$H:$I,2,0)</f>
        <v>Water</v>
      </c>
      <c r="M1179" s="54">
        <f t="shared" si="74"/>
        <v>-3.8793070458044261E-2</v>
      </c>
      <c r="N1179" s="42" t="e">
        <f>VLOOKUP(E1179,Inflation!$A$2:'Inflation'!$L$63,14,FALSE)*J1179</f>
        <v>#REF!</v>
      </c>
      <c r="O1179" s="126" t="e">
        <f t="shared" si="75"/>
        <v>#REF!</v>
      </c>
      <c r="P1179" s="41">
        <v>1</v>
      </c>
      <c r="Q1179" s="41">
        <v>1</v>
      </c>
      <c r="R1179" s="41">
        <v>1</v>
      </c>
    </row>
    <row r="1180" spans="1:18">
      <c r="A1180" s="40" t="str">
        <f t="shared" si="72"/>
        <v>2_19803</v>
      </c>
      <c r="B1180" s="40">
        <v>2</v>
      </c>
      <c r="C1180" s="41" t="s">
        <v>73</v>
      </c>
      <c r="D1180" s="40">
        <v>3</v>
      </c>
      <c r="E1180" s="40">
        <v>1980</v>
      </c>
      <c r="F1180" s="40" t="str">
        <f t="shared" si="73"/>
        <v>1980Q3</v>
      </c>
      <c r="G1180" s="40">
        <v>1</v>
      </c>
      <c r="H1180" s="40">
        <v>11</v>
      </c>
      <c r="I1180" s="40">
        <v>22</v>
      </c>
      <c r="J1180" s="42">
        <v>74361</v>
      </c>
      <c r="K1180" s="42">
        <f>J1180*OtherData!$C$3</f>
        <v>56291.445874337624</v>
      </c>
      <c r="L1180" s="42" t="str">
        <f>VLOOKUP($C1180,OtherData!$H:$I,2,0)</f>
        <v>Wind</v>
      </c>
      <c r="M1180" s="54">
        <f t="shared" si="74"/>
        <v>-3.8793177070060358E-2</v>
      </c>
      <c r="N1180" s="42" t="e">
        <f>VLOOKUP(E1180,Inflation!$A$2:'Inflation'!$L$63,14,FALSE)*J1180</f>
        <v>#REF!</v>
      </c>
      <c r="O1180" s="126" t="e">
        <f t="shared" si="75"/>
        <v>#REF!</v>
      </c>
      <c r="P1180" s="41">
        <v>2</v>
      </c>
      <c r="Q1180" s="41">
        <v>2</v>
      </c>
      <c r="R1180" s="41">
        <v>2</v>
      </c>
    </row>
    <row r="1181" spans="1:18">
      <c r="A1181" s="40" t="str">
        <f t="shared" si="72"/>
        <v>2_19854</v>
      </c>
      <c r="B1181" s="40">
        <v>2</v>
      </c>
      <c r="C1181" s="41" t="s">
        <v>66</v>
      </c>
      <c r="D1181" s="40">
        <v>4</v>
      </c>
      <c r="E1181" s="40">
        <v>1985</v>
      </c>
      <c r="F1181" s="40" t="str">
        <f t="shared" si="73"/>
        <v>1985Q4</v>
      </c>
      <c r="G1181" s="40">
        <v>1</v>
      </c>
      <c r="H1181" s="40">
        <v>0</v>
      </c>
      <c r="I1181" s="40">
        <v>0</v>
      </c>
      <c r="J1181" s="42">
        <v>74282</v>
      </c>
      <c r="K1181" s="42">
        <f>J1181*OtherData!$C$3</f>
        <v>56231.642694928087</v>
      </c>
      <c r="L1181" s="42" t="str">
        <f>VLOOKUP($C1181,OtherData!$H:$I,2,0)</f>
        <v>Water</v>
      </c>
      <c r="M1181" s="54">
        <f t="shared" si="74"/>
        <v>-3.8793703466889838E-2</v>
      </c>
      <c r="N1181" s="42" t="e">
        <f>VLOOKUP(E1181,Inflation!$A$2:'Inflation'!$L$63,14,FALSE)*J1181</f>
        <v>#REF!</v>
      </c>
      <c r="O1181" s="126" t="e">
        <f t="shared" si="75"/>
        <v>#REF!</v>
      </c>
      <c r="P1181" s="41">
        <v>3</v>
      </c>
      <c r="Q1181" s="41">
        <v>3</v>
      </c>
      <c r="R1181" s="41">
        <v>3</v>
      </c>
    </row>
    <row r="1182" spans="1:18">
      <c r="A1182" s="40" t="str">
        <f t="shared" si="72"/>
        <v>3_19603</v>
      </c>
      <c r="B1182" s="40">
        <v>3</v>
      </c>
      <c r="C1182" s="41" t="s">
        <v>74</v>
      </c>
      <c r="D1182" s="40">
        <v>3</v>
      </c>
      <c r="E1182" s="40">
        <v>1960</v>
      </c>
      <c r="F1182" s="40" t="str">
        <f t="shared" si="73"/>
        <v>1960Q3</v>
      </c>
      <c r="G1182" s="40">
        <v>1</v>
      </c>
      <c r="H1182" s="40">
        <v>0</v>
      </c>
      <c r="I1182" s="40">
        <v>0</v>
      </c>
      <c r="J1182" s="42">
        <v>74258</v>
      </c>
      <c r="K1182" s="42">
        <f>J1182*OtherData!$C$3</f>
        <v>56213.474640423927</v>
      </c>
      <c r="L1182" s="42" t="str">
        <f>VLOOKUP($C1182,OtherData!$H:$I,2,0)</f>
        <v>Storm</v>
      </c>
      <c r="M1182" s="54">
        <f t="shared" si="74"/>
        <v>-3.8793863384913987E-2</v>
      </c>
      <c r="N1182" s="42" t="e">
        <f>VLOOKUP(E1182,Inflation!$A$2:'Inflation'!$L$63,14,FALSE)*J1182</f>
        <v>#REF!</v>
      </c>
      <c r="O1182" s="126" t="e">
        <f t="shared" si="75"/>
        <v>#REF!</v>
      </c>
      <c r="P1182" s="41">
        <v>2</v>
      </c>
      <c r="Q1182" s="41">
        <v>2</v>
      </c>
      <c r="R1182" s="41">
        <v>2</v>
      </c>
    </row>
    <row r="1183" spans="1:18">
      <c r="A1183" s="40" t="str">
        <f t="shared" si="72"/>
        <v>4_19782</v>
      </c>
      <c r="B1183" s="40">
        <v>4</v>
      </c>
      <c r="C1183" s="41" t="s">
        <v>68</v>
      </c>
      <c r="D1183" s="40">
        <v>2</v>
      </c>
      <c r="E1183" s="40">
        <v>1978</v>
      </c>
      <c r="F1183" s="40" t="str">
        <f t="shared" si="73"/>
        <v>1978Q2</v>
      </c>
      <c r="G1183" s="40">
        <v>1</v>
      </c>
      <c r="H1183" s="40">
        <v>0</v>
      </c>
      <c r="I1183" s="40">
        <v>0</v>
      </c>
      <c r="J1183" s="42">
        <v>74250</v>
      </c>
      <c r="K1183" s="42">
        <f>J1183*OtherData!$C$3</f>
        <v>56207.418622255871</v>
      </c>
      <c r="L1183" s="42" t="str">
        <f>VLOOKUP($C1183,OtherData!$H:$I,2,0)</f>
        <v>Wind</v>
      </c>
      <c r="M1183" s="54">
        <f t="shared" si="74"/>
        <v>-3.8793916690922033E-2</v>
      </c>
      <c r="N1183" s="42" t="e">
        <f>VLOOKUP(E1183,Inflation!$A$2:'Inflation'!$L$63,14,FALSE)*J1183</f>
        <v>#REF!</v>
      </c>
      <c r="O1183" s="126" t="e">
        <f t="shared" si="75"/>
        <v>#REF!</v>
      </c>
      <c r="P1183" s="41">
        <v>2</v>
      </c>
      <c r="Q1183" s="41">
        <v>2</v>
      </c>
      <c r="R1183" s="41">
        <v>2</v>
      </c>
    </row>
    <row r="1184" spans="1:18">
      <c r="A1184" s="40" t="str">
        <f t="shared" si="72"/>
        <v>3_19943</v>
      </c>
      <c r="B1184" s="40">
        <v>3</v>
      </c>
      <c r="C1184" s="41" t="s">
        <v>74</v>
      </c>
      <c r="D1184" s="40">
        <v>3</v>
      </c>
      <c r="E1184" s="40">
        <v>1994</v>
      </c>
      <c r="F1184" s="40" t="str">
        <f t="shared" si="73"/>
        <v>1994Q3</v>
      </c>
      <c r="G1184" s="40">
        <v>1</v>
      </c>
      <c r="H1184" s="40">
        <v>0</v>
      </c>
      <c r="I1184" s="40">
        <v>0</v>
      </c>
      <c r="J1184" s="42">
        <v>74242</v>
      </c>
      <c r="K1184" s="42">
        <f>J1184*OtherData!$C$3</f>
        <v>56201.362604087815</v>
      </c>
      <c r="L1184" s="42" t="str">
        <f>VLOOKUP($C1184,OtherData!$H:$I,2,0)</f>
        <v>Storm</v>
      </c>
      <c r="M1184" s="54">
        <f t="shared" si="74"/>
        <v>-3.8793969996930085E-2</v>
      </c>
      <c r="N1184" s="42" t="e">
        <f>VLOOKUP(E1184,Inflation!$A$2:'Inflation'!$L$63,14,FALSE)*J1184</f>
        <v>#REF!</v>
      </c>
      <c r="O1184" s="126" t="e">
        <f t="shared" si="75"/>
        <v>#REF!</v>
      </c>
      <c r="P1184" s="41">
        <v>3</v>
      </c>
      <c r="Q1184" s="41">
        <v>3</v>
      </c>
      <c r="R1184" s="41">
        <v>5</v>
      </c>
    </row>
    <row r="1185" spans="1:18">
      <c r="A1185" s="40" t="str">
        <f t="shared" si="72"/>
        <v>3_19863</v>
      </c>
      <c r="B1185" s="40">
        <v>3</v>
      </c>
      <c r="C1185" s="41" t="s">
        <v>66</v>
      </c>
      <c r="D1185" s="40">
        <v>3</v>
      </c>
      <c r="E1185" s="40">
        <v>1986</v>
      </c>
      <c r="F1185" s="40" t="str">
        <f t="shared" si="73"/>
        <v>1986Q3</v>
      </c>
      <c r="G1185" s="40">
        <v>2</v>
      </c>
      <c r="H1185" s="40">
        <v>0</v>
      </c>
      <c r="I1185" s="40">
        <v>0</v>
      </c>
      <c r="J1185" s="42">
        <v>74187</v>
      </c>
      <c r="K1185" s="42">
        <f>J1185*OtherData!$C$3</f>
        <v>56159.727479182438</v>
      </c>
      <c r="L1185" s="42" t="str">
        <f>VLOOKUP($C1185,OtherData!$H:$I,2,0)</f>
        <v>Water</v>
      </c>
      <c r="M1185" s="54">
        <f t="shared" si="74"/>
        <v>-3.8794336475735415E-2</v>
      </c>
      <c r="N1185" s="42" t="e">
        <f>VLOOKUP(E1185,Inflation!$A$2:'Inflation'!$L$63,14,FALSE)*J1185</f>
        <v>#REF!</v>
      </c>
      <c r="O1185" s="126" t="e">
        <f t="shared" si="75"/>
        <v>#REF!</v>
      </c>
      <c r="P1185" s="41">
        <v>2</v>
      </c>
      <c r="Q1185" s="41">
        <v>2</v>
      </c>
      <c r="R1185" s="41">
        <v>2</v>
      </c>
    </row>
    <row r="1186" spans="1:18">
      <c r="A1186" s="40" t="str">
        <f t="shared" si="72"/>
        <v>5_19672</v>
      </c>
      <c r="B1186" s="40">
        <v>5</v>
      </c>
      <c r="C1186" s="41" t="s">
        <v>103</v>
      </c>
      <c r="D1186" s="40">
        <v>2</v>
      </c>
      <c r="E1186" s="40">
        <v>1967</v>
      </c>
      <c r="F1186" s="40" t="str">
        <f t="shared" si="73"/>
        <v>1967Q2</v>
      </c>
      <c r="G1186" s="40">
        <v>1</v>
      </c>
      <c r="H1186" s="40">
        <v>0</v>
      </c>
      <c r="I1186" s="40">
        <v>0</v>
      </c>
      <c r="J1186" s="42">
        <v>73902</v>
      </c>
      <c r="K1186" s="42">
        <f>J1186*OtherData!$C$3</f>
        <v>55943.981831945501</v>
      </c>
      <c r="L1186" s="42" t="str">
        <f>VLOOKUP($C1186,OtherData!$H:$I,2,0)</f>
        <v>Wind</v>
      </c>
      <c r="M1186" s="54">
        <f t="shared" si="74"/>
        <v>-3.8796235502272146E-2</v>
      </c>
      <c r="N1186" s="42" t="e">
        <f>VLOOKUP(E1186,Inflation!$A$2:'Inflation'!$L$63,14,FALSE)*J1186</f>
        <v>#REF!</v>
      </c>
      <c r="O1186" s="126" t="e">
        <f t="shared" si="75"/>
        <v>#REF!</v>
      </c>
      <c r="P1186" s="41">
        <v>3</v>
      </c>
      <c r="Q1186" s="41">
        <v>3</v>
      </c>
      <c r="R1186" s="41">
        <v>3</v>
      </c>
    </row>
    <row r="1187" spans="1:18">
      <c r="A1187" s="40" t="str">
        <f t="shared" si="72"/>
        <v>2_19813</v>
      </c>
      <c r="B1187" s="40">
        <v>2</v>
      </c>
      <c r="C1187" s="41" t="s">
        <v>74</v>
      </c>
      <c r="D1187" s="40">
        <v>3</v>
      </c>
      <c r="E1187" s="40">
        <v>1981</v>
      </c>
      <c r="F1187" s="40" t="str">
        <f t="shared" si="73"/>
        <v>1981Q3</v>
      </c>
      <c r="G1187" s="40">
        <v>1</v>
      </c>
      <c r="H1187" s="40">
        <v>0</v>
      </c>
      <c r="I1187" s="40">
        <v>0</v>
      </c>
      <c r="J1187" s="42">
        <v>73680</v>
      </c>
      <c r="K1187" s="42">
        <f>J1187*OtherData!$C$3</f>
        <v>55775.927327781988</v>
      </c>
      <c r="L1187" s="42" t="str">
        <f>VLOOKUP($C1187,OtherData!$H:$I,2,0)</f>
        <v>Storm</v>
      </c>
      <c r="M1187" s="54">
        <f t="shared" si="74"/>
        <v>-3.8797714743995494E-2</v>
      </c>
      <c r="N1187" s="42" t="e">
        <f>VLOOKUP(E1187,Inflation!$A$2:'Inflation'!$L$63,14,FALSE)*J1187</f>
        <v>#REF!</v>
      </c>
      <c r="O1187" s="126" t="e">
        <f t="shared" si="75"/>
        <v>#REF!</v>
      </c>
      <c r="P1187" s="41">
        <v>5</v>
      </c>
      <c r="Q1187" s="41">
        <v>2</v>
      </c>
      <c r="R1187" s="41">
        <v>5</v>
      </c>
    </row>
    <row r="1188" spans="1:18">
      <c r="A1188" s="40" t="str">
        <f t="shared" si="72"/>
        <v>1_19872</v>
      </c>
      <c r="B1188" s="40">
        <v>1</v>
      </c>
      <c r="C1188" s="41" t="s">
        <v>86</v>
      </c>
      <c r="D1188" s="40">
        <v>2</v>
      </c>
      <c r="E1188" s="40">
        <v>1987</v>
      </c>
      <c r="F1188" s="40" t="str">
        <f t="shared" si="73"/>
        <v>1987Q2</v>
      </c>
      <c r="G1188" s="40">
        <v>1</v>
      </c>
      <c r="H1188" s="40">
        <v>0</v>
      </c>
      <c r="I1188" s="40">
        <v>0</v>
      </c>
      <c r="J1188" s="42">
        <v>73664</v>
      </c>
      <c r="K1188" s="42">
        <f>J1188*OtherData!$C$3</f>
        <v>55763.815291445877</v>
      </c>
      <c r="L1188" s="42" t="str">
        <f>VLOOKUP($C1188,OtherData!$H:$I,2,0)</f>
        <v>Storm</v>
      </c>
      <c r="M1188" s="54">
        <f t="shared" si="74"/>
        <v>-3.8797821356011591E-2</v>
      </c>
      <c r="N1188" s="42" t="e">
        <f>VLOOKUP(E1188,Inflation!$A$2:'Inflation'!$L$63,14,FALSE)*J1188</f>
        <v>#REF!</v>
      </c>
      <c r="O1188" s="126" t="e">
        <f t="shared" si="75"/>
        <v>#REF!</v>
      </c>
      <c r="P1188" s="41">
        <v>3</v>
      </c>
      <c r="Q1188" s="41">
        <v>3</v>
      </c>
      <c r="R1188" s="41">
        <v>3</v>
      </c>
    </row>
    <row r="1189" spans="1:18">
      <c r="A1189" s="40" t="str">
        <f t="shared" si="72"/>
        <v>6_19873</v>
      </c>
      <c r="B1189" s="40">
        <v>6</v>
      </c>
      <c r="C1189" s="41" t="s">
        <v>71</v>
      </c>
      <c r="D1189" s="40">
        <v>3</v>
      </c>
      <c r="E1189" s="40">
        <v>1987</v>
      </c>
      <c r="F1189" s="40" t="str">
        <f t="shared" si="73"/>
        <v>1987Q3</v>
      </c>
      <c r="G1189" s="40">
        <v>1</v>
      </c>
      <c r="H1189" s="40">
        <v>0</v>
      </c>
      <c r="I1189" s="40">
        <v>0</v>
      </c>
      <c r="J1189" s="42">
        <v>73608</v>
      </c>
      <c r="K1189" s="42">
        <f>J1189*OtherData!$C$3</f>
        <v>55721.423164269494</v>
      </c>
      <c r="L1189" s="42" t="str">
        <f>VLOOKUP($C1189,OtherData!$H:$I,2,0)</f>
        <v>Storm</v>
      </c>
      <c r="M1189" s="54">
        <f t="shared" si="74"/>
        <v>-3.8798194498067928E-2</v>
      </c>
      <c r="N1189" s="42" t="e">
        <f>VLOOKUP(E1189,Inflation!$A$2:'Inflation'!$L$63,14,FALSE)*J1189</f>
        <v>#REF!</v>
      </c>
      <c r="O1189" s="126" t="e">
        <f t="shared" si="75"/>
        <v>#REF!</v>
      </c>
      <c r="P1189" s="41">
        <v>3</v>
      </c>
      <c r="Q1189" s="41">
        <v>3</v>
      </c>
      <c r="R1189" s="41">
        <v>3</v>
      </c>
    </row>
    <row r="1190" spans="1:18">
      <c r="A1190" s="40" t="str">
        <f t="shared" si="72"/>
        <v>1_19992</v>
      </c>
      <c r="B1190" s="40">
        <v>1</v>
      </c>
      <c r="C1190" s="41" t="s">
        <v>86</v>
      </c>
      <c r="D1190" s="40">
        <v>2</v>
      </c>
      <c r="E1190" s="40">
        <v>1999</v>
      </c>
      <c r="F1190" s="40" t="str">
        <f t="shared" si="73"/>
        <v>1999Q2</v>
      </c>
      <c r="G1190" s="40">
        <v>1</v>
      </c>
      <c r="H1190" s="40">
        <v>0</v>
      </c>
      <c r="I1190" s="40">
        <v>0</v>
      </c>
      <c r="J1190" s="42">
        <v>73537</v>
      </c>
      <c r="K1190" s="42">
        <f>J1190*OtherData!$C$3</f>
        <v>55667.676003028013</v>
      </c>
      <c r="L1190" s="42" t="str">
        <f>VLOOKUP($C1190,OtherData!$H:$I,2,0)</f>
        <v>Storm</v>
      </c>
      <c r="M1190" s="54">
        <f t="shared" si="74"/>
        <v>-3.8798667588889363E-2</v>
      </c>
      <c r="N1190" s="42" t="e">
        <f>VLOOKUP(E1190,Inflation!$A$2:'Inflation'!$L$63,14,FALSE)*J1190</f>
        <v>#REF!</v>
      </c>
      <c r="O1190" s="126" t="e">
        <f t="shared" si="75"/>
        <v>#REF!</v>
      </c>
      <c r="P1190" s="41">
        <v>5</v>
      </c>
      <c r="Q1190" s="41">
        <v>2</v>
      </c>
      <c r="R1190" s="41">
        <v>2</v>
      </c>
    </row>
    <row r="1191" spans="1:18">
      <c r="A1191" s="40" t="str">
        <f t="shared" si="72"/>
        <v>2_19612</v>
      </c>
      <c r="B1191" s="40">
        <v>2</v>
      </c>
      <c r="C1191" s="41" t="s">
        <v>73</v>
      </c>
      <c r="D1191" s="40">
        <v>2</v>
      </c>
      <c r="E1191" s="40">
        <v>1961</v>
      </c>
      <c r="F1191" s="40" t="str">
        <f t="shared" si="73"/>
        <v>1961Q2</v>
      </c>
      <c r="G1191" s="40">
        <v>1</v>
      </c>
      <c r="H1191" s="40">
        <v>1</v>
      </c>
      <c r="I1191" s="40">
        <v>13</v>
      </c>
      <c r="J1191" s="42">
        <v>73503</v>
      </c>
      <c r="K1191" s="42">
        <f>J1191*OtherData!$C$3</f>
        <v>55641.937925813778</v>
      </c>
      <c r="L1191" s="42" t="str">
        <f>VLOOKUP($C1191,OtherData!$H:$I,2,0)</f>
        <v>Wind</v>
      </c>
      <c r="M1191" s="54">
        <f t="shared" si="74"/>
        <v>-3.879889413942357E-2</v>
      </c>
      <c r="N1191" s="42" t="e">
        <f>VLOOKUP(E1191,Inflation!$A$2:'Inflation'!$L$63,14,FALSE)*J1191</f>
        <v>#REF!</v>
      </c>
      <c r="O1191" s="126" t="e">
        <f t="shared" si="75"/>
        <v>#REF!</v>
      </c>
      <c r="P1191" s="41">
        <v>1</v>
      </c>
      <c r="Q1191" s="41">
        <v>1</v>
      </c>
      <c r="R1191" s="41">
        <v>1</v>
      </c>
    </row>
    <row r="1192" spans="1:18">
      <c r="A1192" s="40" t="str">
        <f t="shared" si="72"/>
        <v>1_19893</v>
      </c>
      <c r="B1192" s="40">
        <v>1</v>
      </c>
      <c r="C1192" s="41" t="s">
        <v>66</v>
      </c>
      <c r="D1192" s="40">
        <v>3</v>
      </c>
      <c r="E1192" s="40">
        <v>1989</v>
      </c>
      <c r="F1192" s="40" t="str">
        <f t="shared" si="73"/>
        <v>1989Q3</v>
      </c>
      <c r="G1192" s="40">
        <v>1</v>
      </c>
      <c r="H1192" s="40">
        <v>0</v>
      </c>
      <c r="I1192" s="40">
        <v>0</v>
      </c>
      <c r="J1192" s="42">
        <v>73458</v>
      </c>
      <c r="K1192" s="42">
        <f>J1192*OtherData!$C$3</f>
        <v>55607.872823618476</v>
      </c>
      <c r="L1192" s="42" t="str">
        <f>VLOOKUP($C1192,OtherData!$H:$I,2,0)</f>
        <v>Water</v>
      </c>
      <c r="M1192" s="54">
        <f t="shared" si="74"/>
        <v>-3.8799193985718843E-2</v>
      </c>
      <c r="N1192" s="42" t="e">
        <f>VLOOKUP(E1192,Inflation!$A$2:'Inflation'!$L$63,14,FALSE)*J1192</f>
        <v>#REF!</v>
      </c>
      <c r="O1192" s="126" t="e">
        <f t="shared" si="75"/>
        <v>#REF!</v>
      </c>
      <c r="P1192" s="41">
        <v>5</v>
      </c>
      <c r="Q1192" s="41">
        <v>2</v>
      </c>
      <c r="R1192" s="41">
        <v>2</v>
      </c>
    </row>
    <row r="1193" spans="1:18">
      <c r="A1193" s="40" t="str">
        <f t="shared" si="72"/>
        <v>2_19754</v>
      </c>
      <c r="B1193" s="40">
        <v>2</v>
      </c>
      <c r="C1193" s="41" t="s">
        <v>84</v>
      </c>
      <c r="D1193" s="40">
        <v>4</v>
      </c>
      <c r="E1193" s="40">
        <v>1975</v>
      </c>
      <c r="F1193" s="40" t="str">
        <f t="shared" si="73"/>
        <v>1975Q4</v>
      </c>
      <c r="G1193" s="40">
        <v>1</v>
      </c>
      <c r="H1193" s="40">
        <v>0</v>
      </c>
      <c r="I1193" s="40">
        <v>0</v>
      </c>
      <c r="J1193" s="42">
        <v>73323</v>
      </c>
      <c r="K1193" s="42">
        <f>J1193*OtherData!$C$3</f>
        <v>55505.677517032556</v>
      </c>
      <c r="L1193" s="42" t="str">
        <f>VLOOKUP($C1193,OtherData!$H:$I,2,0)</f>
        <v>Water</v>
      </c>
      <c r="M1193" s="54">
        <f t="shared" si="74"/>
        <v>-3.8800093524604659E-2</v>
      </c>
      <c r="N1193" s="42" t="e">
        <f>VLOOKUP(E1193,Inflation!$A$2:'Inflation'!$L$63,14,FALSE)*J1193</f>
        <v>#REF!</v>
      </c>
      <c r="O1193" s="126" t="e">
        <f t="shared" si="75"/>
        <v>#REF!</v>
      </c>
      <c r="P1193" s="41">
        <v>3</v>
      </c>
      <c r="Q1193" s="41">
        <v>3</v>
      </c>
      <c r="R1193" s="41">
        <v>3</v>
      </c>
    </row>
    <row r="1194" spans="1:18">
      <c r="A1194" s="40" t="str">
        <f t="shared" si="72"/>
        <v>1_19923</v>
      </c>
      <c r="B1194" s="40">
        <v>1</v>
      </c>
      <c r="C1194" s="41" t="s">
        <v>74</v>
      </c>
      <c r="D1194" s="40">
        <v>3</v>
      </c>
      <c r="E1194" s="40">
        <v>1992</v>
      </c>
      <c r="F1194" s="40" t="str">
        <f t="shared" si="73"/>
        <v>1992Q3</v>
      </c>
      <c r="G1194" s="40">
        <v>1</v>
      </c>
      <c r="H1194" s="40">
        <v>0</v>
      </c>
      <c r="I1194" s="40">
        <v>0</v>
      </c>
      <c r="J1194" s="42">
        <v>73236</v>
      </c>
      <c r="K1194" s="42">
        <f>J1194*OtherData!$C$3</f>
        <v>55439.818319454964</v>
      </c>
      <c r="L1194" s="42" t="str">
        <f>VLOOKUP($C1194,OtherData!$H:$I,2,0)</f>
        <v>Storm</v>
      </c>
      <c r="M1194" s="54">
        <f t="shared" si="74"/>
        <v>-3.8800673227442191E-2</v>
      </c>
      <c r="N1194" s="42" t="e">
        <f>VLOOKUP(E1194,Inflation!$A$2:'Inflation'!$L$63,14,FALSE)*J1194</f>
        <v>#REF!</v>
      </c>
      <c r="O1194" s="126" t="e">
        <f t="shared" si="75"/>
        <v>#REF!</v>
      </c>
      <c r="P1194" s="41">
        <v>3</v>
      </c>
      <c r="Q1194" s="41">
        <v>3</v>
      </c>
      <c r="R1194" s="41">
        <v>3</v>
      </c>
    </row>
    <row r="1195" spans="1:18">
      <c r="A1195" s="40" t="str">
        <f t="shared" si="72"/>
        <v>4_19632</v>
      </c>
      <c r="B1195" s="40">
        <v>4</v>
      </c>
      <c r="C1195" s="41" t="s">
        <v>86</v>
      </c>
      <c r="D1195" s="40">
        <v>2</v>
      </c>
      <c r="E1195" s="40">
        <v>1963</v>
      </c>
      <c r="F1195" s="40" t="str">
        <f t="shared" si="73"/>
        <v>1963Q2</v>
      </c>
      <c r="G1195" s="40">
        <v>1</v>
      </c>
      <c r="H1195" s="40">
        <v>0</v>
      </c>
      <c r="I1195" s="40">
        <v>0</v>
      </c>
      <c r="J1195" s="42">
        <v>73133</v>
      </c>
      <c r="K1195" s="42">
        <f>J1195*OtherData!$C$3</f>
        <v>55361.84708554126</v>
      </c>
      <c r="L1195" s="42" t="str">
        <f>VLOOKUP($C1195,OtherData!$H:$I,2,0)</f>
        <v>Storm</v>
      </c>
      <c r="M1195" s="54">
        <f t="shared" si="74"/>
        <v>-3.8801359542295813E-2</v>
      </c>
      <c r="N1195" s="42" t="e">
        <f>VLOOKUP(E1195,Inflation!$A$2:'Inflation'!$L$63,14,FALSE)*J1195</f>
        <v>#REF!</v>
      </c>
      <c r="O1195" s="126" t="e">
        <f t="shared" si="75"/>
        <v>#REF!</v>
      </c>
      <c r="P1195" s="41">
        <v>3</v>
      </c>
      <c r="Q1195" s="41">
        <v>3</v>
      </c>
      <c r="R1195" s="41">
        <v>3</v>
      </c>
    </row>
    <row r="1196" spans="1:18">
      <c r="A1196" s="40" t="str">
        <f t="shared" si="72"/>
        <v>2_20162</v>
      </c>
      <c r="B1196" s="40">
        <v>2</v>
      </c>
      <c r="C1196" s="41" t="s">
        <v>71</v>
      </c>
      <c r="D1196" s="40">
        <v>2</v>
      </c>
      <c r="E1196" s="40">
        <v>2016</v>
      </c>
      <c r="F1196" s="40" t="str">
        <f t="shared" si="73"/>
        <v>2016Q2</v>
      </c>
      <c r="G1196" s="40">
        <v>1</v>
      </c>
      <c r="H1196" s="40">
        <v>0</v>
      </c>
      <c r="I1196" s="40">
        <v>0</v>
      </c>
      <c r="J1196" s="42">
        <v>73104</v>
      </c>
      <c r="K1196" s="42">
        <f>J1196*OtherData!$C$3</f>
        <v>55339.894019682062</v>
      </c>
      <c r="L1196" s="42" t="str">
        <f>VLOOKUP($C1196,OtherData!$H:$I,2,0)</f>
        <v>Storm</v>
      </c>
      <c r="M1196" s="54">
        <f t="shared" si="74"/>
        <v>-3.8801552776574988E-2</v>
      </c>
      <c r="N1196" s="42" t="e">
        <f>VLOOKUP(E1196,Inflation!$A$2:'Inflation'!$L$63,14,FALSE)*J1196</f>
        <v>#REF!</v>
      </c>
      <c r="O1196" s="126" t="e">
        <f t="shared" si="75"/>
        <v>#REF!</v>
      </c>
      <c r="P1196" s="41">
        <v>2</v>
      </c>
      <c r="Q1196" s="41">
        <v>2</v>
      </c>
      <c r="R1196" s="41">
        <v>2</v>
      </c>
    </row>
    <row r="1197" spans="1:18">
      <c r="A1197" s="40" t="str">
        <f t="shared" si="72"/>
        <v>1_19842</v>
      </c>
      <c r="B1197" s="40">
        <v>1</v>
      </c>
      <c r="C1197" s="41" t="s">
        <v>93</v>
      </c>
      <c r="D1197" s="40">
        <v>2</v>
      </c>
      <c r="E1197" s="40">
        <v>1984</v>
      </c>
      <c r="F1197" s="40" t="str">
        <f t="shared" si="73"/>
        <v>1984Q2</v>
      </c>
      <c r="G1197" s="40">
        <v>1</v>
      </c>
      <c r="H1197" s="40">
        <v>0</v>
      </c>
      <c r="I1197" s="40">
        <v>0</v>
      </c>
      <c r="J1197" s="42">
        <v>73085</v>
      </c>
      <c r="K1197" s="42">
        <f>J1197*OtherData!$C$3</f>
        <v>55325.510976532933</v>
      </c>
      <c r="L1197" s="42" t="str">
        <f>VLOOKUP($C1197,OtherData!$H:$I,2,0)</f>
        <v>Storm</v>
      </c>
      <c r="M1197" s="54">
        <f t="shared" si="74"/>
        <v>-3.8801679378344105E-2</v>
      </c>
      <c r="N1197" s="42" t="e">
        <f>VLOOKUP(E1197,Inflation!$A$2:'Inflation'!$L$63,14,FALSE)*J1197</f>
        <v>#REF!</v>
      </c>
      <c r="O1197" s="126" t="e">
        <f t="shared" si="75"/>
        <v>#REF!</v>
      </c>
      <c r="P1197" s="41">
        <v>3</v>
      </c>
      <c r="Q1197" s="41">
        <v>3</v>
      </c>
      <c r="R1197" s="41">
        <v>3</v>
      </c>
    </row>
    <row r="1198" spans="1:18">
      <c r="A1198" s="40" t="str">
        <f t="shared" si="72"/>
        <v>2_20033</v>
      </c>
      <c r="B1198" s="40">
        <v>2</v>
      </c>
      <c r="C1198" s="41" t="s">
        <v>71</v>
      </c>
      <c r="D1198" s="40">
        <v>3</v>
      </c>
      <c r="E1198" s="40">
        <v>2003</v>
      </c>
      <c r="F1198" s="40" t="str">
        <f t="shared" si="73"/>
        <v>2003Q3</v>
      </c>
      <c r="G1198" s="40">
        <v>1</v>
      </c>
      <c r="H1198" s="40">
        <v>0</v>
      </c>
      <c r="I1198" s="40">
        <v>0</v>
      </c>
      <c r="J1198" s="42">
        <v>72958</v>
      </c>
      <c r="K1198" s="42">
        <f>J1198*OtherData!$C$3</f>
        <v>55229.371688115069</v>
      </c>
      <c r="L1198" s="42" t="str">
        <f>VLOOKUP($C1198,OtherData!$H:$I,2,0)</f>
        <v>Storm</v>
      </c>
      <c r="M1198" s="54">
        <f t="shared" si="74"/>
        <v>-3.8802525611221876E-2</v>
      </c>
      <c r="N1198" s="42" t="e">
        <f>VLOOKUP(E1198,Inflation!$A$2:'Inflation'!$L$63,14,FALSE)*J1198</f>
        <v>#REF!</v>
      </c>
      <c r="O1198" s="126" t="e">
        <f t="shared" si="75"/>
        <v>#REF!</v>
      </c>
      <c r="P1198" s="41">
        <v>5</v>
      </c>
      <c r="Q1198" s="41">
        <v>2</v>
      </c>
      <c r="R1198" s="41">
        <v>2</v>
      </c>
    </row>
    <row r="1199" spans="1:18">
      <c r="A1199" s="40" t="str">
        <f t="shared" si="72"/>
        <v>1_19942</v>
      </c>
      <c r="B1199" s="40">
        <v>1</v>
      </c>
      <c r="C1199" s="41" t="s">
        <v>74</v>
      </c>
      <c r="D1199" s="40">
        <v>2</v>
      </c>
      <c r="E1199" s="40">
        <v>1994</v>
      </c>
      <c r="F1199" s="40" t="str">
        <f t="shared" si="73"/>
        <v>1994Q2</v>
      </c>
      <c r="G1199" s="40">
        <v>1</v>
      </c>
      <c r="H1199" s="40">
        <v>0</v>
      </c>
      <c r="I1199" s="40">
        <v>0</v>
      </c>
      <c r="J1199" s="42">
        <v>72855</v>
      </c>
      <c r="K1199" s="42">
        <f>J1199*OtherData!$C$3</f>
        <v>55151.400454201364</v>
      </c>
      <c r="L1199" s="42" t="str">
        <f>VLOOKUP($C1199,OtherData!$H:$I,2,0)</f>
        <v>Storm</v>
      </c>
      <c r="M1199" s="54">
        <f t="shared" si="74"/>
        <v>-3.8803211926075498E-2</v>
      </c>
      <c r="N1199" s="42" t="e">
        <f>VLOOKUP(E1199,Inflation!$A$2:'Inflation'!$L$63,14,FALSE)*J1199</f>
        <v>#REF!</v>
      </c>
      <c r="O1199" s="126" t="e">
        <f t="shared" si="75"/>
        <v>#REF!</v>
      </c>
      <c r="P1199" s="41">
        <v>3</v>
      </c>
      <c r="Q1199" s="41">
        <v>3</v>
      </c>
      <c r="R1199" s="41">
        <v>3</v>
      </c>
    </row>
    <row r="1200" spans="1:18">
      <c r="A1200" s="40" t="str">
        <f t="shared" si="72"/>
        <v>1_19853</v>
      </c>
      <c r="B1200" s="40">
        <v>1</v>
      </c>
      <c r="C1200" s="41" t="s">
        <v>73</v>
      </c>
      <c r="D1200" s="40">
        <v>3</v>
      </c>
      <c r="E1200" s="40">
        <v>1985</v>
      </c>
      <c r="F1200" s="40" t="str">
        <f t="shared" si="73"/>
        <v>1985Q3</v>
      </c>
      <c r="G1200" s="40">
        <v>1</v>
      </c>
      <c r="H1200" s="40">
        <v>0</v>
      </c>
      <c r="I1200" s="40">
        <v>0</v>
      </c>
      <c r="J1200" s="42">
        <v>72839</v>
      </c>
      <c r="K1200" s="42">
        <f>J1200*OtherData!$C$3</f>
        <v>55139.288417865253</v>
      </c>
      <c r="L1200" s="42" t="str">
        <f>VLOOKUP($C1200,OtherData!$H:$I,2,0)</f>
        <v>Wind</v>
      </c>
      <c r="M1200" s="54">
        <f t="shared" si="74"/>
        <v>-3.8803318538091595E-2</v>
      </c>
      <c r="N1200" s="42" t="e">
        <f>VLOOKUP(E1200,Inflation!$A$2:'Inflation'!$L$63,14,FALSE)*J1200</f>
        <v>#REF!</v>
      </c>
      <c r="O1200" s="126" t="e">
        <f t="shared" si="75"/>
        <v>#REF!</v>
      </c>
      <c r="P1200" s="41">
        <v>3</v>
      </c>
      <c r="Q1200" s="41">
        <v>3</v>
      </c>
      <c r="R1200" s="41">
        <v>3</v>
      </c>
    </row>
    <row r="1201" spans="1:18">
      <c r="A1201" s="40" t="str">
        <f t="shared" si="72"/>
        <v>1_19852</v>
      </c>
      <c r="B1201" s="40">
        <v>1</v>
      </c>
      <c r="C1201" s="41" t="s">
        <v>73</v>
      </c>
      <c r="D1201" s="40">
        <v>2</v>
      </c>
      <c r="E1201" s="40">
        <v>1985</v>
      </c>
      <c r="F1201" s="40" t="str">
        <f t="shared" si="73"/>
        <v>1985Q2</v>
      </c>
      <c r="G1201" s="40">
        <v>1</v>
      </c>
      <c r="H1201" s="40">
        <v>0</v>
      </c>
      <c r="I1201" s="40">
        <v>0</v>
      </c>
      <c r="J1201" s="42">
        <v>72673</v>
      </c>
      <c r="K1201" s="42">
        <f>J1201*OtherData!$C$3</f>
        <v>55013.626040878124</v>
      </c>
      <c r="L1201" s="42" t="str">
        <f>VLOOKUP($C1201,OtherData!$H:$I,2,0)</f>
        <v>Wind</v>
      </c>
      <c r="M1201" s="54">
        <f t="shared" si="74"/>
        <v>-3.8804424637758607E-2</v>
      </c>
      <c r="N1201" s="42" t="e">
        <f>VLOOKUP(E1201,Inflation!$A$2:'Inflation'!$L$63,14,FALSE)*J1201</f>
        <v>#REF!</v>
      </c>
      <c r="O1201" s="126" t="e">
        <f t="shared" si="75"/>
        <v>#REF!</v>
      </c>
      <c r="P1201" s="41">
        <v>5</v>
      </c>
      <c r="Q1201" s="41">
        <v>2</v>
      </c>
      <c r="R1201" s="41">
        <v>2</v>
      </c>
    </row>
    <row r="1202" spans="1:18">
      <c r="A1202" s="40" t="str">
        <f t="shared" si="72"/>
        <v>1_19892</v>
      </c>
      <c r="B1202" s="40">
        <v>1</v>
      </c>
      <c r="C1202" s="41" t="s">
        <v>79</v>
      </c>
      <c r="D1202" s="40">
        <v>2</v>
      </c>
      <c r="E1202" s="40">
        <v>1989</v>
      </c>
      <c r="F1202" s="40" t="str">
        <f t="shared" si="73"/>
        <v>1989Q2</v>
      </c>
      <c r="G1202" s="40">
        <v>1</v>
      </c>
      <c r="H1202" s="40">
        <v>0</v>
      </c>
      <c r="I1202" s="40">
        <v>0</v>
      </c>
      <c r="J1202" s="42">
        <v>72649</v>
      </c>
      <c r="K1202" s="42">
        <f>J1202*OtherData!$C$3</f>
        <v>54995.457986373964</v>
      </c>
      <c r="L1202" s="42" t="str">
        <f>VLOOKUP($C1202,OtherData!$H:$I,2,0)</f>
        <v>Storm</v>
      </c>
      <c r="M1202" s="54">
        <f t="shared" si="74"/>
        <v>-3.8804584555782749E-2</v>
      </c>
      <c r="N1202" s="42" t="e">
        <f>VLOOKUP(E1202,Inflation!$A$2:'Inflation'!$L$63,14,FALSE)*J1202</f>
        <v>#REF!</v>
      </c>
      <c r="O1202" s="126" t="e">
        <f t="shared" si="75"/>
        <v>#REF!</v>
      </c>
      <c r="P1202" s="41">
        <v>2</v>
      </c>
      <c r="Q1202" s="41">
        <v>2</v>
      </c>
      <c r="R1202" s="41">
        <v>2</v>
      </c>
    </row>
    <row r="1203" spans="1:18">
      <c r="A1203" s="40" t="str">
        <f t="shared" si="72"/>
        <v>1_19893</v>
      </c>
      <c r="B1203" s="40">
        <v>1</v>
      </c>
      <c r="C1203" s="41" t="s">
        <v>66</v>
      </c>
      <c r="D1203" s="40">
        <v>3</v>
      </c>
      <c r="E1203" s="40">
        <v>1989</v>
      </c>
      <c r="F1203" s="40" t="str">
        <f t="shared" si="73"/>
        <v>1989Q3</v>
      </c>
      <c r="G1203" s="40">
        <v>1</v>
      </c>
      <c r="H1203" s="40">
        <v>0</v>
      </c>
      <c r="I1203" s="40">
        <v>0</v>
      </c>
      <c r="J1203" s="42">
        <v>72618</v>
      </c>
      <c r="K1203" s="42">
        <f>J1203*OtherData!$C$3</f>
        <v>54971.990915972754</v>
      </c>
      <c r="L1203" s="42" t="str">
        <f>VLOOKUP($C1203,OtherData!$H:$I,2,0)</f>
        <v>Water</v>
      </c>
      <c r="M1203" s="54">
        <f t="shared" si="74"/>
        <v>-3.8804791116563937E-2</v>
      </c>
      <c r="N1203" s="42" t="e">
        <f>VLOOKUP(E1203,Inflation!$A$2:'Inflation'!$L$63,14,FALSE)*J1203</f>
        <v>#REF!</v>
      </c>
      <c r="O1203" s="126" t="e">
        <f t="shared" si="75"/>
        <v>#REF!</v>
      </c>
      <c r="P1203" s="41">
        <v>4</v>
      </c>
      <c r="Q1203" s="41">
        <v>4</v>
      </c>
      <c r="R1203" s="41">
        <v>4</v>
      </c>
    </row>
    <row r="1204" spans="1:18">
      <c r="A1204" s="40" t="str">
        <f t="shared" si="72"/>
        <v>3_19853</v>
      </c>
      <c r="B1204" s="40">
        <v>3</v>
      </c>
      <c r="C1204" s="41" t="s">
        <v>72</v>
      </c>
      <c r="D1204" s="40">
        <v>3</v>
      </c>
      <c r="E1204" s="40">
        <v>1985</v>
      </c>
      <c r="F1204" s="40" t="str">
        <f t="shared" si="73"/>
        <v>1985Q3</v>
      </c>
      <c r="G1204" s="40">
        <v>1</v>
      </c>
      <c r="H1204" s="40">
        <v>0</v>
      </c>
      <c r="I1204" s="40">
        <v>0</v>
      </c>
      <c r="J1204" s="42">
        <v>72602</v>
      </c>
      <c r="K1204" s="42">
        <f>J1204*OtherData!$C$3</f>
        <v>54959.878879636643</v>
      </c>
      <c r="L1204" s="42" t="str">
        <f>VLOOKUP($C1204,OtherData!$H:$I,2,0)</f>
        <v>Storm</v>
      </c>
      <c r="M1204" s="54">
        <f t="shared" si="74"/>
        <v>-3.8804897728580034E-2</v>
      </c>
      <c r="N1204" s="42" t="e">
        <f>VLOOKUP(E1204,Inflation!$A$2:'Inflation'!$L$63,14,FALSE)*J1204</f>
        <v>#REF!</v>
      </c>
      <c r="O1204" s="126" t="e">
        <f t="shared" si="75"/>
        <v>#REF!</v>
      </c>
      <c r="P1204" s="41">
        <v>3</v>
      </c>
      <c r="Q1204" s="41">
        <v>3</v>
      </c>
      <c r="R1204" s="41">
        <v>3</v>
      </c>
    </row>
    <row r="1205" spans="1:18">
      <c r="A1205" s="40" t="str">
        <f t="shared" si="72"/>
        <v>2_20081</v>
      </c>
      <c r="B1205" s="40">
        <v>2</v>
      </c>
      <c r="C1205" s="41" t="s">
        <v>71</v>
      </c>
      <c r="D1205" s="40">
        <v>1</v>
      </c>
      <c r="E1205" s="40">
        <v>2008</v>
      </c>
      <c r="F1205" s="40" t="str">
        <f t="shared" si="73"/>
        <v>2008Q1</v>
      </c>
      <c r="G1205" s="40">
        <v>1</v>
      </c>
      <c r="H1205" s="40">
        <v>0</v>
      </c>
      <c r="I1205" s="40">
        <v>0</v>
      </c>
      <c r="J1205" s="42">
        <v>72586</v>
      </c>
      <c r="K1205" s="42">
        <f>J1205*OtherData!$C$3</f>
        <v>54947.766843300531</v>
      </c>
      <c r="L1205" s="42" t="str">
        <f>VLOOKUP($C1205,OtherData!$H:$I,2,0)</f>
        <v>Storm</v>
      </c>
      <c r="M1205" s="54">
        <f t="shared" si="74"/>
        <v>-3.8805004340596132E-2</v>
      </c>
      <c r="N1205" s="42" t="e">
        <f>VLOOKUP(E1205,Inflation!$A$2:'Inflation'!$L$63,14,FALSE)*J1205</f>
        <v>#REF!</v>
      </c>
      <c r="O1205" s="126" t="e">
        <f t="shared" si="75"/>
        <v>#REF!</v>
      </c>
      <c r="P1205" s="41">
        <v>5</v>
      </c>
      <c r="Q1205" s="41">
        <v>2</v>
      </c>
      <c r="R1205" s="41">
        <v>5</v>
      </c>
    </row>
    <row r="1206" spans="1:18">
      <c r="A1206" s="40" t="str">
        <f t="shared" si="72"/>
        <v>1_19872</v>
      </c>
      <c r="B1206" s="40">
        <v>1</v>
      </c>
      <c r="C1206" s="41" t="s">
        <v>86</v>
      </c>
      <c r="D1206" s="40">
        <v>2</v>
      </c>
      <c r="E1206" s="40">
        <v>1987</v>
      </c>
      <c r="F1206" s="40" t="str">
        <f t="shared" si="73"/>
        <v>1987Q2</v>
      </c>
      <c r="G1206" s="40">
        <v>1</v>
      </c>
      <c r="H1206" s="40">
        <v>0</v>
      </c>
      <c r="I1206" s="40">
        <v>0</v>
      </c>
      <c r="J1206" s="42">
        <v>72332</v>
      </c>
      <c r="K1206" s="42">
        <f>J1206*OtherData!$C$3</f>
        <v>54755.488266464803</v>
      </c>
      <c r="L1206" s="42" t="str">
        <f>VLOOKUP($C1206,OtherData!$H:$I,2,0)</f>
        <v>Storm</v>
      </c>
      <c r="M1206" s="54">
        <f t="shared" si="74"/>
        <v>-3.8806696806351675E-2</v>
      </c>
      <c r="N1206" s="42" t="e">
        <f>VLOOKUP(E1206,Inflation!$A$2:'Inflation'!$L$63,14,FALSE)*J1206</f>
        <v>#REF!</v>
      </c>
      <c r="O1206" s="126" t="e">
        <f t="shared" si="75"/>
        <v>#REF!</v>
      </c>
      <c r="P1206" s="41">
        <v>5</v>
      </c>
      <c r="Q1206" s="41">
        <v>2</v>
      </c>
      <c r="R1206" s="41">
        <v>5</v>
      </c>
    </row>
    <row r="1207" spans="1:18">
      <c r="A1207" s="40" t="str">
        <f t="shared" si="72"/>
        <v>5_19943</v>
      </c>
      <c r="B1207" s="40">
        <v>5</v>
      </c>
      <c r="C1207" s="41" t="s">
        <v>66</v>
      </c>
      <c r="D1207" s="40">
        <v>3</v>
      </c>
      <c r="E1207" s="40">
        <v>1994</v>
      </c>
      <c r="F1207" s="40" t="str">
        <f t="shared" si="73"/>
        <v>1994Q3</v>
      </c>
      <c r="G1207" s="40">
        <v>1</v>
      </c>
      <c r="H1207" s="40">
        <v>0</v>
      </c>
      <c r="I1207" s="40">
        <v>0</v>
      </c>
      <c r="J1207" s="42">
        <v>72300</v>
      </c>
      <c r="K1207" s="42">
        <f>J1207*OtherData!$C$3</f>
        <v>54731.264193792587</v>
      </c>
      <c r="L1207" s="42" t="str">
        <f>VLOOKUP($C1207,OtherData!$H:$I,2,0)</f>
        <v>Water</v>
      </c>
      <c r="M1207" s="54">
        <f t="shared" si="74"/>
        <v>-3.8806910030383869E-2</v>
      </c>
      <c r="N1207" s="42" t="e">
        <f>VLOOKUP(E1207,Inflation!$A$2:'Inflation'!$L$63,14,FALSE)*J1207</f>
        <v>#REF!</v>
      </c>
      <c r="O1207" s="126" t="e">
        <f t="shared" si="75"/>
        <v>#REF!</v>
      </c>
      <c r="P1207" s="41">
        <v>5</v>
      </c>
      <c r="Q1207" s="41">
        <v>2</v>
      </c>
      <c r="R1207" s="41">
        <v>2</v>
      </c>
    </row>
    <row r="1208" spans="1:18">
      <c r="A1208" s="40" t="str">
        <f t="shared" si="72"/>
        <v>5_19633</v>
      </c>
      <c r="B1208" s="40">
        <v>5</v>
      </c>
      <c r="C1208" s="41" t="s">
        <v>68</v>
      </c>
      <c r="D1208" s="40">
        <v>3</v>
      </c>
      <c r="E1208" s="40">
        <v>1963</v>
      </c>
      <c r="F1208" s="40" t="str">
        <f t="shared" si="73"/>
        <v>1963Q3</v>
      </c>
      <c r="G1208" s="40">
        <v>1</v>
      </c>
      <c r="H1208" s="40">
        <v>0</v>
      </c>
      <c r="I1208" s="40">
        <v>0</v>
      </c>
      <c r="J1208" s="42">
        <v>72285</v>
      </c>
      <c r="K1208" s="42">
        <f>J1208*OtherData!$C$3</f>
        <v>54719.909159727482</v>
      </c>
      <c r="L1208" s="42" t="str">
        <f>VLOOKUP($C1208,OtherData!$H:$I,2,0)</f>
        <v>Wind</v>
      </c>
      <c r="M1208" s="54">
        <f t="shared" si="74"/>
        <v>-3.880700997914896E-2</v>
      </c>
      <c r="N1208" s="42" t="e">
        <f>VLOOKUP(E1208,Inflation!$A$2:'Inflation'!$L$63,14,FALSE)*J1208</f>
        <v>#REF!</v>
      </c>
      <c r="O1208" s="126" t="e">
        <f t="shared" si="75"/>
        <v>#REF!</v>
      </c>
      <c r="P1208" s="41">
        <v>3</v>
      </c>
      <c r="Q1208" s="41">
        <v>3</v>
      </c>
      <c r="R1208" s="41">
        <v>3</v>
      </c>
    </row>
    <row r="1209" spans="1:18">
      <c r="A1209" s="40" t="str">
        <f t="shared" si="72"/>
        <v>1_19843</v>
      </c>
      <c r="B1209" s="40">
        <v>1</v>
      </c>
      <c r="C1209" s="41" t="s">
        <v>66</v>
      </c>
      <c r="D1209" s="40">
        <v>3</v>
      </c>
      <c r="E1209" s="40">
        <v>1984</v>
      </c>
      <c r="F1209" s="40" t="str">
        <f t="shared" si="73"/>
        <v>1984Q3</v>
      </c>
      <c r="G1209" s="40">
        <v>2</v>
      </c>
      <c r="H1209" s="40">
        <v>0</v>
      </c>
      <c r="I1209" s="40">
        <v>0</v>
      </c>
      <c r="J1209" s="42">
        <v>72174</v>
      </c>
      <c r="K1209" s="42">
        <f>J1209*OtherData!$C$3</f>
        <v>54635.881907645722</v>
      </c>
      <c r="L1209" s="42" t="str">
        <f>VLOOKUP($C1209,OtherData!$H:$I,2,0)</f>
        <v>Water</v>
      </c>
      <c r="M1209" s="54">
        <f t="shared" si="74"/>
        <v>-3.8807749600010634E-2</v>
      </c>
      <c r="N1209" s="42" t="e">
        <f>VLOOKUP(E1209,Inflation!$A$2:'Inflation'!$L$63,14,FALSE)*J1209</f>
        <v>#REF!</v>
      </c>
      <c r="O1209" s="126" t="e">
        <f t="shared" si="75"/>
        <v>#REF!</v>
      </c>
      <c r="P1209" s="41">
        <v>1</v>
      </c>
      <c r="Q1209" s="41">
        <v>1</v>
      </c>
      <c r="R1209" s="41">
        <v>1</v>
      </c>
    </row>
    <row r="1210" spans="1:18">
      <c r="A1210" s="40" t="str">
        <f t="shared" si="72"/>
        <v>4_19892</v>
      </c>
      <c r="B1210" s="40">
        <v>4</v>
      </c>
      <c r="C1210" s="41" t="s">
        <v>71</v>
      </c>
      <c r="D1210" s="40">
        <v>2</v>
      </c>
      <c r="E1210" s="40">
        <v>1989</v>
      </c>
      <c r="F1210" s="40" t="str">
        <f t="shared" si="73"/>
        <v>1989Q2</v>
      </c>
      <c r="G1210" s="40">
        <v>1</v>
      </c>
      <c r="H1210" s="40">
        <v>0</v>
      </c>
      <c r="I1210" s="40">
        <v>0</v>
      </c>
      <c r="J1210" s="42">
        <v>72102</v>
      </c>
      <c r="K1210" s="42">
        <f>J1210*OtherData!$C$3</f>
        <v>54581.377744133235</v>
      </c>
      <c r="L1210" s="42" t="str">
        <f>VLOOKUP($C1210,OtherData!$H:$I,2,0)</f>
        <v>Storm</v>
      </c>
      <c r="M1210" s="54">
        <f t="shared" si="74"/>
        <v>-3.8808229354083068E-2</v>
      </c>
      <c r="N1210" s="42" t="e">
        <f>VLOOKUP(E1210,Inflation!$A$2:'Inflation'!$L$63,14,FALSE)*J1210</f>
        <v>#REF!</v>
      </c>
      <c r="O1210" s="126" t="e">
        <f t="shared" si="75"/>
        <v>#REF!</v>
      </c>
      <c r="P1210" s="41">
        <v>2</v>
      </c>
      <c r="Q1210" s="41">
        <v>2</v>
      </c>
      <c r="R1210" s="41">
        <v>2</v>
      </c>
    </row>
    <row r="1211" spans="1:18">
      <c r="A1211" s="40" t="str">
        <f t="shared" si="72"/>
        <v>2_19854</v>
      </c>
      <c r="B1211" s="40">
        <v>2</v>
      </c>
      <c r="C1211" s="41" t="s">
        <v>64</v>
      </c>
      <c r="D1211" s="40">
        <v>4</v>
      </c>
      <c r="E1211" s="40">
        <v>1985</v>
      </c>
      <c r="F1211" s="40" t="str">
        <f t="shared" si="73"/>
        <v>1985Q4</v>
      </c>
      <c r="G1211" s="40">
        <v>1</v>
      </c>
      <c r="H1211" s="40">
        <v>0</v>
      </c>
      <c r="I1211" s="40">
        <v>0</v>
      </c>
      <c r="J1211" s="42">
        <v>72094</v>
      </c>
      <c r="K1211" s="42">
        <f>J1211*OtherData!$C$3</f>
        <v>54575.321725965179</v>
      </c>
      <c r="L1211" s="42" t="str">
        <f>VLOOKUP($C1211,OtherData!$H:$I,2,0)</f>
        <v>Wind</v>
      </c>
      <c r="M1211" s="54">
        <f t="shared" si="74"/>
        <v>-3.880828266009112E-2</v>
      </c>
      <c r="N1211" s="42" t="e">
        <f>VLOOKUP(E1211,Inflation!$A$2:'Inflation'!$L$63,14,FALSE)*J1211</f>
        <v>#REF!</v>
      </c>
      <c r="O1211" s="126" t="e">
        <f t="shared" si="75"/>
        <v>#REF!</v>
      </c>
      <c r="P1211" s="41">
        <v>4</v>
      </c>
      <c r="Q1211" s="41">
        <v>4</v>
      </c>
      <c r="R1211" s="41">
        <v>4</v>
      </c>
    </row>
    <row r="1212" spans="1:18">
      <c r="A1212" s="40" t="str">
        <f t="shared" si="72"/>
        <v>2_19723</v>
      </c>
      <c r="B1212" s="40">
        <v>2</v>
      </c>
      <c r="C1212" s="41" t="s">
        <v>80</v>
      </c>
      <c r="D1212" s="40">
        <v>3</v>
      </c>
      <c r="E1212" s="40">
        <v>1972</v>
      </c>
      <c r="F1212" s="40" t="str">
        <f t="shared" si="73"/>
        <v>1972Q3</v>
      </c>
      <c r="G1212" s="40">
        <v>1</v>
      </c>
      <c r="H1212" s="40">
        <v>10</v>
      </c>
      <c r="I1212" s="40">
        <v>10</v>
      </c>
      <c r="J1212" s="42">
        <v>72079</v>
      </c>
      <c r="K1212" s="42">
        <f>J1212*OtherData!$C$3</f>
        <v>54563.966691900081</v>
      </c>
      <c r="L1212" s="42" t="str">
        <f>VLOOKUP($C1212,OtherData!$H:$I,2,0)</f>
        <v>Storm</v>
      </c>
      <c r="M1212" s="54">
        <f t="shared" si="74"/>
        <v>-3.8808382608856211E-2</v>
      </c>
      <c r="N1212" s="42" t="e">
        <f>VLOOKUP(E1212,Inflation!$A$2:'Inflation'!$L$63,14,FALSE)*J1212</f>
        <v>#REF!</v>
      </c>
      <c r="O1212" s="126" t="e">
        <f t="shared" si="75"/>
        <v>#REF!</v>
      </c>
      <c r="P1212" s="41">
        <v>5</v>
      </c>
      <c r="Q1212" s="41">
        <v>2</v>
      </c>
      <c r="R1212" s="41">
        <v>2</v>
      </c>
    </row>
    <row r="1213" spans="1:18">
      <c r="A1213" s="40" t="str">
        <f t="shared" si="72"/>
        <v>1_20151</v>
      </c>
      <c r="B1213" s="40">
        <v>1</v>
      </c>
      <c r="C1213" s="41" t="s">
        <v>73</v>
      </c>
      <c r="D1213" s="40">
        <v>1</v>
      </c>
      <c r="E1213" s="40">
        <v>2015</v>
      </c>
      <c r="F1213" s="40" t="str">
        <f t="shared" si="73"/>
        <v>2015Q1</v>
      </c>
      <c r="G1213" s="40">
        <v>2</v>
      </c>
      <c r="H1213" s="40">
        <v>0</v>
      </c>
      <c r="I1213" s="40">
        <v>0</v>
      </c>
      <c r="J1213" s="42">
        <v>72047</v>
      </c>
      <c r="K1213" s="42">
        <f>J1213*OtherData!$C$3</f>
        <v>54539.742619227858</v>
      </c>
      <c r="L1213" s="42" t="str">
        <f>VLOOKUP($C1213,OtherData!$H:$I,2,0)</f>
        <v>Wind</v>
      </c>
      <c r="M1213" s="54">
        <f t="shared" si="74"/>
        <v>-3.8808595832888405E-2</v>
      </c>
      <c r="N1213" s="42" t="e">
        <f>VLOOKUP(E1213,Inflation!$A$2:'Inflation'!$L$63,14,FALSE)*J1213</f>
        <v>#REF!</v>
      </c>
      <c r="O1213" s="126" t="e">
        <f t="shared" si="75"/>
        <v>#REF!</v>
      </c>
      <c r="P1213" s="41">
        <v>4</v>
      </c>
      <c r="Q1213" s="41">
        <v>4</v>
      </c>
      <c r="R1213" s="41">
        <v>4</v>
      </c>
    </row>
    <row r="1214" spans="1:18">
      <c r="A1214" s="40" t="str">
        <f t="shared" si="72"/>
        <v>4_19833</v>
      </c>
      <c r="B1214" s="40">
        <v>4</v>
      </c>
      <c r="C1214" s="41" t="s">
        <v>68</v>
      </c>
      <c r="D1214" s="40">
        <v>3</v>
      </c>
      <c r="E1214" s="40">
        <v>1983</v>
      </c>
      <c r="F1214" s="40" t="str">
        <f t="shared" si="73"/>
        <v>1983Q3</v>
      </c>
      <c r="G1214" s="40">
        <v>1</v>
      </c>
      <c r="H1214" s="40">
        <v>0</v>
      </c>
      <c r="I1214" s="40">
        <v>0</v>
      </c>
      <c r="J1214" s="42">
        <v>71968</v>
      </c>
      <c r="K1214" s="42">
        <f>J1214*OtherData!$C$3</f>
        <v>54479.939439818321</v>
      </c>
      <c r="L1214" s="42" t="str">
        <f>VLOOKUP($C1214,OtherData!$H:$I,2,0)</f>
        <v>Wind</v>
      </c>
      <c r="M1214" s="54">
        <f t="shared" si="74"/>
        <v>-3.8809122229717885E-2</v>
      </c>
      <c r="N1214" s="42" t="e">
        <f>VLOOKUP(E1214,Inflation!$A$2:'Inflation'!$L$63,14,FALSE)*J1214</f>
        <v>#REF!</v>
      </c>
      <c r="O1214" s="126" t="e">
        <f t="shared" si="75"/>
        <v>#REF!</v>
      </c>
      <c r="P1214" s="41">
        <v>3</v>
      </c>
      <c r="Q1214" s="41">
        <v>3</v>
      </c>
      <c r="R1214" s="41">
        <v>5</v>
      </c>
    </row>
    <row r="1215" spans="1:18">
      <c r="A1215" s="40" t="str">
        <f t="shared" si="72"/>
        <v>4_19601</v>
      </c>
      <c r="B1215" s="40">
        <v>4</v>
      </c>
      <c r="C1215" s="41" t="s">
        <v>73</v>
      </c>
      <c r="D1215" s="40">
        <v>1</v>
      </c>
      <c r="E1215" s="40">
        <v>1960</v>
      </c>
      <c r="F1215" s="40" t="str">
        <f t="shared" si="73"/>
        <v>1960Q1</v>
      </c>
      <c r="G1215" s="40">
        <v>1</v>
      </c>
      <c r="H1215" s="40">
        <v>0</v>
      </c>
      <c r="I1215" s="40">
        <v>0</v>
      </c>
      <c r="J1215" s="42">
        <v>71952</v>
      </c>
      <c r="K1215" s="42">
        <f>J1215*OtherData!$C$3</f>
        <v>54467.82740348221</v>
      </c>
      <c r="L1215" s="42" t="str">
        <f>VLOOKUP($C1215,OtherData!$H:$I,2,0)</f>
        <v>Wind</v>
      </c>
      <c r="M1215" s="54">
        <f t="shared" si="74"/>
        <v>-3.8809228841733982E-2</v>
      </c>
      <c r="N1215" s="42" t="e">
        <f>VLOOKUP(E1215,Inflation!$A$2:'Inflation'!$L$63,14,FALSE)*J1215</f>
        <v>#REF!</v>
      </c>
      <c r="O1215" s="126" t="e">
        <f t="shared" si="75"/>
        <v>#REF!</v>
      </c>
      <c r="P1215" s="41">
        <v>5</v>
      </c>
      <c r="Q1215" s="41">
        <v>2</v>
      </c>
      <c r="R1215" s="41">
        <v>2</v>
      </c>
    </row>
    <row r="1216" spans="1:18">
      <c r="A1216" s="40" t="str">
        <f t="shared" si="72"/>
        <v>5_19952</v>
      </c>
      <c r="B1216" s="40">
        <v>5</v>
      </c>
      <c r="C1216" s="41" t="s">
        <v>71</v>
      </c>
      <c r="D1216" s="40">
        <v>2</v>
      </c>
      <c r="E1216" s="40">
        <v>1995</v>
      </c>
      <c r="F1216" s="40" t="str">
        <f t="shared" si="73"/>
        <v>1995Q2</v>
      </c>
      <c r="G1216" s="40">
        <v>1</v>
      </c>
      <c r="H1216" s="40">
        <v>0</v>
      </c>
      <c r="I1216" s="40">
        <v>0</v>
      </c>
      <c r="J1216" s="42">
        <v>71841</v>
      </c>
      <c r="K1216" s="42">
        <f>J1216*OtherData!$C$3</f>
        <v>54383.800151400457</v>
      </c>
      <c r="L1216" s="42" t="str">
        <f>VLOOKUP($C1216,OtherData!$H:$I,2,0)</f>
        <v>Storm</v>
      </c>
      <c r="M1216" s="54">
        <f t="shared" si="74"/>
        <v>-3.8809968462595656E-2</v>
      </c>
      <c r="N1216" s="42" t="e">
        <f>VLOOKUP(E1216,Inflation!$A$2:'Inflation'!$L$63,14,FALSE)*J1216</f>
        <v>#REF!</v>
      </c>
      <c r="O1216" s="126" t="e">
        <f t="shared" si="75"/>
        <v>#REF!</v>
      </c>
      <c r="P1216" s="41">
        <v>3</v>
      </c>
      <c r="Q1216" s="41">
        <v>3</v>
      </c>
      <c r="R1216" s="41">
        <v>3</v>
      </c>
    </row>
    <row r="1217" spans="1:18">
      <c r="A1217" s="40" t="str">
        <f t="shared" si="72"/>
        <v>4_19633</v>
      </c>
      <c r="B1217" s="40">
        <v>4</v>
      </c>
      <c r="C1217" s="41" t="s">
        <v>68</v>
      </c>
      <c r="D1217" s="40">
        <v>3</v>
      </c>
      <c r="E1217" s="40">
        <v>1963</v>
      </c>
      <c r="F1217" s="40" t="str">
        <f t="shared" si="73"/>
        <v>1963Q3</v>
      </c>
      <c r="G1217" s="40">
        <v>1</v>
      </c>
      <c r="H1217" s="40">
        <v>0</v>
      </c>
      <c r="I1217" s="40">
        <v>0</v>
      </c>
      <c r="J1217" s="42">
        <v>71682</v>
      </c>
      <c r="K1217" s="42">
        <f>J1217*OtherData!$C$3</f>
        <v>54263.43679031037</v>
      </c>
      <c r="L1217" s="42" t="str">
        <f>VLOOKUP($C1217,OtherData!$H:$I,2,0)</f>
        <v>Wind</v>
      </c>
      <c r="M1217" s="54">
        <f t="shared" si="74"/>
        <v>-3.8811027919505622E-2</v>
      </c>
      <c r="N1217" s="42" t="e">
        <f>VLOOKUP(E1217,Inflation!$A$2:'Inflation'!$L$63,14,FALSE)*J1217</f>
        <v>#REF!</v>
      </c>
      <c r="O1217" s="126" t="e">
        <f t="shared" si="75"/>
        <v>#REF!</v>
      </c>
      <c r="P1217" s="41">
        <v>2</v>
      </c>
      <c r="Q1217" s="41">
        <v>2</v>
      </c>
      <c r="R1217" s="41">
        <v>2</v>
      </c>
    </row>
    <row r="1218" spans="1:18">
      <c r="A1218" s="40" t="str">
        <f t="shared" ref="A1218:A1281" si="76">B1218&amp;"_"&amp;E1218&amp;D1218</f>
        <v>2_20112</v>
      </c>
      <c r="B1218" s="40">
        <v>2</v>
      </c>
      <c r="C1218" s="41" t="s">
        <v>86</v>
      </c>
      <c r="D1218" s="40">
        <v>2</v>
      </c>
      <c r="E1218" s="40">
        <v>2011</v>
      </c>
      <c r="F1218" s="40" t="str">
        <f t="shared" ref="F1218:F1281" si="77">E1218&amp;"Q"&amp;D1218</f>
        <v>2011Q2</v>
      </c>
      <c r="G1218" s="40">
        <v>1</v>
      </c>
      <c r="H1218" s="40">
        <v>0</v>
      </c>
      <c r="I1218" s="40">
        <v>0</v>
      </c>
      <c r="J1218" s="42">
        <v>71603</v>
      </c>
      <c r="K1218" s="42">
        <f>J1218*OtherData!$C$3</f>
        <v>54203.633610900833</v>
      </c>
      <c r="L1218" s="42" t="str">
        <f>VLOOKUP($C1218,OtherData!$H:$I,2,0)</f>
        <v>Storm</v>
      </c>
      <c r="M1218" s="54">
        <f t="shared" ref="M1218:M1281" si="78">STANDARDIZE(J1218,AVERAGE($J$2:$J$3367),_xlfn.STDEV.S($J$2:$J$3367))</f>
        <v>-3.8811554316335102E-2</v>
      </c>
      <c r="N1218" s="42" t="e">
        <f>VLOOKUP(E1218,Inflation!$A$2:'Inflation'!$L$63,14,FALSE)*J1218</f>
        <v>#REF!</v>
      </c>
      <c r="O1218" s="126" t="e">
        <f t="shared" ref="O1218:O1281" si="79">STANDARDIZE(N1218,AVERAGE($N$2:$N$3367),_xlfn.STDEV.S($N$2:$N$3367))</f>
        <v>#REF!</v>
      </c>
      <c r="P1218" s="41">
        <v>3</v>
      </c>
      <c r="Q1218" s="41">
        <v>3</v>
      </c>
      <c r="R1218" s="41">
        <v>3</v>
      </c>
    </row>
    <row r="1219" spans="1:18">
      <c r="A1219" s="40" t="str">
        <f t="shared" si="76"/>
        <v>3_19653</v>
      </c>
      <c r="B1219" s="40">
        <v>3</v>
      </c>
      <c r="C1219" s="41" t="s">
        <v>74</v>
      </c>
      <c r="D1219" s="40">
        <v>3</v>
      </c>
      <c r="E1219" s="40">
        <v>1965</v>
      </c>
      <c r="F1219" s="40" t="str">
        <f t="shared" si="77"/>
        <v>1965Q3</v>
      </c>
      <c r="G1219" s="40">
        <v>1</v>
      </c>
      <c r="H1219" s="40">
        <v>0</v>
      </c>
      <c r="I1219" s="40">
        <v>21</v>
      </c>
      <c r="J1219" s="42">
        <v>71413</v>
      </c>
      <c r="K1219" s="42">
        <f>J1219*OtherData!$C$3</f>
        <v>54059.803179409544</v>
      </c>
      <c r="L1219" s="42" t="str">
        <f>VLOOKUP($C1219,OtherData!$H:$I,2,0)</f>
        <v>Storm</v>
      </c>
      <c r="M1219" s="54">
        <f t="shared" si="78"/>
        <v>-3.8812820334026249E-2</v>
      </c>
      <c r="N1219" s="42" t="e">
        <f>VLOOKUP(E1219,Inflation!$A$2:'Inflation'!$L$63,14,FALSE)*J1219</f>
        <v>#REF!</v>
      </c>
      <c r="O1219" s="126" t="e">
        <f t="shared" si="79"/>
        <v>#REF!</v>
      </c>
      <c r="P1219" s="41">
        <v>3</v>
      </c>
      <c r="Q1219" s="41">
        <v>3</v>
      </c>
      <c r="R1219" s="41">
        <v>3</v>
      </c>
    </row>
    <row r="1220" spans="1:18">
      <c r="A1220" s="40" t="str">
        <f t="shared" si="76"/>
        <v>2_19952</v>
      </c>
      <c r="B1220" s="40">
        <v>2</v>
      </c>
      <c r="C1220" s="41" t="s">
        <v>74</v>
      </c>
      <c r="D1220" s="40">
        <v>2</v>
      </c>
      <c r="E1220" s="40">
        <v>1995</v>
      </c>
      <c r="F1220" s="40" t="str">
        <f t="shared" si="77"/>
        <v>1995Q2</v>
      </c>
      <c r="G1220" s="40">
        <v>1</v>
      </c>
      <c r="H1220" s="40">
        <v>0</v>
      </c>
      <c r="I1220" s="40">
        <v>0</v>
      </c>
      <c r="J1220" s="42">
        <v>71381</v>
      </c>
      <c r="K1220" s="42">
        <f>J1220*OtherData!$C$3</f>
        <v>54035.579106737321</v>
      </c>
      <c r="L1220" s="42" t="str">
        <f>VLOOKUP($C1220,OtherData!$H:$I,2,0)</f>
        <v>Storm</v>
      </c>
      <c r="M1220" s="54">
        <f t="shared" si="78"/>
        <v>-3.8813033558058443E-2</v>
      </c>
      <c r="N1220" s="42" t="e">
        <f>VLOOKUP(E1220,Inflation!$A$2:'Inflation'!$L$63,14,FALSE)*J1220</f>
        <v>#REF!</v>
      </c>
      <c r="O1220" s="126" t="e">
        <f t="shared" si="79"/>
        <v>#REF!</v>
      </c>
      <c r="P1220" s="41">
        <v>3</v>
      </c>
      <c r="Q1220" s="41">
        <v>3</v>
      </c>
      <c r="R1220" s="41">
        <v>3</v>
      </c>
    </row>
    <row r="1221" spans="1:18">
      <c r="A1221" s="40" t="str">
        <f t="shared" si="76"/>
        <v>3_20202</v>
      </c>
      <c r="B1221" s="40">
        <v>3</v>
      </c>
      <c r="C1221" s="41" t="s">
        <v>66</v>
      </c>
      <c r="D1221" s="40">
        <v>2</v>
      </c>
      <c r="E1221" s="40">
        <v>2020</v>
      </c>
      <c r="F1221" s="40" t="str">
        <f t="shared" si="77"/>
        <v>2020Q2</v>
      </c>
      <c r="G1221" s="40">
        <v>1</v>
      </c>
      <c r="H1221" s="40">
        <v>0</v>
      </c>
      <c r="I1221" s="40">
        <v>0</v>
      </c>
      <c r="J1221" s="42">
        <v>71357</v>
      </c>
      <c r="K1221" s="42">
        <f>J1221*OtherData!$C$3</f>
        <v>54017.411052233161</v>
      </c>
      <c r="L1221" s="42" t="str">
        <f>VLOOKUP($C1221,OtherData!$H:$I,2,0)</f>
        <v>Water</v>
      </c>
      <c r="M1221" s="54">
        <f t="shared" si="78"/>
        <v>-3.8813193476082593E-2</v>
      </c>
      <c r="N1221" s="42" t="e">
        <f>VLOOKUP(E1221,Inflation!$A$2:'Inflation'!$L$63,14,FALSE)*J1221</f>
        <v>#REF!</v>
      </c>
      <c r="O1221" s="126" t="e">
        <f t="shared" si="79"/>
        <v>#REF!</v>
      </c>
      <c r="P1221" s="41">
        <v>3</v>
      </c>
      <c r="Q1221" s="41">
        <v>3</v>
      </c>
      <c r="R1221" s="41">
        <v>3</v>
      </c>
    </row>
    <row r="1222" spans="1:18">
      <c r="A1222" s="40" t="str">
        <f t="shared" si="76"/>
        <v>3_19862</v>
      </c>
      <c r="B1222" s="40">
        <v>3</v>
      </c>
      <c r="C1222" s="41" t="s">
        <v>86</v>
      </c>
      <c r="D1222" s="40">
        <v>2</v>
      </c>
      <c r="E1222" s="40">
        <v>1986</v>
      </c>
      <c r="F1222" s="40" t="str">
        <f t="shared" si="77"/>
        <v>1986Q2</v>
      </c>
      <c r="G1222" s="40">
        <v>1</v>
      </c>
      <c r="H1222" s="40">
        <v>0</v>
      </c>
      <c r="I1222" s="40">
        <v>0</v>
      </c>
      <c r="J1222" s="42">
        <v>71341</v>
      </c>
      <c r="K1222" s="42">
        <f>J1222*OtherData!$C$3</f>
        <v>54005.29901589705</v>
      </c>
      <c r="L1222" s="42" t="str">
        <f>VLOOKUP($C1222,OtherData!$H:$I,2,0)</f>
        <v>Storm</v>
      </c>
      <c r="M1222" s="54">
        <f t="shared" si="78"/>
        <v>-3.881330008809869E-2</v>
      </c>
      <c r="N1222" s="42" t="e">
        <f>VLOOKUP(E1222,Inflation!$A$2:'Inflation'!$L$63,14,FALSE)*J1222</f>
        <v>#REF!</v>
      </c>
      <c r="O1222" s="126" t="e">
        <f t="shared" si="79"/>
        <v>#REF!</v>
      </c>
      <c r="P1222" s="41">
        <v>3</v>
      </c>
      <c r="Q1222" s="41">
        <v>3</v>
      </c>
      <c r="R1222" s="41">
        <v>5</v>
      </c>
    </row>
    <row r="1223" spans="1:18">
      <c r="A1223" s="40" t="str">
        <f t="shared" si="76"/>
        <v>3_19912</v>
      </c>
      <c r="B1223" s="40">
        <v>3</v>
      </c>
      <c r="C1223" s="41" t="s">
        <v>72</v>
      </c>
      <c r="D1223" s="40">
        <v>2</v>
      </c>
      <c r="E1223" s="40">
        <v>1991</v>
      </c>
      <c r="F1223" s="40" t="str">
        <f t="shared" si="77"/>
        <v>1991Q2</v>
      </c>
      <c r="G1223" s="40">
        <v>1</v>
      </c>
      <c r="H1223" s="40">
        <v>0</v>
      </c>
      <c r="I1223" s="40">
        <v>0</v>
      </c>
      <c r="J1223" s="42">
        <v>70707</v>
      </c>
      <c r="K1223" s="42">
        <f>J1223*OtherData!$C$3</f>
        <v>53525.359576078728</v>
      </c>
      <c r="L1223" s="42" t="str">
        <f>VLOOKUP($C1223,OtherData!$H:$I,2,0)</f>
        <v>Storm</v>
      </c>
      <c r="M1223" s="54">
        <f t="shared" si="78"/>
        <v>-3.8817524589236534E-2</v>
      </c>
      <c r="N1223" s="42" t="e">
        <f>VLOOKUP(E1223,Inflation!$A$2:'Inflation'!$L$63,14,FALSE)*J1223</f>
        <v>#REF!</v>
      </c>
      <c r="O1223" s="126" t="e">
        <f t="shared" si="79"/>
        <v>#REF!</v>
      </c>
      <c r="P1223" s="41">
        <v>5</v>
      </c>
      <c r="Q1223" s="41">
        <v>2</v>
      </c>
      <c r="R1223" s="41">
        <v>5</v>
      </c>
    </row>
    <row r="1224" spans="1:18">
      <c r="A1224" s="40" t="str">
        <f t="shared" si="76"/>
        <v>6_20132</v>
      </c>
      <c r="B1224" s="40">
        <v>6</v>
      </c>
      <c r="C1224" s="41" t="s">
        <v>75</v>
      </c>
      <c r="D1224" s="40">
        <v>2</v>
      </c>
      <c r="E1224" s="40">
        <v>2013</v>
      </c>
      <c r="F1224" s="40" t="str">
        <f t="shared" si="77"/>
        <v>2013Q2</v>
      </c>
      <c r="G1224" s="40">
        <v>1</v>
      </c>
      <c r="H1224" s="40">
        <v>0</v>
      </c>
      <c r="I1224" s="40">
        <v>0</v>
      </c>
      <c r="J1224" s="42">
        <v>69691</v>
      </c>
      <c r="K1224" s="42">
        <f>J1224*OtherData!$C$3</f>
        <v>52756.245268735809</v>
      </c>
      <c r="L1224" s="42" t="str">
        <f>VLOOKUP($C1224,OtherData!$H:$I,2,0)</f>
        <v>Storm</v>
      </c>
      <c r="M1224" s="54">
        <f t="shared" si="78"/>
        <v>-3.8824294452258705E-2</v>
      </c>
      <c r="N1224" s="42" t="e">
        <f>VLOOKUP(E1224,Inflation!$A$2:'Inflation'!$L$63,14,FALSE)*J1224</f>
        <v>#REF!</v>
      </c>
      <c r="O1224" s="126" t="e">
        <f t="shared" si="79"/>
        <v>#REF!</v>
      </c>
      <c r="P1224" s="41">
        <v>3</v>
      </c>
      <c r="Q1224" s="41">
        <v>3</v>
      </c>
      <c r="R1224" s="41">
        <v>3</v>
      </c>
    </row>
    <row r="1225" spans="1:18">
      <c r="A1225" s="40" t="str">
        <f t="shared" si="76"/>
        <v>5_20103</v>
      </c>
      <c r="B1225" s="40">
        <v>5</v>
      </c>
      <c r="C1225" s="41" t="s">
        <v>71</v>
      </c>
      <c r="D1225" s="40">
        <v>3</v>
      </c>
      <c r="E1225" s="40">
        <v>2010</v>
      </c>
      <c r="F1225" s="40" t="str">
        <f t="shared" si="77"/>
        <v>2010Q3</v>
      </c>
      <c r="G1225" s="40">
        <v>1</v>
      </c>
      <c r="H1225" s="40">
        <v>0</v>
      </c>
      <c r="I1225" s="40">
        <v>0</v>
      </c>
      <c r="J1225" s="42">
        <v>69660</v>
      </c>
      <c r="K1225" s="42">
        <f>J1225*OtherData!$C$3</f>
        <v>52732.778198334599</v>
      </c>
      <c r="L1225" s="42" t="str">
        <f>VLOOKUP($C1225,OtherData!$H:$I,2,0)</f>
        <v>Storm</v>
      </c>
      <c r="M1225" s="54">
        <f t="shared" si="78"/>
        <v>-3.8824501013039893E-2</v>
      </c>
      <c r="N1225" s="42" t="e">
        <f>VLOOKUP(E1225,Inflation!$A$2:'Inflation'!$L$63,14,FALSE)*J1225</f>
        <v>#REF!</v>
      </c>
      <c r="O1225" s="126" t="e">
        <f t="shared" si="79"/>
        <v>#REF!</v>
      </c>
      <c r="P1225" s="41">
        <v>3</v>
      </c>
      <c r="Q1225" s="41">
        <v>3</v>
      </c>
      <c r="R1225" s="41">
        <v>3</v>
      </c>
    </row>
    <row r="1226" spans="1:18">
      <c r="A1226" s="40" t="str">
        <f t="shared" si="76"/>
        <v>3_20122</v>
      </c>
      <c r="B1226" s="40">
        <v>3</v>
      </c>
      <c r="C1226" s="41" t="s">
        <v>71</v>
      </c>
      <c r="D1226" s="40">
        <v>2</v>
      </c>
      <c r="E1226" s="40">
        <v>2012</v>
      </c>
      <c r="F1226" s="40" t="str">
        <f t="shared" si="77"/>
        <v>2012Q2</v>
      </c>
      <c r="G1226" s="40">
        <v>1</v>
      </c>
      <c r="H1226" s="40">
        <v>0</v>
      </c>
      <c r="I1226" s="40">
        <v>0</v>
      </c>
      <c r="J1226" s="42">
        <v>69602</v>
      </c>
      <c r="K1226" s="42">
        <f>J1226*OtherData!$C$3</f>
        <v>52688.872066616204</v>
      </c>
      <c r="L1226" s="42" t="str">
        <f>VLOOKUP($C1226,OtherData!$H:$I,2,0)</f>
        <v>Storm</v>
      </c>
      <c r="M1226" s="54">
        <f t="shared" si="78"/>
        <v>-3.8824887481598243E-2</v>
      </c>
      <c r="N1226" s="42" t="e">
        <f>VLOOKUP(E1226,Inflation!$A$2:'Inflation'!$L$63,14,FALSE)*J1226</f>
        <v>#REF!</v>
      </c>
      <c r="O1226" s="126" t="e">
        <f t="shared" si="79"/>
        <v>#REF!</v>
      </c>
      <c r="P1226" s="41">
        <v>3</v>
      </c>
      <c r="Q1226" s="41">
        <v>3</v>
      </c>
      <c r="R1226" s="41">
        <v>3</v>
      </c>
    </row>
    <row r="1227" spans="1:18">
      <c r="A1227" s="40" t="str">
        <f t="shared" si="76"/>
        <v>3_20152</v>
      </c>
      <c r="B1227" s="40">
        <v>3</v>
      </c>
      <c r="C1227" s="41" t="s">
        <v>71</v>
      </c>
      <c r="D1227" s="40">
        <v>2</v>
      </c>
      <c r="E1227" s="40">
        <v>2015</v>
      </c>
      <c r="F1227" s="40" t="str">
        <f t="shared" si="77"/>
        <v>2015Q2</v>
      </c>
      <c r="G1227" s="40">
        <v>1</v>
      </c>
      <c r="H1227" s="40">
        <v>0</v>
      </c>
      <c r="I1227" s="40">
        <v>0</v>
      </c>
      <c r="J1227" s="42">
        <v>69507</v>
      </c>
      <c r="K1227" s="42">
        <f>J1227*OtherData!$C$3</f>
        <v>52616.956850870556</v>
      </c>
      <c r="L1227" s="42" t="str">
        <f>VLOOKUP($C1227,OtherData!$H:$I,2,0)</f>
        <v>Storm</v>
      </c>
      <c r="M1227" s="54">
        <f t="shared" si="78"/>
        <v>-3.882552049044382E-2</v>
      </c>
      <c r="N1227" s="42" t="e">
        <f>VLOOKUP(E1227,Inflation!$A$2:'Inflation'!$L$63,14,FALSE)*J1227</f>
        <v>#REF!</v>
      </c>
      <c r="O1227" s="126" t="e">
        <f t="shared" si="79"/>
        <v>#REF!</v>
      </c>
      <c r="P1227" s="41">
        <v>3</v>
      </c>
      <c r="Q1227" s="41">
        <v>3</v>
      </c>
      <c r="R1227" s="41">
        <v>3</v>
      </c>
    </row>
    <row r="1228" spans="1:18">
      <c r="A1228" s="40" t="str">
        <f t="shared" si="76"/>
        <v>3_20112</v>
      </c>
      <c r="B1228" s="40">
        <v>3</v>
      </c>
      <c r="C1228" s="41" t="s">
        <v>71</v>
      </c>
      <c r="D1228" s="40">
        <v>2</v>
      </c>
      <c r="E1228" s="40">
        <v>2011</v>
      </c>
      <c r="F1228" s="40" t="str">
        <f t="shared" si="77"/>
        <v>2011Q2</v>
      </c>
      <c r="G1228" s="40">
        <v>1</v>
      </c>
      <c r="H1228" s="40">
        <v>0</v>
      </c>
      <c r="I1228" s="40">
        <v>0</v>
      </c>
      <c r="J1228" s="42">
        <v>69419</v>
      </c>
      <c r="K1228" s="42">
        <f>J1228*OtherData!$C$3</f>
        <v>52550.340651021957</v>
      </c>
      <c r="L1228" s="42" t="str">
        <f>VLOOKUP($C1228,OtherData!$H:$I,2,0)</f>
        <v>Storm</v>
      </c>
      <c r="M1228" s="54">
        <f t="shared" si="78"/>
        <v>-3.8826106856532351E-2</v>
      </c>
      <c r="N1228" s="42" t="e">
        <f>VLOOKUP(E1228,Inflation!$A$2:'Inflation'!$L$63,14,FALSE)*J1228</f>
        <v>#REF!</v>
      </c>
      <c r="O1228" s="126" t="e">
        <f t="shared" si="79"/>
        <v>#REF!</v>
      </c>
      <c r="P1228" s="41">
        <v>4</v>
      </c>
      <c r="Q1228" s="41">
        <v>4</v>
      </c>
      <c r="R1228" s="41">
        <v>4</v>
      </c>
    </row>
    <row r="1229" spans="1:18">
      <c r="A1229" s="40" t="str">
        <f t="shared" si="76"/>
        <v>3_20152</v>
      </c>
      <c r="B1229" s="40">
        <v>3</v>
      </c>
      <c r="C1229" s="41" t="s">
        <v>71</v>
      </c>
      <c r="D1229" s="40">
        <v>2</v>
      </c>
      <c r="E1229" s="40">
        <v>2015</v>
      </c>
      <c r="F1229" s="40" t="str">
        <f t="shared" si="77"/>
        <v>2015Q2</v>
      </c>
      <c r="G1229" s="40">
        <v>1</v>
      </c>
      <c r="H1229" s="40">
        <v>0</v>
      </c>
      <c r="I1229" s="40">
        <v>0</v>
      </c>
      <c r="J1229" s="42">
        <v>69247</v>
      </c>
      <c r="K1229" s="42">
        <f>J1229*OtherData!$C$3</f>
        <v>52420.136260408784</v>
      </c>
      <c r="L1229" s="42" t="str">
        <f>VLOOKUP($C1229,OtherData!$H:$I,2,0)</f>
        <v>Storm</v>
      </c>
      <c r="M1229" s="54">
        <f t="shared" si="78"/>
        <v>-3.8827252935705395E-2</v>
      </c>
      <c r="N1229" s="42" t="e">
        <f>VLOOKUP(E1229,Inflation!$A$2:'Inflation'!$L$63,14,FALSE)*J1229</f>
        <v>#REF!</v>
      </c>
      <c r="O1229" s="126" t="e">
        <f t="shared" si="79"/>
        <v>#REF!</v>
      </c>
      <c r="P1229" s="41">
        <v>3</v>
      </c>
      <c r="Q1229" s="41">
        <v>3</v>
      </c>
      <c r="R1229" s="41">
        <v>3</v>
      </c>
    </row>
    <row r="1230" spans="1:18">
      <c r="A1230" s="40" t="str">
        <f t="shared" si="76"/>
        <v>3_20121</v>
      </c>
      <c r="B1230" s="40">
        <v>3</v>
      </c>
      <c r="C1230" s="41" t="s">
        <v>71</v>
      </c>
      <c r="D1230" s="40">
        <v>1</v>
      </c>
      <c r="E1230" s="40">
        <v>2012</v>
      </c>
      <c r="F1230" s="40" t="str">
        <f t="shared" si="77"/>
        <v>2012Q1</v>
      </c>
      <c r="G1230" s="40">
        <v>1</v>
      </c>
      <c r="H1230" s="40">
        <v>0</v>
      </c>
      <c r="I1230" s="40">
        <v>0</v>
      </c>
      <c r="J1230" s="42">
        <v>69083</v>
      </c>
      <c r="K1230" s="42">
        <f>J1230*OtherData!$C$3</f>
        <v>52295.987887963667</v>
      </c>
      <c r="L1230" s="42" t="str">
        <f>VLOOKUP($C1230,OtherData!$H:$I,2,0)</f>
        <v>Storm</v>
      </c>
      <c r="M1230" s="54">
        <f t="shared" si="78"/>
        <v>-3.8828345708870393E-2</v>
      </c>
      <c r="N1230" s="42" t="e">
        <f>VLOOKUP(E1230,Inflation!$A$2:'Inflation'!$L$63,14,FALSE)*J1230</f>
        <v>#REF!</v>
      </c>
      <c r="O1230" s="126" t="e">
        <f t="shared" si="79"/>
        <v>#REF!</v>
      </c>
      <c r="P1230" s="41">
        <v>3</v>
      </c>
      <c r="Q1230" s="41">
        <v>3</v>
      </c>
      <c r="R1230" s="41">
        <v>3</v>
      </c>
    </row>
    <row r="1231" spans="1:18">
      <c r="A1231" s="40" t="str">
        <f t="shared" si="76"/>
        <v>2_20112</v>
      </c>
      <c r="B1231" s="40">
        <v>2</v>
      </c>
      <c r="C1231" s="41" t="s">
        <v>71</v>
      </c>
      <c r="D1231" s="40">
        <v>2</v>
      </c>
      <c r="E1231" s="40">
        <v>2011</v>
      </c>
      <c r="F1231" s="40" t="str">
        <f t="shared" si="77"/>
        <v>2011Q2</v>
      </c>
      <c r="G1231" s="40">
        <v>1</v>
      </c>
      <c r="H1231" s="40">
        <v>0</v>
      </c>
      <c r="I1231" s="40">
        <v>0</v>
      </c>
      <c r="J1231" s="42">
        <v>69038</v>
      </c>
      <c r="K1231" s="42">
        <f>J1231*OtherData!$C$3</f>
        <v>52261.922785768358</v>
      </c>
      <c r="L1231" s="42" t="str">
        <f>VLOOKUP($C1231,OtherData!$H:$I,2,0)</f>
        <v>Storm</v>
      </c>
      <c r="M1231" s="54">
        <f t="shared" si="78"/>
        <v>-3.8828645555165665E-2</v>
      </c>
      <c r="N1231" s="42" t="e">
        <f>VLOOKUP(E1231,Inflation!$A$2:'Inflation'!$L$63,14,FALSE)*J1231</f>
        <v>#REF!</v>
      </c>
      <c r="O1231" s="126" t="e">
        <f t="shared" si="79"/>
        <v>#REF!</v>
      </c>
      <c r="P1231" s="41">
        <v>2</v>
      </c>
      <c r="Q1231" s="41">
        <v>2</v>
      </c>
      <c r="R1231" s="41">
        <v>2</v>
      </c>
    </row>
    <row r="1232" spans="1:18">
      <c r="A1232" s="40" t="str">
        <f t="shared" si="76"/>
        <v>3_20122</v>
      </c>
      <c r="B1232" s="40">
        <v>3</v>
      </c>
      <c r="C1232" s="41" t="s">
        <v>71</v>
      </c>
      <c r="D1232" s="40">
        <v>2</v>
      </c>
      <c r="E1232" s="40">
        <v>2012</v>
      </c>
      <c r="F1232" s="40" t="str">
        <f t="shared" si="77"/>
        <v>2012Q2</v>
      </c>
      <c r="G1232" s="40">
        <v>1</v>
      </c>
      <c r="H1232" s="40">
        <v>0</v>
      </c>
      <c r="I1232" s="40">
        <v>0</v>
      </c>
      <c r="J1232" s="42">
        <v>68924</v>
      </c>
      <c r="K1232" s="42">
        <f>J1232*OtherData!$C$3</f>
        <v>52175.62452687358</v>
      </c>
      <c r="L1232" s="42" t="str">
        <f>VLOOKUP($C1232,OtherData!$H:$I,2,0)</f>
        <v>Storm</v>
      </c>
      <c r="M1232" s="54">
        <f t="shared" si="78"/>
        <v>-3.8829405165780359E-2</v>
      </c>
      <c r="N1232" s="42" t="e">
        <f>VLOOKUP(E1232,Inflation!$A$2:'Inflation'!$L$63,14,FALSE)*J1232</f>
        <v>#REF!</v>
      </c>
      <c r="O1232" s="126" t="e">
        <f t="shared" si="79"/>
        <v>#REF!</v>
      </c>
      <c r="P1232" s="41">
        <v>2</v>
      </c>
      <c r="Q1232" s="41">
        <v>2</v>
      </c>
      <c r="R1232" s="41">
        <v>2</v>
      </c>
    </row>
    <row r="1233" spans="1:18">
      <c r="A1233" s="40" t="str">
        <f t="shared" si="76"/>
        <v>3_20123</v>
      </c>
      <c r="B1233" s="40">
        <v>3</v>
      </c>
      <c r="C1233" s="41" t="s">
        <v>71</v>
      </c>
      <c r="D1233" s="40">
        <v>3</v>
      </c>
      <c r="E1233" s="40">
        <v>2012</v>
      </c>
      <c r="F1233" s="40" t="str">
        <f t="shared" si="77"/>
        <v>2012Q3</v>
      </c>
      <c r="G1233" s="40">
        <v>1</v>
      </c>
      <c r="H1233" s="40">
        <v>0</v>
      </c>
      <c r="I1233" s="40">
        <v>0</v>
      </c>
      <c r="J1233" s="42">
        <v>68867</v>
      </c>
      <c r="K1233" s="42">
        <f>J1233*OtherData!$C$3</f>
        <v>52132.475397426191</v>
      </c>
      <c r="L1233" s="42" t="str">
        <f>VLOOKUP($C1233,OtherData!$H:$I,2,0)</f>
        <v>Storm</v>
      </c>
      <c r="M1233" s="54">
        <f t="shared" si="78"/>
        <v>-3.8829784971087702E-2</v>
      </c>
      <c r="N1233" s="42" t="e">
        <f>VLOOKUP(E1233,Inflation!$A$2:'Inflation'!$L$63,14,FALSE)*J1233</f>
        <v>#REF!</v>
      </c>
      <c r="O1233" s="126" t="e">
        <f t="shared" si="79"/>
        <v>#REF!</v>
      </c>
      <c r="P1233" s="41">
        <v>5</v>
      </c>
      <c r="Q1233" s="41">
        <v>2</v>
      </c>
      <c r="R1233" s="41">
        <v>5</v>
      </c>
    </row>
    <row r="1234" spans="1:18">
      <c r="A1234" s="40" t="str">
        <f t="shared" si="76"/>
        <v>3_20123</v>
      </c>
      <c r="B1234" s="40">
        <v>3</v>
      </c>
      <c r="C1234" s="41" t="s">
        <v>71</v>
      </c>
      <c r="D1234" s="40">
        <v>3</v>
      </c>
      <c r="E1234" s="40">
        <v>2012</v>
      </c>
      <c r="F1234" s="40" t="str">
        <f t="shared" si="77"/>
        <v>2012Q3</v>
      </c>
      <c r="G1234" s="40">
        <v>1</v>
      </c>
      <c r="H1234" s="40">
        <v>0</v>
      </c>
      <c r="I1234" s="40">
        <v>0</v>
      </c>
      <c r="J1234" s="42">
        <v>68683</v>
      </c>
      <c r="K1234" s="42">
        <f>J1234*OtherData!$C$3</f>
        <v>51993.186979560938</v>
      </c>
      <c r="L1234" s="42" t="str">
        <f>VLOOKUP($C1234,OtherData!$H:$I,2,0)</f>
        <v>Storm</v>
      </c>
      <c r="M1234" s="54">
        <f t="shared" si="78"/>
        <v>-3.8831011009272824E-2</v>
      </c>
      <c r="N1234" s="42" t="e">
        <f>VLOOKUP(E1234,Inflation!$A$2:'Inflation'!$L$63,14,FALSE)*J1234</f>
        <v>#REF!</v>
      </c>
      <c r="O1234" s="126" t="e">
        <f t="shared" si="79"/>
        <v>#REF!</v>
      </c>
      <c r="P1234" s="41">
        <v>1</v>
      </c>
      <c r="Q1234" s="41">
        <v>1</v>
      </c>
      <c r="R1234" s="41">
        <v>1</v>
      </c>
    </row>
    <row r="1235" spans="1:18">
      <c r="A1235" s="40" t="str">
        <f t="shared" si="76"/>
        <v>5_20093</v>
      </c>
      <c r="B1235" s="40">
        <v>5</v>
      </c>
      <c r="C1235" s="41" t="s">
        <v>71</v>
      </c>
      <c r="D1235" s="40">
        <v>3</v>
      </c>
      <c r="E1235" s="40">
        <v>2009</v>
      </c>
      <c r="F1235" s="40" t="str">
        <f t="shared" si="77"/>
        <v>2009Q3</v>
      </c>
      <c r="G1235" s="40">
        <v>1</v>
      </c>
      <c r="H1235" s="40">
        <v>0</v>
      </c>
      <c r="I1235" s="40">
        <v>0</v>
      </c>
      <c r="J1235" s="42">
        <v>68626</v>
      </c>
      <c r="K1235" s="42">
        <f>J1235*OtherData!$C$3</f>
        <v>51950.037850113549</v>
      </c>
      <c r="L1235" s="42" t="str">
        <f>VLOOKUP($C1235,OtherData!$H:$I,2,0)</f>
        <v>Storm</v>
      </c>
      <c r="M1235" s="54">
        <f t="shared" si="78"/>
        <v>-3.8831390814580168E-2</v>
      </c>
      <c r="N1235" s="42" t="e">
        <f>VLOOKUP(E1235,Inflation!$A$2:'Inflation'!$L$63,14,FALSE)*J1235</f>
        <v>#REF!</v>
      </c>
      <c r="O1235" s="126" t="e">
        <f t="shared" si="79"/>
        <v>#REF!</v>
      </c>
      <c r="P1235" s="41">
        <v>3</v>
      </c>
      <c r="Q1235" s="41">
        <v>3</v>
      </c>
      <c r="R1235" s="41">
        <v>3</v>
      </c>
    </row>
    <row r="1236" spans="1:18">
      <c r="A1236" s="40" t="str">
        <f t="shared" si="76"/>
        <v>2_20154</v>
      </c>
      <c r="B1236" s="40">
        <v>2</v>
      </c>
      <c r="C1236" s="41" t="s">
        <v>66</v>
      </c>
      <c r="D1236" s="40">
        <v>4</v>
      </c>
      <c r="E1236" s="40">
        <v>2015</v>
      </c>
      <c r="F1236" s="40" t="str">
        <f t="shared" si="77"/>
        <v>2015Q4</v>
      </c>
      <c r="G1236" s="40">
        <v>1</v>
      </c>
      <c r="H1236" s="40">
        <v>0</v>
      </c>
      <c r="I1236" s="40">
        <v>0</v>
      </c>
      <c r="J1236" s="42">
        <v>68512</v>
      </c>
      <c r="K1236" s="42">
        <f>J1236*OtherData!$C$3</f>
        <v>51863.739591218779</v>
      </c>
      <c r="L1236" s="42" t="str">
        <f>VLOOKUP($C1236,OtherData!$H:$I,2,0)</f>
        <v>Water</v>
      </c>
      <c r="M1236" s="54">
        <f t="shared" si="78"/>
        <v>-3.8832150425194861E-2</v>
      </c>
      <c r="N1236" s="42" t="e">
        <f>VLOOKUP(E1236,Inflation!$A$2:'Inflation'!$L$63,14,FALSE)*J1236</f>
        <v>#REF!</v>
      </c>
      <c r="O1236" s="126" t="e">
        <f t="shared" si="79"/>
        <v>#REF!</v>
      </c>
      <c r="P1236" s="41">
        <v>2</v>
      </c>
      <c r="Q1236" s="41">
        <v>2</v>
      </c>
      <c r="R1236" s="41">
        <v>2</v>
      </c>
    </row>
    <row r="1237" spans="1:18">
      <c r="A1237" s="40" t="str">
        <f t="shared" si="76"/>
        <v>3_20152</v>
      </c>
      <c r="B1237" s="40">
        <v>3</v>
      </c>
      <c r="C1237" s="41" t="s">
        <v>71</v>
      </c>
      <c r="D1237" s="40">
        <v>2</v>
      </c>
      <c r="E1237" s="40">
        <v>2015</v>
      </c>
      <c r="F1237" s="40" t="str">
        <f t="shared" si="77"/>
        <v>2015Q2</v>
      </c>
      <c r="G1237" s="40">
        <v>1</v>
      </c>
      <c r="H1237" s="40">
        <v>0</v>
      </c>
      <c r="I1237" s="40">
        <v>0</v>
      </c>
      <c r="J1237" s="42">
        <v>68366</v>
      </c>
      <c r="K1237" s="42">
        <f>J1237*OtherData!$C$3</f>
        <v>51753.217259651785</v>
      </c>
      <c r="L1237" s="42" t="str">
        <f>VLOOKUP($C1237,OtherData!$H:$I,2,0)</f>
        <v>Storm</v>
      </c>
      <c r="M1237" s="54">
        <f t="shared" si="78"/>
        <v>-3.8833123259841743E-2</v>
      </c>
      <c r="N1237" s="42" t="e">
        <f>VLOOKUP(E1237,Inflation!$A$2:'Inflation'!$L$63,14,FALSE)*J1237</f>
        <v>#REF!</v>
      </c>
      <c r="O1237" s="126" t="e">
        <f t="shared" si="79"/>
        <v>#REF!</v>
      </c>
      <c r="P1237" s="41">
        <v>5</v>
      </c>
      <c r="Q1237" s="41">
        <v>2</v>
      </c>
      <c r="R1237" s="41">
        <v>5</v>
      </c>
    </row>
    <row r="1238" spans="1:18">
      <c r="A1238" s="40" t="str">
        <f t="shared" si="76"/>
        <v>3_20103</v>
      </c>
      <c r="B1238" s="40">
        <v>3</v>
      </c>
      <c r="C1238" s="41" t="s">
        <v>71</v>
      </c>
      <c r="D1238" s="40">
        <v>3</v>
      </c>
      <c r="E1238" s="40">
        <v>2010</v>
      </c>
      <c r="F1238" s="40" t="str">
        <f t="shared" si="77"/>
        <v>2010Q3</v>
      </c>
      <c r="G1238" s="40">
        <v>1</v>
      </c>
      <c r="H1238" s="40">
        <v>0</v>
      </c>
      <c r="I1238" s="40">
        <v>0</v>
      </c>
      <c r="J1238" s="42">
        <v>67973</v>
      </c>
      <c r="K1238" s="42">
        <f>J1238*OtherData!$C$3</f>
        <v>51455.715367146106</v>
      </c>
      <c r="L1238" s="42" t="str">
        <f>VLOOKUP($C1238,OtherData!$H:$I,2,0)</f>
        <v>Storm</v>
      </c>
      <c r="M1238" s="54">
        <f t="shared" si="78"/>
        <v>-3.8835741917487128E-2</v>
      </c>
      <c r="N1238" s="42" t="e">
        <f>VLOOKUP(E1238,Inflation!$A$2:'Inflation'!$L$63,14,FALSE)*J1238</f>
        <v>#REF!</v>
      </c>
      <c r="O1238" s="126" t="e">
        <f t="shared" si="79"/>
        <v>#REF!</v>
      </c>
      <c r="P1238" s="41">
        <v>5</v>
      </c>
      <c r="Q1238" s="41">
        <v>2</v>
      </c>
      <c r="R1238" s="41">
        <v>2</v>
      </c>
    </row>
    <row r="1239" spans="1:18">
      <c r="A1239" s="40" t="str">
        <f t="shared" si="76"/>
        <v>5_20093</v>
      </c>
      <c r="B1239" s="40">
        <v>5</v>
      </c>
      <c r="C1239" s="41" t="s">
        <v>71</v>
      </c>
      <c r="D1239" s="40">
        <v>3</v>
      </c>
      <c r="E1239" s="40">
        <v>2009</v>
      </c>
      <c r="F1239" s="40" t="str">
        <f t="shared" si="77"/>
        <v>2009Q3</v>
      </c>
      <c r="G1239" s="40">
        <v>1</v>
      </c>
      <c r="H1239" s="40">
        <v>0</v>
      </c>
      <c r="I1239" s="40">
        <v>0</v>
      </c>
      <c r="J1239" s="42">
        <v>67954</v>
      </c>
      <c r="K1239" s="42">
        <f>J1239*OtherData!$C$3</f>
        <v>51441.332323996976</v>
      </c>
      <c r="L1239" s="42" t="str">
        <f>VLOOKUP($C1239,OtherData!$H:$I,2,0)</f>
        <v>Storm</v>
      </c>
      <c r="M1239" s="54">
        <f t="shared" si="78"/>
        <v>-3.8835868519256245E-2</v>
      </c>
      <c r="N1239" s="42" t="e">
        <f>VLOOKUP(E1239,Inflation!$A$2:'Inflation'!$L$63,14,FALSE)*J1239</f>
        <v>#REF!</v>
      </c>
      <c r="O1239" s="126" t="e">
        <f t="shared" si="79"/>
        <v>#REF!</v>
      </c>
      <c r="P1239" s="41">
        <v>3</v>
      </c>
      <c r="Q1239" s="41">
        <v>3</v>
      </c>
      <c r="R1239" s="41">
        <v>5</v>
      </c>
    </row>
    <row r="1240" spans="1:18">
      <c r="A1240" s="40" t="str">
        <f t="shared" si="76"/>
        <v>4_20143</v>
      </c>
      <c r="B1240" s="40">
        <v>4</v>
      </c>
      <c r="C1240" s="41" t="s">
        <v>71</v>
      </c>
      <c r="D1240" s="40">
        <v>3</v>
      </c>
      <c r="E1240" s="40">
        <v>2014</v>
      </c>
      <c r="F1240" s="40" t="str">
        <f t="shared" si="77"/>
        <v>2014Q3</v>
      </c>
      <c r="G1240" s="40">
        <v>1</v>
      </c>
      <c r="H1240" s="40">
        <v>0</v>
      </c>
      <c r="I1240" s="40">
        <v>0</v>
      </c>
      <c r="J1240" s="42">
        <v>67916</v>
      </c>
      <c r="K1240" s="42">
        <f>J1240*OtherData!$C$3</f>
        <v>51412.566237698717</v>
      </c>
      <c r="L1240" s="42" t="str">
        <f>VLOOKUP($C1240,OtherData!$H:$I,2,0)</f>
        <v>Storm</v>
      </c>
      <c r="M1240" s="54">
        <f t="shared" si="78"/>
        <v>-3.8836121722794478E-2</v>
      </c>
      <c r="N1240" s="42" t="e">
        <f>VLOOKUP(E1240,Inflation!$A$2:'Inflation'!$L$63,14,FALSE)*J1240</f>
        <v>#REF!</v>
      </c>
      <c r="O1240" s="126" t="e">
        <f t="shared" si="79"/>
        <v>#REF!</v>
      </c>
      <c r="P1240" s="41">
        <v>3</v>
      </c>
      <c r="Q1240" s="41">
        <v>3</v>
      </c>
      <c r="R1240" s="41">
        <v>3</v>
      </c>
    </row>
    <row r="1241" spans="1:18">
      <c r="A1241" s="40" t="str">
        <f t="shared" si="76"/>
        <v>6_20132</v>
      </c>
      <c r="B1241" s="40">
        <v>6</v>
      </c>
      <c r="C1241" s="41" t="s">
        <v>66</v>
      </c>
      <c r="D1241" s="40">
        <v>2</v>
      </c>
      <c r="E1241" s="40">
        <v>2013</v>
      </c>
      <c r="F1241" s="40" t="str">
        <f t="shared" si="77"/>
        <v>2013Q2</v>
      </c>
      <c r="G1241" s="40">
        <v>1</v>
      </c>
      <c r="H1241" s="40">
        <v>0</v>
      </c>
      <c r="I1241" s="40">
        <v>0</v>
      </c>
      <c r="J1241" s="42">
        <v>67890</v>
      </c>
      <c r="K1241" s="42">
        <f>J1241*OtherData!$C$3</f>
        <v>51392.884178652537</v>
      </c>
      <c r="L1241" s="42" t="str">
        <f>VLOOKUP($C1241,OtherData!$H:$I,2,0)</f>
        <v>Water</v>
      </c>
      <c r="M1241" s="54">
        <f t="shared" si="78"/>
        <v>-3.8836294967320634E-2</v>
      </c>
      <c r="N1241" s="42" t="e">
        <f>VLOOKUP(E1241,Inflation!$A$2:'Inflation'!$L$63,14,FALSE)*J1241</f>
        <v>#REF!</v>
      </c>
      <c r="O1241" s="126" t="e">
        <f t="shared" si="79"/>
        <v>#REF!</v>
      </c>
      <c r="P1241" s="41">
        <v>5</v>
      </c>
      <c r="Q1241" s="41">
        <v>2</v>
      </c>
      <c r="R1241" s="41">
        <v>5</v>
      </c>
    </row>
    <row r="1242" spans="1:18">
      <c r="A1242" s="40" t="str">
        <f t="shared" si="76"/>
        <v>3_20112</v>
      </c>
      <c r="B1242" s="40">
        <v>3</v>
      </c>
      <c r="C1242" s="41" t="s">
        <v>71</v>
      </c>
      <c r="D1242" s="40">
        <v>2</v>
      </c>
      <c r="E1242" s="40">
        <v>2011</v>
      </c>
      <c r="F1242" s="40" t="str">
        <f t="shared" si="77"/>
        <v>2011Q2</v>
      </c>
      <c r="G1242" s="40">
        <v>1</v>
      </c>
      <c r="H1242" s="40">
        <v>0</v>
      </c>
      <c r="I1242" s="40">
        <v>0</v>
      </c>
      <c r="J1242" s="42">
        <v>67827</v>
      </c>
      <c r="K1242" s="42">
        <f>J1242*OtherData!$C$3</f>
        <v>51345.193035579112</v>
      </c>
      <c r="L1242" s="42" t="str">
        <f>VLOOKUP($C1242,OtherData!$H:$I,2,0)</f>
        <v>Storm</v>
      </c>
      <c r="M1242" s="54">
        <f t="shared" si="78"/>
        <v>-3.8836714752134016E-2</v>
      </c>
      <c r="N1242" s="42" t="e">
        <f>VLOOKUP(E1242,Inflation!$A$2:'Inflation'!$L$63,14,FALSE)*J1242</f>
        <v>#REF!</v>
      </c>
      <c r="O1242" s="126" t="e">
        <f t="shared" si="79"/>
        <v>#REF!</v>
      </c>
      <c r="P1242" s="41">
        <v>5</v>
      </c>
      <c r="Q1242" s="41">
        <v>2</v>
      </c>
      <c r="R1242" s="41">
        <v>2</v>
      </c>
    </row>
    <row r="1243" spans="1:18">
      <c r="A1243" s="40" t="str">
        <f t="shared" si="76"/>
        <v>5_20093</v>
      </c>
      <c r="B1243" s="40">
        <v>5</v>
      </c>
      <c r="C1243" s="41" t="s">
        <v>71</v>
      </c>
      <c r="D1243" s="40">
        <v>3</v>
      </c>
      <c r="E1243" s="40">
        <v>2009</v>
      </c>
      <c r="F1243" s="40" t="str">
        <f t="shared" si="77"/>
        <v>2009Q3</v>
      </c>
      <c r="G1243" s="40">
        <v>1</v>
      </c>
      <c r="H1243" s="40">
        <v>0</v>
      </c>
      <c r="I1243" s="40">
        <v>0</v>
      </c>
      <c r="J1243" s="42">
        <v>67757</v>
      </c>
      <c r="K1243" s="42">
        <f>J1243*OtherData!$C$3</f>
        <v>51292.20287660863</v>
      </c>
      <c r="L1243" s="42" t="str">
        <f>VLOOKUP($C1243,OtherData!$H:$I,2,0)</f>
        <v>Storm</v>
      </c>
      <c r="M1243" s="54">
        <f t="shared" si="78"/>
        <v>-3.8837181179704444E-2</v>
      </c>
      <c r="N1243" s="42" t="e">
        <f>VLOOKUP(E1243,Inflation!$A$2:'Inflation'!$L$63,14,FALSE)*J1243</f>
        <v>#REF!</v>
      </c>
      <c r="O1243" s="126" t="e">
        <f t="shared" si="79"/>
        <v>#REF!</v>
      </c>
      <c r="P1243" s="41">
        <v>3</v>
      </c>
      <c r="Q1243" s="41">
        <v>3</v>
      </c>
      <c r="R1243" s="41">
        <v>3</v>
      </c>
    </row>
    <row r="1244" spans="1:18">
      <c r="A1244" s="40" t="str">
        <f t="shared" si="76"/>
        <v>4_20123</v>
      </c>
      <c r="B1244" s="40">
        <v>4</v>
      </c>
      <c r="C1244" s="41" t="s">
        <v>71</v>
      </c>
      <c r="D1244" s="40">
        <v>3</v>
      </c>
      <c r="E1244" s="40">
        <v>2012</v>
      </c>
      <c r="F1244" s="40" t="str">
        <f t="shared" si="77"/>
        <v>2012Q3</v>
      </c>
      <c r="G1244" s="40">
        <v>1</v>
      </c>
      <c r="H1244" s="40">
        <v>0</v>
      </c>
      <c r="I1244" s="40">
        <v>0</v>
      </c>
      <c r="J1244" s="42">
        <v>67751</v>
      </c>
      <c r="K1244" s="42">
        <f>J1244*OtherData!$C$3</f>
        <v>51287.660862982593</v>
      </c>
      <c r="L1244" s="42" t="str">
        <f>VLOOKUP($C1244,OtherData!$H:$I,2,0)</f>
        <v>Storm</v>
      </c>
      <c r="M1244" s="54">
        <f t="shared" si="78"/>
        <v>-3.8837221159210476E-2</v>
      </c>
      <c r="N1244" s="42" t="e">
        <f>VLOOKUP(E1244,Inflation!$A$2:'Inflation'!$L$63,14,FALSE)*J1244</f>
        <v>#REF!</v>
      </c>
      <c r="O1244" s="126" t="e">
        <f t="shared" si="79"/>
        <v>#REF!</v>
      </c>
      <c r="P1244" s="41">
        <v>4</v>
      </c>
      <c r="Q1244" s="41">
        <v>4</v>
      </c>
      <c r="R1244" s="41">
        <v>5</v>
      </c>
    </row>
    <row r="1245" spans="1:18">
      <c r="A1245" s="40" t="str">
        <f t="shared" si="76"/>
        <v>3_20112</v>
      </c>
      <c r="B1245" s="40">
        <v>3</v>
      </c>
      <c r="C1245" s="41" t="s">
        <v>71</v>
      </c>
      <c r="D1245" s="40">
        <v>2</v>
      </c>
      <c r="E1245" s="40">
        <v>2011</v>
      </c>
      <c r="F1245" s="40" t="str">
        <f t="shared" si="77"/>
        <v>2011Q2</v>
      </c>
      <c r="G1245" s="40">
        <v>1</v>
      </c>
      <c r="H1245" s="40">
        <v>0</v>
      </c>
      <c r="I1245" s="40">
        <v>0</v>
      </c>
      <c r="J1245" s="42">
        <v>67649</v>
      </c>
      <c r="K1245" s="42">
        <f>J1245*OtherData!$C$3</f>
        <v>51210.446631339895</v>
      </c>
      <c r="L1245" s="42" t="str">
        <f>VLOOKUP($C1245,OtherData!$H:$I,2,0)</f>
        <v>Storm</v>
      </c>
      <c r="M1245" s="54">
        <f t="shared" si="78"/>
        <v>-3.8837900810813099E-2</v>
      </c>
      <c r="N1245" s="42" t="e">
        <f>VLOOKUP(E1245,Inflation!$A$2:'Inflation'!$L$63,14,FALSE)*J1245</f>
        <v>#REF!</v>
      </c>
      <c r="O1245" s="126" t="e">
        <f t="shared" si="79"/>
        <v>#REF!</v>
      </c>
      <c r="P1245" s="41">
        <v>3</v>
      </c>
      <c r="Q1245" s="41">
        <v>3</v>
      </c>
      <c r="R1245" s="41">
        <v>5</v>
      </c>
    </row>
    <row r="1246" spans="1:18">
      <c r="A1246" s="40" t="str">
        <f t="shared" si="76"/>
        <v>5_20131</v>
      </c>
      <c r="B1246" s="40">
        <v>5</v>
      </c>
      <c r="C1246" s="41" t="s">
        <v>71</v>
      </c>
      <c r="D1246" s="40">
        <v>1</v>
      </c>
      <c r="E1246" s="40">
        <v>2013</v>
      </c>
      <c r="F1246" s="40" t="str">
        <f t="shared" si="77"/>
        <v>2013Q1</v>
      </c>
      <c r="G1246" s="40">
        <v>1</v>
      </c>
      <c r="H1246" s="40">
        <v>0</v>
      </c>
      <c r="I1246" s="40">
        <v>0</v>
      </c>
      <c r="J1246" s="42">
        <v>67529</v>
      </c>
      <c r="K1246" s="42">
        <f>J1246*OtherData!$C$3</f>
        <v>51119.606358819081</v>
      </c>
      <c r="L1246" s="42" t="str">
        <f>VLOOKUP($C1246,OtherData!$H:$I,2,0)</f>
        <v>Storm</v>
      </c>
      <c r="M1246" s="54">
        <f t="shared" si="78"/>
        <v>-3.8838700400933825E-2</v>
      </c>
      <c r="N1246" s="42" t="e">
        <f>VLOOKUP(E1246,Inflation!$A$2:'Inflation'!$L$63,14,FALSE)*J1246</f>
        <v>#REF!</v>
      </c>
      <c r="O1246" s="126" t="e">
        <f t="shared" si="79"/>
        <v>#REF!</v>
      </c>
      <c r="P1246" s="41">
        <v>1</v>
      </c>
      <c r="Q1246" s="41">
        <v>1</v>
      </c>
      <c r="R1246" s="41">
        <v>1</v>
      </c>
    </row>
    <row r="1247" spans="1:18">
      <c r="A1247" s="40" t="str">
        <f t="shared" si="76"/>
        <v>5_20122</v>
      </c>
      <c r="B1247" s="40">
        <v>5</v>
      </c>
      <c r="C1247" s="41" t="s">
        <v>71</v>
      </c>
      <c r="D1247" s="40">
        <v>2</v>
      </c>
      <c r="E1247" s="40">
        <v>2012</v>
      </c>
      <c r="F1247" s="40" t="str">
        <f t="shared" si="77"/>
        <v>2012Q2</v>
      </c>
      <c r="G1247" s="40">
        <v>1</v>
      </c>
      <c r="H1247" s="40">
        <v>0</v>
      </c>
      <c r="I1247" s="40">
        <v>0</v>
      </c>
      <c r="J1247" s="42">
        <v>67510</v>
      </c>
      <c r="K1247" s="42">
        <f>J1247*OtherData!$C$3</f>
        <v>51105.223315669951</v>
      </c>
      <c r="L1247" s="42" t="str">
        <f>VLOOKUP($C1247,OtherData!$H:$I,2,0)</f>
        <v>Storm</v>
      </c>
      <c r="M1247" s="54">
        <f t="shared" si="78"/>
        <v>-3.8838827002702941E-2</v>
      </c>
      <c r="N1247" s="42" t="e">
        <f>VLOOKUP(E1247,Inflation!$A$2:'Inflation'!$L$63,14,FALSE)*J1247</f>
        <v>#REF!</v>
      </c>
      <c r="O1247" s="126" t="e">
        <f t="shared" si="79"/>
        <v>#REF!</v>
      </c>
      <c r="P1247" s="41">
        <v>5</v>
      </c>
      <c r="Q1247" s="41">
        <v>2</v>
      </c>
      <c r="R1247" s="41">
        <v>5</v>
      </c>
    </row>
    <row r="1248" spans="1:18">
      <c r="A1248" s="40" t="str">
        <f t="shared" si="76"/>
        <v>3_20144</v>
      </c>
      <c r="B1248" s="40">
        <v>3</v>
      </c>
      <c r="C1248" s="41" t="s">
        <v>71</v>
      </c>
      <c r="D1248" s="40">
        <v>4</v>
      </c>
      <c r="E1248" s="40">
        <v>2014</v>
      </c>
      <c r="F1248" s="40" t="str">
        <f t="shared" si="77"/>
        <v>2014Q4</v>
      </c>
      <c r="G1248" s="40">
        <v>1</v>
      </c>
      <c r="H1248" s="40">
        <v>0</v>
      </c>
      <c r="I1248" s="40">
        <v>0</v>
      </c>
      <c r="J1248" s="42">
        <v>67326</v>
      </c>
      <c r="K1248" s="42">
        <f>J1248*OtherData!$C$3</f>
        <v>50965.934897804698</v>
      </c>
      <c r="L1248" s="42" t="str">
        <f>VLOOKUP($C1248,OtherData!$H:$I,2,0)</f>
        <v>Storm</v>
      </c>
      <c r="M1248" s="54">
        <f t="shared" si="78"/>
        <v>-3.8840053040888056E-2</v>
      </c>
      <c r="N1248" s="42" t="e">
        <f>VLOOKUP(E1248,Inflation!$A$2:'Inflation'!$L$63,14,FALSE)*J1248</f>
        <v>#REF!</v>
      </c>
      <c r="O1248" s="126" t="e">
        <f t="shared" si="79"/>
        <v>#REF!</v>
      </c>
      <c r="P1248" s="41">
        <v>3</v>
      </c>
      <c r="Q1248" s="41">
        <v>3</v>
      </c>
      <c r="R1248" s="41">
        <v>3</v>
      </c>
    </row>
    <row r="1249" spans="1:18">
      <c r="A1249" s="40" t="str">
        <f t="shared" si="76"/>
        <v>5_20153</v>
      </c>
      <c r="B1249" s="40">
        <v>5</v>
      </c>
      <c r="C1249" s="41" t="s">
        <v>71</v>
      </c>
      <c r="D1249" s="40">
        <v>3</v>
      </c>
      <c r="E1249" s="40">
        <v>2015</v>
      </c>
      <c r="F1249" s="40" t="str">
        <f t="shared" si="77"/>
        <v>2015Q3</v>
      </c>
      <c r="G1249" s="40">
        <v>1</v>
      </c>
      <c r="H1249" s="40">
        <v>0</v>
      </c>
      <c r="I1249" s="40">
        <v>0</v>
      </c>
      <c r="J1249" s="42">
        <v>67288</v>
      </c>
      <c r="K1249" s="42">
        <f>J1249*OtherData!$C$3</f>
        <v>50937.168811506439</v>
      </c>
      <c r="L1249" s="42" t="str">
        <f>VLOOKUP($C1249,OtherData!$H:$I,2,0)</f>
        <v>Storm</v>
      </c>
      <c r="M1249" s="54">
        <f t="shared" si="78"/>
        <v>-3.884030624442629E-2</v>
      </c>
      <c r="N1249" s="42" t="e">
        <f>VLOOKUP(E1249,Inflation!$A$2:'Inflation'!$L$63,14,FALSE)*J1249</f>
        <v>#REF!</v>
      </c>
      <c r="O1249" s="126" t="e">
        <f t="shared" si="79"/>
        <v>#REF!</v>
      </c>
      <c r="P1249" s="41">
        <v>3</v>
      </c>
      <c r="Q1249" s="41">
        <v>3</v>
      </c>
      <c r="R1249" s="41">
        <v>3</v>
      </c>
    </row>
    <row r="1250" spans="1:18">
      <c r="A1250" s="40" t="str">
        <f t="shared" si="76"/>
        <v>3_20142</v>
      </c>
      <c r="B1250" s="40">
        <v>3</v>
      </c>
      <c r="C1250" s="41" t="s">
        <v>71</v>
      </c>
      <c r="D1250" s="40">
        <v>2</v>
      </c>
      <c r="E1250" s="40">
        <v>2014</v>
      </c>
      <c r="F1250" s="40" t="str">
        <f t="shared" si="77"/>
        <v>2014Q2</v>
      </c>
      <c r="G1250" s="40">
        <v>1</v>
      </c>
      <c r="H1250" s="40">
        <v>0</v>
      </c>
      <c r="I1250" s="40">
        <v>0</v>
      </c>
      <c r="J1250" s="42">
        <v>67161</v>
      </c>
      <c r="K1250" s="42">
        <f>J1250*OtherData!$C$3</f>
        <v>50841.029523088575</v>
      </c>
      <c r="L1250" s="42" t="str">
        <f>VLOOKUP($C1250,OtherData!$H:$I,2,0)</f>
        <v>Storm</v>
      </c>
      <c r="M1250" s="54">
        <f t="shared" si="78"/>
        <v>-3.8841152477304061E-2</v>
      </c>
      <c r="N1250" s="42" t="e">
        <f>VLOOKUP(E1250,Inflation!$A$2:'Inflation'!$L$63,14,FALSE)*J1250</f>
        <v>#REF!</v>
      </c>
      <c r="O1250" s="126" t="e">
        <f t="shared" si="79"/>
        <v>#REF!</v>
      </c>
      <c r="P1250" s="41">
        <v>5</v>
      </c>
      <c r="Q1250" s="41">
        <v>2</v>
      </c>
      <c r="R1250" s="41">
        <v>5</v>
      </c>
    </row>
    <row r="1251" spans="1:18">
      <c r="A1251" s="40" t="str">
        <f t="shared" si="76"/>
        <v>3_20132</v>
      </c>
      <c r="B1251" s="40">
        <v>3</v>
      </c>
      <c r="C1251" s="41" t="s">
        <v>71</v>
      </c>
      <c r="D1251" s="40">
        <v>2</v>
      </c>
      <c r="E1251" s="40">
        <v>2013</v>
      </c>
      <c r="F1251" s="40" t="str">
        <f t="shared" si="77"/>
        <v>2013Q2</v>
      </c>
      <c r="G1251" s="40">
        <v>1</v>
      </c>
      <c r="H1251" s="40">
        <v>0</v>
      </c>
      <c r="I1251" s="40">
        <v>0</v>
      </c>
      <c r="J1251" s="42">
        <v>67085</v>
      </c>
      <c r="K1251" s="42">
        <f>J1251*OtherData!$C$3</f>
        <v>50783.497350492056</v>
      </c>
      <c r="L1251" s="42" t="str">
        <f>VLOOKUP($C1251,OtherData!$H:$I,2,0)</f>
        <v>Storm</v>
      </c>
      <c r="M1251" s="54">
        <f t="shared" si="78"/>
        <v>-3.8841658884380521E-2</v>
      </c>
      <c r="N1251" s="42" t="e">
        <f>VLOOKUP(E1251,Inflation!$A$2:'Inflation'!$L$63,14,FALSE)*J1251</f>
        <v>#REF!</v>
      </c>
      <c r="O1251" s="126" t="e">
        <f t="shared" si="79"/>
        <v>#REF!</v>
      </c>
      <c r="P1251" s="41">
        <v>3</v>
      </c>
      <c r="Q1251" s="41">
        <v>3</v>
      </c>
      <c r="R1251" s="41">
        <v>3</v>
      </c>
    </row>
    <row r="1252" spans="1:18">
      <c r="A1252" s="40" t="str">
        <f t="shared" si="76"/>
        <v>5_20103</v>
      </c>
      <c r="B1252" s="40">
        <v>5</v>
      </c>
      <c r="C1252" s="41" t="s">
        <v>71</v>
      </c>
      <c r="D1252" s="40">
        <v>3</v>
      </c>
      <c r="E1252" s="40">
        <v>2010</v>
      </c>
      <c r="F1252" s="40" t="str">
        <f t="shared" si="77"/>
        <v>2010Q3</v>
      </c>
      <c r="G1252" s="40">
        <v>1</v>
      </c>
      <c r="H1252" s="40">
        <v>0</v>
      </c>
      <c r="I1252" s="40">
        <v>0</v>
      </c>
      <c r="J1252" s="42">
        <v>67053</v>
      </c>
      <c r="K1252" s="42">
        <f>J1252*OtherData!$C$3</f>
        <v>50759.273277819833</v>
      </c>
      <c r="L1252" s="42" t="str">
        <f>VLOOKUP($C1252,OtherData!$H:$I,2,0)</f>
        <v>Storm</v>
      </c>
      <c r="M1252" s="54">
        <f t="shared" si="78"/>
        <v>-3.8841872108412716E-2</v>
      </c>
      <c r="N1252" s="42" t="e">
        <f>VLOOKUP(E1252,Inflation!$A$2:'Inflation'!$L$63,14,FALSE)*J1252</f>
        <v>#REF!</v>
      </c>
      <c r="O1252" s="126" t="e">
        <f t="shared" si="79"/>
        <v>#REF!</v>
      </c>
      <c r="P1252" s="41">
        <v>3</v>
      </c>
      <c r="Q1252" s="41">
        <v>3</v>
      </c>
      <c r="R1252" s="41">
        <v>5</v>
      </c>
    </row>
    <row r="1253" spans="1:18">
      <c r="A1253" s="40" t="str">
        <f t="shared" si="76"/>
        <v>4_20112</v>
      </c>
      <c r="B1253" s="40">
        <v>4</v>
      </c>
      <c r="C1253" s="41" t="s">
        <v>71</v>
      </c>
      <c r="D1253" s="40">
        <v>2</v>
      </c>
      <c r="E1253" s="40">
        <v>2011</v>
      </c>
      <c r="F1253" s="40" t="str">
        <f t="shared" si="77"/>
        <v>2011Q2</v>
      </c>
      <c r="G1253" s="40">
        <v>1</v>
      </c>
      <c r="H1253" s="40">
        <v>0</v>
      </c>
      <c r="I1253" s="40">
        <v>0</v>
      </c>
      <c r="J1253" s="42">
        <v>66952</v>
      </c>
      <c r="K1253" s="42">
        <f>J1253*OtherData!$C$3</f>
        <v>50682.816048448149</v>
      </c>
      <c r="L1253" s="42" t="str">
        <f>VLOOKUP($C1253,OtherData!$H:$I,2,0)</f>
        <v>Storm</v>
      </c>
      <c r="M1253" s="54">
        <f t="shared" si="78"/>
        <v>-3.8842545096764325E-2</v>
      </c>
      <c r="N1253" s="42" t="e">
        <f>VLOOKUP(E1253,Inflation!$A$2:'Inflation'!$L$63,14,FALSE)*J1253</f>
        <v>#REF!</v>
      </c>
      <c r="O1253" s="126" t="e">
        <f t="shared" si="79"/>
        <v>#REF!</v>
      </c>
      <c r="P1253" s="41">
        <v>5</v>
      </c>
      <c r="Q1253" s="41">
        <v>2</v>
      </c>
      <c r="R1253" s="41">
        <v>2</v>
      </c>
    </row>
    <row r="1254" spans="1:18">
      <c r="A1254" s="40" t="str">
        <f t="shared" si="76"/>
        <v>5_20132</v>
      </c>
      <c r="B1254" s="40">
        <v>5</v>
      </c>
      <c r="C1254" s="41" t="s">
        <v>71</v>
      </c>
      <c r="D1254" s="40">
        <v>2</v>
      </c>
      <c r="E1254" s="40">
        <v>2013</v>
      </c>
      <c r="F1254" s="40" t="str">
        <f t="shared" si="77"/>
        <v>2013Q2</v>
      </c>
      <c r="G1254" s="40">
        <v>1</v>
      </c>
      <c r="H1254" s="40">
        <v>0</v>
      </c>
      <c r="I1254" s="40">
        <v>0</v>
      </c>
      <c r="J1254" s="42">
        <v>66603</v>
      </c>
      <c r="K1254" s="42">
        <f>J1254*OtherData!$C$3</f>
        <v>50418.622255866772</v>
      </c>
      <c r="L1254" s="42" t="str">
        <f>VLOOKUP($C1254,OtherData!$H:$I,2,0)</f>
        <v>Storm</v>
      </c>
      <c r="M1254" s="54">
        <f t="shared" si="78"/>
        <v>-3.8844870571365445E-2</v>
      </c>
      <c r="N1254" s="42" t="e">
        <f>VLOOKUP(E1254,Inflation!$A$2:'Inflation'!$L$63,14,FALSE)*J1254</f>
        <v>#REF!</v>
      </c>
      <c r="O1254" s="126" t="e">
        <f t="shared" si="79"/>
        <v>#REF!</v>
      </c>
      <c r="P1254" s="41">
        <v>3</v>
      </c>
      <c r="Q1254" s="41">
        <v>3</v>
      </c>
      <c r="R1254" s="41">
        <v>5</v>
      </c>
    </row>
    <row r="1255" spans="1:18">
      <c r="A1255" s="40" t="str">
        <f t="shared" si="76"/>
        <v>4_20103</v>
      </c>
      <c r="B1255" s="40">
        <v>4</v>
      </c>
      <c r="C1255" s="41" t="s">
        <v>71</v>
      </c>
      <c r="D1255" s="40">
        <v>3</v>
      </c>
      <c r="E1255" s="40">
        <v>2010</v>
      </c>
      <c r="F1255" s="40" t="str">
        <f t="shared" si="77"/>
        <v>2010Q3</v>
      </c>
      <c r="G1255" s="40">
        <v>1</v>
      </c>
      <c r="H1255" s="40">
        <v>0</v>
      </c>
      <c r="I1255" s="40">
        <v>0</v>
      </c>
      <c r="J1255" s="42">
        <v>66502</v>
      </c>
      <c r="K1255" s="42">
        <f>J1255*OtherData!$C$3</f>
        <v>50342.16502649508</v>
      </c>
      <c r="L1255" s="42" t="str">
        <f>VLOOKUP($C1255,OtherData!$H:$I,2,0)</f>
        <v>Storm</v>
      </c>
      <c r="M1255" s="54">
        <f t="shared" si="78"/>
        <v>-3.8845543559717061E-2</v>
      </c>
      <c r="N1255" s="42" t="e">
        <f>VLOOKUP(E1255,Inflation!$A$2:'Inflation'!$L$63,14,FALSE)*J1255</f>
        <v>#REF!</v>
      </c>
      <c r="O1255" s="126" t="e">
        <f t="shared" si="79"/>
        <v>#REF!</v>
      </c>
      <c r="P1255" s="41">
        <v>3</v>
      </c>
      <c r="Q1255" s="41">
        <v>3</v>
      </c>
      <c r="R1255" s="41">
        <v>5</v>
      </c>
    </row>
    <row r="1256" spans="1:18">
      <c r="A1256" s="40" t="str">
        <f t="shared" si="76"/>
        <v>5_20102</v>
      </c>
      <c r="B1256" s="40">
        <v>5</v>
      </c>
      <c r="C1256" s="41" t="s">
        <v>71</v>
      </c>
      <c r="D1256" s="40">
        <v>2</v>
      </c>
      <c r="E1256" s="40">
        <v>2010</v>
      </c>
      <c r="F1256" s="40" t="str">
        <f t="shared" si="77"/>
        <v>2010Q2</v>
      </c>
      <c r="G1256" s="40">
        <v>1</v>
      </c>
      <c r="H1256" s="40">
        <v>0</v>
      </c>
      <c r="I1256" s="40">
        <v>0</v>
      </c>
      <c r="J1256" s="42">
        <v>66438</v>
      </c>
      <c r="K1256" s="42">
        <f>J1256*OtherData!$C$3</f>
        <v>50293.716881150649</v>
      </c>
      <c r="L1256" s="42" t="str">
        <f>VLOOKUP($C1256,OtherData!$H:$I,2,0)</f>
        <v>Storm</v>
      </c>
      <c r="M1256" s="54">
        <f t="shared" si="78"/>
        <v>-3.8845970007781443E-2</v>
      </c>
      <c r="N1256" s="42" t="e">
        <f>VLOOKUP(E1256,Inflation!$A$2:'Inflation'!$L$63,14,FALSE)*J1256</f>
        <v>#REF!</v>
      </c>
      <c r="O1256" s="126" t="e">
        <f t="shared" si="79"/>
        <v>#REF!</v>
      </c>
      <c r="P1256" s="41">
        <v>1</v>
      </c>
      <c r="Q1256" s="41">
        <v>1</v>
      </c>
      <c r="R1256" s="41">
        <v>1</v>
      </c>
    </row>
    <row r="1257" spans="1:18">
      <c r="A1257" s="40" t="str">
        <f t="shared" si="76"/>
        <v>6_20102</v>
      </c>
      <c r="B1257" s="40">
        <v>6</v>
      </c>
      <c r="C1257" s="41" t="s">
        <v>71</v>
      </c>
      <c r="D1257" s="40">
        <v>2</v>
      </c>
      <c r="E1257" s="40">
        <v>2010</v>
      </c>
      <c r="F1257" s="40" t="str">
        <f t="shared" si="77"/>
        <v>2010Q2</v>
      </c>
      <c r="G1257" s="40">
        <v>1</v>
      </c>
      <c r="H1257" s="40">
        <v>0</v>
      </c>
      <c r="I1257" s="40">
        <v>0</v>
      </c>
      <c r="J1257" s="42">
        <v>66153</v>
      </c>
      <c r="K1257" s="42">
        <f>J1257*OtherData!$C$3</f>
        <v>50077.971233913704</v>
      </c>
      <c r="L1257" s="42" t="str">
        <f>VLOOKUP($C1257,OtherData!$H:$I,2,0)</f>
        <v>Storm</v>
      </c>
      <c r="M1257" s="54">
        <f t="shared" si="78"/>
        <v>-3.8847869034318173E-2</v>
      </c>
      <c r="N1257" s="42" t="e">
        <f>VLOOKUP(E1257,Inflation!$A$2:'Inflation'!$L$63,14,FALSE)*J1257</f>
        <v>#REF!</v>
      </c>
      <c r="O1257" s="126" t="e">
        <f t="shared" si="79"/>
        <v>#REF!</v>
      </c>
      <c r="P1257" s="41">
        <v>2</v>
      </c>
      <c r="Q1257" s="41">
        <v>2</v>
      </c>
      <c r="R1257" s="41">
        <v>2</v>
      </c>
    </row>
    <row r="1258" spans="1:18">
      <c r="A1258" s="40" t="str">
        <f t="shared" si="76"/>
        <v>3_20114</v>
      </c>
      <c r="B1258" s="40">
        <v>3</v>
      </c>
      <c r="C1258" s="41" t="s">
        <v>71</v>
      </c>
      <c r="D1258" s="40">
        <v>4</v>
      </c>
      <c r="E1258" s="40">
        <v>2011</v>
      </c>
      <c r="F1258" s="40" t="str">
        <f t="shared" si="77"/>
        <v>2011Q4</v>
      </c>
      <c r="G1258" s="40">
        <v>1</v>
      </c>
      <c r="H1258" s="40">
        <v>0</v>
      </c>
      <c r="I1258" s="40">
        <v>0</v>
      </c>
      <c r="J1258" s="42">
        <v>65817</v>
      </c>
      <c r="K1258" s="42">
        <f>J1258*OtherData!$C$3</f>
        <v>49823.618470855414</v>
      </c>
      <c r="L1258" s="42" t="str">
        <f>VLOOKUP($C1258,OtherData!$H:$I,2,0)</f>
        <v>Storm</v>
      </c>
      <c r="M1258" s="54">
        <f t="shared" si="78"/>
        <v>-3.8850107886656216E-2</v>
      </c>
      <c r="N1258" s="42" t="e">
        <f>VLOOKUP(E1258,Inflation!$A$2:'Inflation'!$L$63,14,FALSE)*J1258</f>
        <v>#REF!</v>
      </c>
      <c r="O1258" s="126" t="e">
        <f t="shared" si="79"/>
        <v>#REF!</v>
      </c>
      <c r="P1258" s="41">
        <v>3</v>
      </c>
      <c r="Q1258" s="41">
        <v>3</v>
      </c>
      <c r="R1258" s="41">
        <v>5</v>
      </c>
    </row>
    <row r="1259" spans="1:18">
      <c r="A1259" s="40" t="str">
        <f t="shared" si="76"/>
        <v>3_20153</v>
      </c>
      <c r="B1259" s="40">
        <v>3</v>
      </c>
      <c r="C1259" s="41" t="s">
        <v>66</v>
      </c>
      <c r="D1259" s="40">
        <v>3</v>
      </c>
      <c r="E1259" s="40">
        <v>2015</v>
      </c>
      <c r="F1259" s="40" t="str">
        <f t="shared" si="77"/>
        <v>2015Q3</v>
      </c>
      <c r="G1259" s="40">
        <v>1</v>
      </c>
      <c r="H1259" s="40">
        <v>0</v>
      </c>
      <c r="I1259" s="40">
        <v>0</v>
      </c>
      <c r="J1259" s="42">
        <v>65811</v>
      </c>
      <c r="K1259" s="42">
        <f>J1259*OtherData!$C$3</f>
        <v>49819.076457229377</v>
      </c>
      <c r="L1259" s="42" t="str">
        <f>VLOOKUP($C1259,OtherData!$H:$I,2,0)</f>
        <v>Water</v>
      </c>
      <c r="M1259" s="54">
        <f t="shared" si="78"/>
        <v>-3.8850147866162255E-2</v>
      </c>
      <c r="N1259" s="42" t="e">
        <f>VLOOKUP(E1259,Inflation!$A$2:'Inflation'!$L$63,14,FALSE)*J1259</f>
        <v>#REF!</v>
      </c>
      <c r="O1259" s="126" t="e">
        <f t="shared" si="79"/>
        <v>#REF!</v>
      </c>
      <c r="P1259" s="41">
        <v>5</v>
      </c>
      <c r="Q1259" s="41">
        <v>2</v>
      </c>
      <c r="R1259" s="41">
        <v>2</v>
      </c>
    </row>
    <row r="1260" spans="1:18">
      <c r="A1260" s="40" t="str">
        <f t="shared" si="76"/>
        <v>6_20092</v>
      </c>
      <c r="B1260" s="40">
        <v>6</v>
      </c>
      <c r="C1260" s="41" t="s">
        <v>71</v>
      </c>
      <c r="D1260" s="40">
        <v>2</v>
      </c>
      <c r="E1260" s="40">
        <v>2009</v>
      </c>
      <c r="F1260" s="40" t="str">
        <f t="shared" si="77"/>
        <v>2009Q2</v>
      </c>
      <c r="G1260" s="40">
        <v>1</v>
      </c>
      <c r="H1260" s="40">
        <v>0</v>
      </c>
      <c r="I1260" s="40">
        <v>0</v>
      </c>
      <c r="J1260" s="42">
        <v>65804</v>
      </c>
      <c r="K1260" s="42">
        <f>J1260*OtherData!$C$3</f>
        <v>49813.777441332328</v>
      </c>
      <c r="L1260" s="42" t="str">
        <f>VLOOKUP($C1260,OtherData!$H:$I,2,0)</f>
        <v>Storm</v>
      </c>
      <c r="M1260" s="54">
        <f t="shared" si="78"/>
        <v>-3.8850194508919293E-2</v>
      </c>
      <c r="N1260" s="42" t="e">
        <f>VLOOKUP(E1260,Inflation!$A$2:'Inflation'!$L$63,14,FALSE)*J1260</f>
        <v>#REF!</v>
      </c>
      <c r="O1260" s="126" t="e">
        <f t="shared" si="79"/>
        <v>#REF!</v>
      </c>
      <c r="P1260" s="41">
        <v>3</v>
      </c>
      <c r="Q1260" s="41">
        <v>3</v>
      </c>
      <c r="R1260" s="41">
        <v>3</v>
      </c>
    </row>
    <row r="1261" spans="1:18">
      <c r="A1261" s="40" t="str">
        <f t="shared" si="76"/>
        <v>4_20093</v>
      </c>
      <c r="B1261" s="40">
        <v>4</v>
      </c>
      <c r="C1261" s="41" t="s">
        <v>71</v>
      </c>
      <c r="D1261" s="40">
        <v>3</v>
      </c>
      <c r="E1261" s="40">
        <v>2009</v>
      </c>
      <c r="F1261" s="40" t="str">
        <f t="shared" si="77"/>
        <v>2009Q3</v>
      </c>
      <c r="G1261" s="40">
        <v>1</v>
      </c>
      <c r="H1261" s="40">
        <v>0</v>
      </c>
      <c r="I1261" s="40">
        <v>0</v>
      </c>
      <c r="J1261" s="42">
        <v>65760</v>
      </c>
      <c r="K1261" s="42">
        <f>J1261*OtherData!$C$3</f>
        <v>49780.469341408025</v>
      </c>
      <c r="L1261" s="42" t="str">
        <f>VLOOKUP($C1261,OtherData!$H:$I,2,0)</f>
        <v>Storm</v>
      </c>
      <c r="M1261" s="54">
        <f t="shared" si="78"/>
        <v>-3.8850487691963559E-2</v>
      </c>
      <c r="N1261" s="42" t="e">
        <f>VLOOKUP(E1261,Inflation!$A$2:'Inflation'!$L$63,14,FALSE)*J1261</f>
        <v>#REF!</v>
      </c>
      <c r="O1261" s="126" t="e">
        <f t="shared" si="79"/>
        <v>#REF!</v>
      </c>
      <c r="P1261" s="41">
        <v>3</v>
      </c>
      <c r="Q1261" s="41">
        <v>3</v>
      </c>
      <c r="R1261" s="41">
        <v>5</v>
      </c>
    </row>
    <row r="1262" spans="1:18">
      <c r="A1262" s="40" t="str">
        <f t="shared" si="76"/>
        <v>4_20102</v>
      </c>
      <c r="B1262" s="40">
        <v>4</v>
      </c>
      <c r="C1262" s="41" t="s">
        <v>71</v>
      </c>
      <c r="D1262" s="40">
        <v>2</v>
      </c>
      <c r="E1262" s="40">
        <v>2010</v>
      </c>
      <c r="F1262" s="40" t="str">
        <f t="shared" si="77"/>
        <v>2010Q2</v>
      </c>
      <c r="G1262" s="40">
        <v>1</v>
      </c>
      <c r="H1262" s="40">
        <v>0</v>
      </c>
      <c r="I1262" s="40">
        <v>0</v>
      </c>
      <c r="J1262" s="42">
        <v>65601</v>
      </c>
      <c r="K1262" s="42">
        <f>J1262*OtherData!$C$3</f>
        <v>49660.105980317945</v>
      </c>
      <c r="L1262" s="42" t="str">
        <f>VLOOKUP($C1262,OtherData!$H:$I,2,0)</f>
        <v>Storm</v>
      </c>
      <c r="M1262" s="54">
        <f t="shared" si="78"/>
        <v>-3.8851547148873525E-2</v>
      </c>
      <c r="N1262" s="42" t="e">
        <f>VLOOKUP(E1262,Inflation!$A$2:'Inflation'!$L$63,14,FALSE)*J1262</f>
        <v>#REF!</v>
      </c>
      <c r="O1262" s="126" t="e">
        <f t="shared" si="79"/>
        <v>#REF!</v>
      </c>
      <c r="P1262" s="41">
        <v>3</v>
      </c>
      <c r="Q1262" s="41">
        <v>3</v>
      </c>
      <c r="R1262" s="41">
        <v>3</v>
      </c>
    </row>
    <row r="1263" spans="1:18">
      <c r="A1263" s="40" t="str">
        <f t="shared" si="76"/>
        <v>5_20152</v>
      </c>
      <c r="B1263" s="40">
        <v>5</v>
      </c>
      <c r="C1263" s="41" t="s">
        <v>71</v>
      </c>
      <c r="D1263" s="40">
        <v>2</v>
      </c>
      <c r="E1263" s="40">
        <v>2015</v>
      </c>
      <c r="F1263" s="40" t="str">
        <f t="shared" si="77"/>
        <v>2015Q2</v>
      </c>
      <c r="G1263" s="40">
        <v>1</v>
      </c>
      <c r="H1263" s="40">
        <v>0</v>
      </c>
      <c r="I1263" s="40">
        <v>0</v>
      </c>
      <c r="J1263" s="42">
        <v>65576</v>
      </c>
      <c r="K1263" s="42">
        <f>J1263*OtherData!$C$3</f>
        <v>49641.180923542772</v>
      </c>
      <c r="L1263" s="42" t="str">
        <f>VLOOKUP($C1263,OtherData!$H:$I,2,0)</f>
        <v>Storm</v>
      </c>
      <c r="M1263" s="54">
        <f t="shared" si="78"/>
        <v>-3.8851713730148681E-2</v>
      </c>
      <c r="N1263" s="42" t="e">
        <f>VLOOKUP(E1263,Inflation!$A$2:'Inflation'!$L$63,14,FALSE)*J1263</f>
        <v>#REF!</v>
      </c>
      <c r="O1263" s="126" t="e">
        <f t="shared" si="79"/>
        <v>#REF!</v>
      </c>
      <c r="P1263" s="41">
        <v>4</v>
      </c>
      <c r="Q1263" s="41">
        <v>4</v>
      </c>
      <c r="R1263" s="41">
        <v>4</v>
      </c>
    </row>
    <row r="1264" spans="1:18">
      <c r="A1264" s="40" t="str">
        <f t="shared" si="76"/>
        <v>4_20112</v>
      </c>
      <c r="B1264" s="40">
        <v>4</v>
      </c>
      <c r="C1264" s="41" t="s">
        <v>71</v>
      </c>
      <c r="D1264" s="40">
        <v>2</v>
      </c>
      <c r="E1264" s="40">
        <v>2011</v>
      </c>
      <c r="F1264" s="40" t="str">
        <f t="shared" si="77"/>
        <v>2011Q2</v>
      </c>
      <c r="G1264" s="40">
        <v>1</v>
      </c>
      <c r="H1264" s="40">
        <v>0</v>
      </c>
      <c r="I1264" s="40">
        <v>0</v>
      </c>
      <c r="J1264" s="42">
        <v>65424</v>
      </c>
      <c r="K1264" s="42">
        <f>J1264*OtherData!$C$3</f>
        <v>49526.116578349734</v>
      </c>
      <c r="L1264" s="42" t="str">
        <f>VLOOKUP($C1264,OtherData!$H:$I,2,0)</f>
        <v>Storm</v>
      </c>
      <c r="M1264" s="54">
        <f t="shared" si="78"/>
        <v>-3.8852726544301601E-2</v>
      </c>
      <c r="N1264" s="42" t="e">
        <f>VLOOKUP(E1264,Inflation!$A$2:'Inflation'!$L$63,14,FALSE)*J1264</f>
        <v>#REF!</v>
      </c>
      <c r="O1264" s="126" t="e">
        <f t="shared" si="79"/>
        <v>#REF!</v>
      </c>
      <c r="P1264" s="41">
        <v>3</v>
      </c>
      <c r="Q1264" s="41">
        <v>3</v>
      </c>
      <c r="R1264" s="41">
        <v>3</v>
      </c>
    </row>
    <row r="1265" spans="1:18">
      <c r="A1265" s="40" t="str">
        <f t="shared" si="76"/>
        <v>2_19981</v>
      </c>
      <c r="B1265" s="40">
        <v>2</v>
      </c>
      <c r="C1265" s="41" t="s">
        <v>71</v>
      </c>
      <c r="D1265" s="40">
        <v>1</v>
      </c>
      <c r="E1265" s="40">
        <v>1998</v>
      </c>
      <c r="F1265" s="40" t="str">
        <f t="shared" si="77"/>
        <v>1998Q1</v>
      </c>
      <c r="G1265" s="40">
        <v>1</v>
      </c>
      <c r="H1265" s="40">
        <v>0</v>
      </c>
      <c r="I1265" s="40">
        <v>0</v>
      </c>
      <c r="J1265" s="42">
        <v>65354</v>
      </c>
      <c r="K1265" s="42">
        <f>J1265*OtherData!$C$3</f>
        <v>49473.126419379259</v>
      </c>
      <c r="L1265" s="42" t="str">
        <f>VLOOKUP($C1265,OtherData!$H:$I,2,0)</f>
        <v>Storm</v>
      </c>
      <c r="M1265" s="54">
        <f t="shared" si="78"/>
        <v>-3.8853192971872022E-2</v>
      </c>
      <c r="N1265" s="42" t="e">
        <f>VLOOKUP(E1265,Inflation!$A$2:'Inflation'!$L$63,14,FALSE)*J1265</f>
        <v>#REF!</v>
      </c>
      <c r="O1265" s="126" t="e">
        <f t="shared" si="79"/>
        <v>#REF!</v>
      </c>
      <c r="P1265" s="41">
        <v>5</v>
      </c>
      <c r="Q1265" s="41">
        <v>2</v>
      </c>
      <c r="R1265" s="41">
        <v>5</v>
      </c>
    </row>
    <row r="1266" spans="1:18">
      <c r="A1266" s="40" t="str">
        <f t="shared" si="76"/>
        <v>3_20102</v>
      </c>
      <c r="B1266" s="40">
        <v>3</v>
      </c>
      <c r="C1266" s="41" t="s">
        <v>71</v>
      </c>
      <c r="D1266" s="40">
        <v>2</v>
      </c>
      <c r="E1266" s="40">
        <v>2010</v>
      </c>
      <c r="F1266" s="40" t="str">
        <f t="shared" si="77"/>
        <v>2010Q2</v>
      </c>
      <c r="G1266" s="40">
        <v>1</v>
      </c>
      <c r="H1266" s="40">
        <v>0</v>
      </c>
      <c r="I1266" s="40">
        <v>0</v>
      </c>
      <c r="J1266" s="42">
        <v>65227</v>
      </c>
      <c r="K1266" s="42">
        <f>J1266*OtherData!$C$3</f>
        <v>49376.987130961395</v>
      </c>
      <c r="L1266" s="42" t="str">
        <f>VLOOKUP($C1266,OtherData!$H:$I,2,0)</f>
        <v>Storm</v>
      </c>
      <c r="M1266" s="54">
        <f t="shared" si="78"/>
        <v>-3.8854039204749793E-2</v>
      </c>
      <c r="N1266" s="42" t="e">
        <f>VLOOKUP(E1266,Inflation!$A$2:'Inflation'!$L$63,14,FALSE)*J1266</f>
        <v>#REF!</v>
      </c>
      <c r="O1266" s="126" t="e">
        <f t="shared" si="79"/>
        <v>#REF!</v>
      </c>
      <c r="P1266" s="41">
        <v>3</v>
      </c>
      <c r="Q1266" s="41">
        <v>3</v>
      </c>
      <c r="R1266" s="41">
        <v>5</v>
      </c>
    </row>
    <row r="1267" spans="1:18">
      <c r="A1267" s="40" t="str">
        <f t="shared" si="76"/>
        <v>5_20153</v>
      </c>
      <c r="B1267" s="40">
        <v>5</v>
      </c>
      <c r="C1267" s="41" t="s">
        <v>66</v>
      </c>
      <c r="D1267" s="40">
        <v>3</v>
      </c>
      <c r="E1267" s="40">
        <v>2015</v>
      </c>
      <c r="F1267" s="40" t="str">
        <f t="shared" si="77"/>
        <v>2015Q3</v>
      </c>
      <c r="G1267" s="40">
        <v>1</v>
      </c>
      <c r="H1267" s="40">
        <v>0</v>
      </c>
      <c r="I1267" s="40">
        <v>0</v>
      </c>
      <c r="J1267" s="42">
        <v>65189</v>
      </c>
      <c r="K1267" s="42">
        <f>J1267*OtherData!$C$3</f>
        <v>49348.221044663136</v>
      </c>
      <c r="L1267" s="42" t="str">
        <f>VLOOKUP($C1267,OtherData!$H:$I,2,0)</f>
        <v>Water</v>
      </c>
      <c r="M1267" s="54">
        <f t="shared" si="78"/>
        <v>-3.8854292408288027E-2</v>
      </c>
      <c r="N1267" s="42" t="e">
        <f>VLOOKUP(E1267,Inflation!$A$2:'Inflation'!$L$63,14,FALSE)*J1267</f>
        <v>#REF!</v>
      </c>
      <c r="O1267" s="126" t="e">
        <f t="shared" si="79"/>
        <v>#REF!</v>
      </c>
      <c r="P1267" s="41">
        <v>3</v>
      </c>
      <c r="Q1267" s="41">
        <v>3</v>
      </c>
      <c r="R1267" s="41">
        <v>5</v>
      </c>
    </row>
    <row r="1268" spans="1:18">
      <c r="A1268" s="40" t="str">
        <f t="shared" si="76"/>
        <v>5_20102</v>
      </c>
      <c r="B1268" s="40">
        <v>5</v>
      </c>
      <c r="C1268" s="41" t="s">
        <v>71</v>
      </c>
      <c r="D1268" s="40">
        <v>2</v>
      </c>
      <c r="E1268" s="40">
        <v>2010</v>
      </c>
      <c r="F1268" s="40" t="str">
        <f t="shared" si="77"/>
        <v>2010Q2</v>
      </c>
      <c r="G1268" s="40">
        <v>1</v>
      </c>
      <c r="H1268" s="40">
        <v>0</v>
      </c>
      <c r="I1268" s="40">
        <v>0</v>
      </c>
      <c r="J1268" s="42">
        <v>65081</v>
      </c>
      <c r="K1268" s="42">
        <f>J1268*OtherData!$C$3</f>
        <v>49266.464799394402</v>
      </c>
      <c r="L1268" s="42" t="str">
        <f>VLOOKUP($C1268,OtherData!$H:$I,2,0)</f>
        <v>Storm</v>
      </c>
      <c r="M1268" s="54">
        <f t="shared" si="78"/>
        <v>-3.8855012039396682E-2</v>
      </c>
      <c r="N1268" s="42" t="e">
        <f>VLOOKUP(E1268,Inflation!$A$2:'Inflation'!$L$63,14,FALSE)*J1268</f>
        <v>#REF!</v>
      </c>
      <c r="O1268" s="126" t="e">
        <f t="shared" si="79"/>
        <v>#REF!</v>
      </c>
      <c r="P1268" s="41">
        <v>3</v>
      </c>
      <c r="Q1268" s="41">
        <v>3</v>
      </c>
      <c r="R1268" s="41">
        <v>5</v>
      </c>
    </row>
    <row r="1269" spans="1:18">
      <c r="A1269" s="40" t="str">
        <f t="shared" si="76"/>
        <v>5_20112</v>
      </c>
      <c r="B1269" s="40">
        <v>5</v>
      </c>
      <c r="C1269" s="41" t="s">
        <v>71</v>
      </c>
      <c r="D1269" s="40">
        <v>2</v>
      </c>
      <c r="E1269" s="40">
        <v>2011</v>
      </c>
      <c r="F1269" s="40" t="str">
        <f t="shared" si="77"/>
        <v>2011Q2</v>
      </c>
      <c r="G1269" s="40">
        <v>1</v>
      </c>
      <c r="H1269" s="40">
        <v>0</v>
      </c>
      <c r="I1269" s="40">
        <v>0</v>
      </c>
      <c r="J1269" s="42">
        <v>64764</v>
      </c>
      <c r="K1269" s="42">
        <f>J1269*OtherData!$C$3</f>
        <v>49026.495079485241</v>
      </c>
      <c r="L1269" s="42" t="str">
        <f>VLOOKUP($C1269,OtherData!$H:$I,2,0)</f>
        <v>Storm</v>
      </c>
      <c r="M1269" s="54">
        <f t="shared" si="78"/>
        <v>-3.8857124289965607E-2</v>
      </c>
      <c r="N1269" s="42" t="e">
        <f>VLOOKUP(E1269,Inflation!$A$2:'Inflation'!$L$63,14,FALSE)*J1269</f>
        <v>#REF!</v>
      </c>
      <c r="O1269" s="126" t="e">
        <f t="shared" si="79"/>
        <v>#REF!</v>
      </c>
      <c r="P1269" s="41">
        <v>5</v>
      </c>
      <c r="Q1269" s="41">
        <v>2</v>
      </c>
      <c r="R1269" s="41">
        <v>5</v>
      </c>
    </row>
    <row r="1270" spans="1:18">
      <c r="A1270" s="40" t="str">
        <f t="shared" si="76"/>
        <v>5_20112</v>
      </c>
      <c r="B1270" s="40">
        <v>5</v>
      </c>
      <c r="C1270" s="41" t="s">
        <v>71</v>
      </c>
      <c r="D1270" s="40">
        <v>2</v>
      </c>
      <c r="E1270" s="40">
        <v>2011</v>
      </c>
      <c r="F1270" s="40" t="str">
        <f t="shared" si="77"/>
        <v>2011Q2</v>
      </c>
      <c r="G1270" s="40">
        <v>1</v>
      </c>
      <c r="H1270" s="40">
        <v>0</v>
      </c>
      <c r="I1270" s="40">
        <v>0</v>
      </c>
      <c r="J1270" s="42">
        <v>64435</v>
      </c>
      <c r="K1270" s="42">
        <f>J1270*OtherData!$C$3</f>
        <v>48777.441332324001</v>
      </c>
      <c r="L1270" s="42" t="str">
        <f>VLOOKUP($C1270,OtherData!$H:$I,2,0)</f>
        <v>Storm</v>
      </c>
      <c r="M1270" s="54">
        <f t="shared" si="78"/>
        <v>-3.8859316499546603E-2</v>
      </c>
      <c r="N1270" s="42" t="e">
        <f>VLOOKUP(E1270,Inflation!$A$2:'Inflation'!$L$63,14,FALSE)*J1270</f>
        <v>#REF!</v>
      </c>
      <c r="O1270" s="126" t="e">
        <f t="shared" si="79"/>
        <v>#REF!</v>
      </c>
      <c r="P1270" s="41">
        <v>3</v>
      </c>
      <c r="Q1270" s="41">
        <v>3</v>
      </c>
      <c r="R1270" s="41">
        <v>3</v>
      </c>
    </row>
    <row r="1271" spans="1:18">
      <c r="A1271" s="40" t="str">
        <f t="shared" si="76"/>
        <v>6_20123</v>
      </c>
      <c r="B1271" s="40">
        <v>6</v>
      </c>
      <c r="C1271" s="41" t="s">
        <v>71</v>
      </c>
      <c r="D1271" s="40">
        <v>3</v>
      </c>
      <c r="E1271" s="40">
        <v>2012</v>
      </c>
      <c r="F1271" s="40" t="str">
        <f t="shared" si="77"/>
        <v>2012Q3</v>
      </c>
      <c r="G1271" s="40">
        <v>1</v>
      </c>
      <c r="H1271" s="40">
        <v>0</v>
      </c>
      <c r="I1271" s="40">
        <v>0</v>
      </c>
      <c r="J1271" s="42">
        <v>64181</v>
      </c>
      <c r="K1271" s="42">
        <f>J1271*OtherData!$C$3</f>
        <v>48585.162755488265</v>
      </c>
      <c r="L1271" s="42" t="str">
        <f>VLOOKUP($C1271,OtherData!$H:$I,2,0)</f>
        <v>Storm</v>
      </c>
      <c r="M1271" s="54">
        <f t="shared" si="78"/>
        <v>-3.8861008965302146E-2</v>
      </c>
      <c r="N1271" s="42" t="e">
        <f>VLOOKUP(E1271,Inflation!$A$2:'Inflation'!$L$63,14,FALSE)*J1271</f>
        <v>#REF!</v>
      </c>
      <c r="O1271" s="126" t="e">
        <f t="shared" si="79"/>
        <v>#REF!</v>
      </c>
      <c r="P1271" s="41">
        <v>3</v>
      </c>
      <c r="Q1271" s="41">
        <v>3</v>
      </c>
      <c r="R1271" s="41">
        <v>5</v>
      </c>
    </row>
    <row r="1272" spans="1:18">
      <c r="A1272" s="40" t="str">
        <f t="shared" si="76"/>
        <v>4_20122</v>
      </c>
      <c r="B1272" s="40">
        <v>4</v>
      </c>
      <c r="C1272" s="41" t="s">
        <v>71</v>
      </c>
      <c r="D1272" s="40">
        <v>2</v>
      </c>
      <c r="E1272" s="40">
        <v>2012</v>
      </c>
      <c r="F1272" s="40" t="str">
        <f t="shared" si="77"/>
        <v>2012Q2</v>
      </c>
      <c r="G1272" s="40">
        <v>1</v>
      </c>
      <c r="H1272" s="40">
        <v>0</v>
      </c>
      <c r="I1272" s="40">
        <v>0</v>
      </c>
      <c r="J1272" s="42">
        <v>63965</v>
      </c>
      <c r="K1272" s="42">
        <f>J1272*OtherData!$C$3</f>
        <v>48421.650264950797</v>
      </c>
      <c r="L1272" s="42" t="str">
        <f>VLOOKUP($C1272,OtherData!$H:$I,2,0)</f>
        <v>Storm</v>
      </c>
      <c r="M1272" s="54">
        <f t="shared" si="78"/>
        <v>-3.8862448227519455E-2</v>
      </c>
      <c r="N1272" s="42" t="e">
        <f>VLOOKUP(E1272,Inflation!$A$2:'Inflation'!$L$63,14,FALSE)*J1272</f>
        <v>#REF!</v>
      </c>
      <c r="O1272" s="126" t="e">
        <f t="shared" si="79"/>
        <v>#REF!</v>
      </c>
      <c r="P1272" s="41">
        <v>2</v>
      </c>
      <c r="Q1272" s="41">
        <v>2</v>
      </c>
      <c r="R1272" s="41">
        <v>2</v>
      </c>
    </row>
    <row r="1273" spans="1:18">
      <c r="A1273" s="40" t="str">
        <f t="shared" si="76"/>
        <v>5_20102</v>
      </c>
      <c r="B1273" s="40">
        <v>5</v>
      </c>
      <c r="C1273" s="41" t="s">
        <v>71</v>
      </c>
      <c r="D1273" s="40">
        <v>2</v>
      </c>
      <c r="E1273" s="40">
        <v>2010</v>
      </c>
      <c r="F1273" s="40" t="str">
        <f t="shared" si="77"/>
        <v>2010Q2</v>
      </c>
      <c r="G1273" s="40">
        <v>1</v>
      </c>
      <c r="H1273" s="40">
        <v>0</v>
      </c>
      <c r="I1273" s="40">
        <v>0</v>
      </c>
      <c r="J1273" s="42">
        <v>63946</v>
      </c>
      <c r="K1273" s="42">
        <f>J1273*OtherData!$C$3</f>
        <v>48407.267221801667</v>
      </c>
      <c r="L1273" s="42" t="str">
        <f>VLOOKUP($C1273,OtherData!$H:$I,2,0)</f>
        <v>Storm</v>
      </c>
      <c r="M1273" s="54">
        <f t="shared" si="78"/>
        <v>-3.8862574829288572E-2</v>
      </c>
      <c r="N1273" s="42" t="e">
        <f>VLOOKUP(E1273,Inflation!$A$2:'Inflation'!$L$63,14,FALSE)*J1273</f>
        <v>#REF!</v>
      </c>
      <c r="O1273" s="126" t="e">
        <f t="shared" si="79"/>
        <v>#REF!</v>
      </c>
      <c r="P1273" s="41">
        <v>3</v>
      </c>
      <c r="Q1273" s="41">
        <v>3</v>
      </c>
      <c r="R1273" s="41">
        <v>3</v>
      </c>
    </row>
    <row r="1274" spans="1:18">
      <c r="A1274" s="40" t="str">
        <f t="shared" si="76"/>
        <v>3_20143</v>
      </c>
      <c r="B1274" s="40">
        <v>3</v>
      </c>
      <c r="C1274" s="41" t="s">
        <v>66</v>
      </c>
      <c r="D1274" s="40">
        <v>3</v>
      </c>
      <c r="E1274" s="40">
        <v>2014</v>
      </c>
      <c r="F1274" s="40" t="str">
        <f t="shared" si="77"/>
        <v>2014Q3</v>
      </c>
      <c r="G1274" s="40">
        <v>1</v>
      </c>
      <c r="H1274" s="40">
        <v>0</v>
      </c>
      <c r="I1274" s="40">
        <v>0</v>
      </c>
      <c r="J1274" s="42">
        <v>63870</v>
      </c>
      <c r="K1274" s="42">
        <f>J1274*OtherData!$C$3</f>
        <v>48349.735049205148</v>
      </c>
      <c r="L1274" s="42" t="str">
        <f>VLOOKUP($C1274,OtherData!$H:$I,2,0)</f>
        <v>Water</v>
      </c>
      <c r="M1274" s="54">
        <f t="shared" si="78"/>
        <v>-3.8863081236365032E-2</v>
      </c>
      <c r="N1274" s="42" t="e">
        <f>VLOOKUP(E1274,Inflation!$A$2:'Inflation'!$L$63,14,FALSE)*J1274</f>
        <v>#REF!</v>
      </c>
      <c r="O1274" s="126" t="e">
        <f t="shared" si="79"/>
        <v>#REF!</v>
      </c>
      <c r="P1274" s="41">
        <v>2</v>
      </c>
      <c r="Q1274" s="41">
        <v>2</v>
      </c>
      <c r="R1274" s="41">
        <v>2</v>
      </c>
    </row>
    <row r="1275" spans="1:18">
      <c r="A1275" s="40" t="str">
        <f t="shared" si="76"/>
        <v>3_19712</v>
      </c>
      <c r="B1275" s="40">
        <v>3</v>
      </c>
      <c r="C1275" s="41" t="s">
        <v>79</v>
      </c>
      <c r="D1275" s="40">
        <v>2</v>
      </c>
      <c r="E1275" s="40">
        <v>1971</v>
      </c>
      <c r="F1275" s="40" t="str">
        <f t="shared" si="77"/>
        <v>1971Q2</v>
      </c>
      <c r="G1275" s="40">
        <v>1</v>
      </c>
      <c r="H1275" s="40">
        <v>0</v>
      </c>
      <c r="I1275" s="40">
        <v>0</v>
      </c>
      <c r="J1275" s="42">
        <v>63657</v>
      </c>
      <c r="K1275" s="42">
        <f>J1275*OtherData!$C$3</f>
        <v>48188.493565480698</v>
      </c>
      <c r="L1275" s="42" t="str">
        <f>VLOOKUP($C1275,OtherData!$H:$I,2,0)</f>
        <v>Storm</v>
      </c>
      <c r="M1275" s="54">
        <f t="shared" si="78"/>
        <v>-3.8864500508829322E-2</v>
      </c>
      <c r="N1275" s="42" t="e">
        <f>VLOOKUP(E1275,Inflation!$A$2:'Inflation'!$L$63,14,FALSE)*J1275</f>
        <v>#REF!</v>
      </c>
      <c r="O1275" s="126" t="e">
        <f t="shared" si="79"/>
        <v>#REF!</v>
      </c>
      <c r="P1275" s="41">
        <v>3</v>
      </c>
      <c r="Q1275" s="41">
        <v>3</v>
      </c>
      <c r="R1275" s="41">
        <v>3</v>
      </c>
    </row>
    <row r="1276" spans="1:18">
      <c r="A1276" s="40" t="str">
        <f t="shared" si="76"/>
        <v>3_20093</v>
      </c>
      <c r="B1276" s="40">
        <v>3</v>
      </c>
      <c r="C1276" s="41" t="s">
        <v>71</v>
      </c>
      <c r="D1276" s="40">
        <v>3</v>
      </c>
      <c r="E1276" s="40">
        <v>2009</v>
      </c>
      <c r="F1276" s="40" t="str">
        <f t="shared" si="77"/>
        <v>2009Q3</v>
      </c>
      <c r="G1276" s="40">
        <v>1</v>
      </c>
      <c r="H1276" s="40">
        <v>0</v>
      </c>
      <c r="I1276" s="40">
        <v>0</v>
      </c>
      <c r="J1276" s="42">
        <v>63566</v>
      </c>
      <c r="K1276" s="42">
        <f>J1276*OtherData!$C$3</f>
        <v>48119.606358819081</v>
      </c>
      <c r="L1276" s="42" t="str">
        <f>VLOOKUP($C1276,OtherData!$H:$I,2,0)</f>
        <v>Storm</v>
      </c>
      <c r="M1276" s="54">
        <f t="shared" si="78"/>
        <v>-3.886510686467088E-2</v>
      </c>
      <c r="N1276" s="42" t="e">
        <f>VLOOKUP(E1276,Inflation!$A$2:'Inflation'!$L$63,14,FALSE)*J1276</f>
        <v>#REF!</v>
      </c>
      <c r="O1276" s="126" t="e">
        <f t="shared" si="79"/>
        <v>#REF!</v>
      </c>
      <c r="P1276" s="41">
        <v>4</v>
      </c>
      <c r="Q1276" s="41">
        <v>4</v>
      </c>
      <c r="R1276" s="41">
        <v>4</v>
      </c>
    </row>
    <row r="1277" spans="1:18">
      <c r="A1277" s="40" t="str">
        <f t="shared" si="76"/>
        <v>2_20112</v>
      </c>
      <c r="B1277" s="40">
        <v>2</v>
      </c>
      <c r="C1277" s="41" t="s">
        <v>71</v>
      </c>
      <c r="D1277" s="40">
        <v>2</v>
      </c>
      <c r="E1277" s="40">
        <v>2011</v>
      </c>
      <c r="F1277" s="40" t="str">
        <f t="shared" si="77"/>
        <v>2011Q2</v>
      </c>
      <c r="G1277" s="40">
        <v>1</v>
      </c>
      <c r="H1277" s="40">
        <v>0</v>
      </c>
      <c r="I1277" s="40">
        <v>0</v>
      </c>
      <c r="J1277" s="42">
        <v>63452</v>
      </c>
      <c r="K1277" s="42">
        <f>J1277*OtherData!$C$3</f>
        <v>48033.308099924303</v>
      </c>
      <c r="L1277" s="42" t="str">
        <f>VLOOKUP($C1277,OtherData!$H:$I,2,0)</f>
        <v>Storm</v>
      </c>
      <c r="M1277" s="54">
        <f t="shared" si="78"/>
        <v>-3.8865866475285567E-2</v>
      </c>
      <c r="N1277" s="42" t="e">
        <f>VLOOKUP(E1277,Inflation!$A$2:'Inflation'!$L$63,14,FALSE)*J1277</f>
        <v>#REF!</v>
      </c>
      <c r="O1277" s="126" t="e">
        <f t="shared" si="79"/>
        <v>#REF!</v>
      </c>
      <c r="P1277" s="41">
        <v>2</v>
      </c>
      <c r="Q1277" s="41">
        <v>2</v>
      </c>
      <c r="R1277" s="41">
        <v>2</v>
      </c>
    </row>
    <row r="1278" spans="1:18">
      <c r="A1278" s="40" t="str">
        <f t="shared" si="76"/>
        <v>3_20151</v>
      </c>
      <c r="B1278" s="40">
        <v>3</v>
      </c>
      <c r="C1278" s="41" t="s">
        <v>71</v>
      </c>
      <c r="D1278" s="40">
        <v>1</v>
      </c>
      <c r="E1278" s="40">
        <v>2015</v>
      </c>
      <c r="F1278" s="40" t="str">
        <f t="shared" si="77"/>
        <v>2015Q1</v>
      </c>
      <c r="G1278" s="40">
        <v>1</v>
      </c>
      <c r="H1278" s="40">
        <v>0</v>
      </c>
      <c r="I1278" s="40">
        <v>0</v>
      </c>
      <c r="J1278" s="42">
        <v>63420</v>
      </c>
      <c r="K1278" s="42">
        <f>J1278*OtherData!$C$3</f>
        <v>48009.084027252087</v>
      </c>
      <c r="L1278" s="42" t="str">
        <f>VLOOKUP($C1278,OtherData!$H:$I,2,0)</f>
        <v>Storm</v>
      </c>
      <c r="M1278" s="54">
        <f t="shared" si="78"/>
        <v>-3.8866079699317761E-2</v>
      </c>
      <c r="N1278" s="42" t="e">
        <f>VLOOKUP(E1278,Inflation!$A$2:'Inflation'!$L$63,14,FALSE)*J1278</f>
        <v>#REF!</v>
      </c>
      <c r="O1278" s="126" t="e">
        <f t="shared" si="79"/>
        <v>#REF!</v>
      </c>
      <c r="P1278" s="41">
        <v>3</v>
      </c>
      <c r="Q1278" s="41">
        <v>3</v>
      </c>
      <c r="R1278" s="41">
        <v>3</v>
      </c>
    </row>
    <row r="1279" spans="1:18">
      <c r="A1279" s="40" t="str">
        <f t="shared" si="76"/>
        <v>3_20143</v>
      </c>
      <c r="B1279" s="40">
        <v>3</v>
      </c>
      <c r="C1279" s="41" t="s">
        <v>71</v>
      </c>
      <c r="D1279" s="40">
        <v>3</v>
      </c>
      <c r="E1279" s="40">
        <v>2014</v>
      </c>
      <c r="F1279" s="40" t="str">
        <f t="shared" si="77"/>
        <v>2014Q3</v>
      </c>
      <c r="G1279" s="40">
        <v>1</v>
      </c>
      <c r="H1279" s="40">
        <v>0</v>
      </c>
      <c r="I1279" s="40">
        <v>0</v>
      </c>
      <c r="J1279" s="42">
        <v>63414</v>
      </c>
      <c r="K1279" s="42">
        <f>J1279*OtherData!$C$3</f>
        <v>48004.542013626044</v>
      </c>
      <c r="L1279" s="42" t="str">
        <f>VLOOKUP($C1279,OtherData!$H:$I,2,0)</f>
        <v>Storm</v>
      </c>
      <c r="M1279" s="54">
        <f t="shared" si="78"/>
        <v>-3.88661196788238E-2</v>
      </c>
      <c r="N1279" s="42" t="e">
        <f>VLOOKUP(E1279,Inflation!$A$2:'Inflation'!$L$63,14,FALSE)*J1279</f>
        <v>#REF!</v>
      </c>
      <c r="O1279" s="126" t="e">
        <f t="shared" si="79"/>
        <v>#REF!</v>
      </c>
      <c r="P1279" s="41">
        <v>2</v>
      </c>
      <c r="Q1279" s="41">
        <v>2</v>
      </c>
      <c r="R1279" s="41">
        <v>2</v>
      </c>
    </row>
    <row r="1280" spans="1:18">
      <c r="A1280" s="40" t="str">
        <f t="shared" si="76"/>
        <v>3_20122</v>
      </c>
      <c r="B1280" s="40">
        <v>3</v>
      </c>
      <c r="C1280" s="41" t="s">
        <v>71</v>
      </c>
      <c r="D1280" s="40">
        <v>2</v>
      </c>
      <c r="E1280" s="40">
        <v>2012</v>
      </c>
      <c r="F1280" s="40" t="str">
        <f t="shared" si="77"/>
        <v>2012Q2</v>
      </c>
      <c r="G1280" s="40">
        <v>1</v>
      </c>
      <c r="H1280" s="40">
        <v>0</v>
      </c>
      <c r="I1280" s="40">
        <v>0</v>
      </c>
      <c r="J1280" s="42">
        <v>63205</v>
      </c>
      <c r="K1280" s="42">
        <f>J1280*OtherData!$C$3</f>
        <v>47846.328538985617</v>
      </c>
      <c r="L1280" s="42" t="str">
        <f>VLOOKUP($C1280,OtherData!$H:$I,2,0)</f>
        <v>Storm</v>
      </c>
      <c r="M1280" s="54">
        <f t="shared" si="78"/>
        <v>-3.8867512298284071E-2</v>
      </c>
      <c r="N1280" s="42" t="e">
        <f>VLOOKUP(E1280,Inflation!$A$2:'Inflation'!$L$63,14,FALSE)*J1280</f>
        <v>#REF!</v>
      </c>
      <c r="O1280" s="126" t="e">
        <f t="shared" si="79"/>
        <v>#REF!</v>
      </c>
      <c r="P1280" s="41">
        <v>2</v>
      </c>
      <c r="Q1280" s="41">
        <v>2</v>
      </c>
      <c r="R1280" s="41">
        <v>2</v>
      </c>
    </row>
    <row r="1281" spans="1:18">
      <c r="A1281" s="40" t="str">
        <f t="shared" si="76"/>
        <v>3_20123</v>
      </c>
      <c r="B1281" s="40">
        <v>3</v>
      </c>
      <c r="C1281" s="41" t="s">
        <v>66</v>
      </c>
      <c r="D1281" s="40">
        <v>3</v>
      </c>
      <c r="E1281" s="40">
        <v>2012</v>
      </c>
      <c r="F1281" s="40" t="str">
        <f t="shared" si="77"/>
        <v>2012Q3</v>
      </c>
      <c r="G1281" s="40">
        <v>1</v>
      </c>
      <c r="H1281" s="40">
        <v>0</v>
      </c>
      <c r="I1281" s="40">
        <v>0</v>
      </c>
      <c r="J1281" s="42">
        <v>63154</v>
      </c>
      <c r="K1281" s="42">
        <f>J1281*OtherData!$C$3</f>
        <v>47807.721423164272</v>
      </c>
      <c r="L1281" s="42" t="str">
        <f>VLOOKUP($C1281,OtherData!$H:$I,2,0)</f>
        <v>Water</v>
      </c>
      <c r="M1281" s="54">
        <f t="shared" si="78"/>
        <v>-3.8867852124085375E-2</v>
      </c>
      <c r="N1281" s="42" t="e">
        <f>VLOOKUP(E1281,Inflation!$A$2:'Inflation'!$L$63,14,FALSE)*J1281</f>
        <v>#REF!</v>
      </c>
      <c r="O1281" s="126" t="e">
        <f t="shared" si="79"/>
        <v>#REF!</v>
      </c>
      <c r="P1281" s="41">
        <v>5</v>
      </c>
      <c r="Q1281" s="41">
        <v>2</v>
      </c>
      <c r="R1281" s="41">
        <v>5</v>
      </c>
    </row>
    <row r="1282" spans="1:18">
      <c r="A1282" s="40" t="str">
        <f t="shared" ref="A1282:A1345" si="80">B1282&amp;"_"&amp;E1282&amp;D1282</f>
        <v>3_20103</v>
      </c>
      <c r="B1282" s="40">
        <v>3</v>
      </c>
      <c r="C1282" s="41" t="s">
        <v>71</v>
      </c>
      <c r="D1282" s="40">
        <v>3</v>
      </c>
      <c r="E1282" s="40">
        <v>2010</v>
      </c>
      <c r="F1282" s="40" t="str">
        <f t="shared" ref="F1282:F1345" si="81">E1282&amp;"Q"&amp;D1282</f>
        <v>2010Q3</v>
      </c>
      <c r="G1282" s="40">
        <v>1</v>
      </c>
      <c r="H1282" s="40">
        <v>0</v>
      </c>
      <c r="I1282" s="40">
        <v>0</v>
      </c>
      <c r="J1282" s="42">
        <v>62983</v>
      </c>
      <c r="K1282" s="42">
        <f>J1282*OtherData!$C$3</f>
        <v>47678.274034822105</v>
      </c>
      <c r="L1282" s="42" t="str">
        <f>VLOOKUP($C1282,OtherData!$H:$I,2,0)</f>
        <v>Storm</v>
      </c>
      <c r="M1282" s="54">
        <f t="shared" ref="M1282:M1345" si="82">STANDARDIZE(J1282,AVERAGE($J$2:$J$3367),_xlfn.STDEV.S($J$2:$J$3367))</f>
        <v>-3.8868991540007412E-2</v>
      </c>
      <c r="N1282" s="42" t="e">
        <f>VLOOKUP(E1282,Inflation!$A$2:'Inflation'!$L$63,14,FALSE)*J1282</f>
        <v>#REF!</v>
      </c>
      <c r="O1282" s="126" t="e">
        <f t="shared" ref="O1282:O1345" si="83">STANDARDIZE(N1282,AVERAGE($N$2:$N$3367),_xlfn.STDEV.S($N$2:$N$3367))</f>
        <v>#REF!</v>
      </c>
      <c r="P1282" s="41">
        <v>2</v>
      </c>
      <c r="Q1282" s="41">
        <v>2</v>
      </c>
      <c r="R1282" s="41">
        <v>2</v>
      </c>
    </row>
    <row r="1283" spans="1:18">
      <c r="A1283" s="40" t="str">
        <f t="shared" si="80"/>
        <v>5_20133</v>
      </c>
      <c r="B1283" s="40">
        <v>5</v>
      </c>
      <c r="C1283" s="41" t="s">
        <v>71</v>
      </c>
      <c r="D1283" s="40">
        <v>3</v>
      </c>
      <c r="E1283" s="40">
        <v>2013</v>
      </c>
      <c r="F1283" s="40" t="str">
        <f t="shared" si="81"/>
        <v>2013Q3</v>
      </c>
      <c r="G1283" s="40">
        <v>1</v>
      </c>
      <c r="H1283" s="40">
        <v>0</v>
      </c>
      <c r="I1283" s="40">
        <v>0</v>
      </c>
      <c r="J1283" s="42">
        <v>62976</v>
      </c>
      <c r="K1283" s="42">
        <f>J1283*OtherData!$C$3</f>
        <v>47672.975018925055</v>
      </c>
      <c r="L1283" s="42" t="str">
        <f>VLOOKUP($C1283,OtherData!$H:$I,2,0)</f>
        <v>Storm</v>
      </c>
      <c r="M1283" s="54">
        <f t="shared" si="82"/>
        <v>-3.8869038182764458E-2</v>
      </c>
      <c r="N1283" s="42" t="e">
        <f>VLOOKUP(E1283,Inflation!$A$2:'Inflation'!$L$63,14,FALSE)*J1283</f>
        <v>#REF!</v>
      </c>
      <c r="O1283" s="126" t="e">
        <f t="shared" si="83"/>
        <v>#REF!</v>
      </c>
      <c r="P1283" s="41">
        <v>2</v>
      </c>
      <c r="Q1283" s="41">
        <v>2</v>
      </c>
      <c r="R1283" s="41">
        <v>2</v>
      </c>
    </row>
    <row r="1284" spans="1:18">
      <c r="A1284" s="40" t="str">
        <f t="shared" si="80"/>
        <v>3_20103</v>
      </c>
      <c r="B1284" s="40">
        <v>3</v>
      </c>
      <c r="C1284" s="41" t="s">
        <v>71</v>
      </c>
      <c r="D1284" s="40">
        <v>3</v>
      </c>
      <c r="E1284" s="40">
        <v>2010</v>
      </c>
      <c r="F1284" s="40" t="str">
        <f t="shared" si="81"/>
        <v>2010Q3</v>
      </c>
      <c r="G1284" s="40">
        <v>1</v>
      </c>
      <c r="H1284" s="40">
        <v>0</v>
      </c>
      <c r="I1284" s="40">
        <v>0</v>
      </c>
      <c r="J1284" s="42">
        <v>62843</v>
      </c>
      <c r="K1284" s="42">
        <f>J1284*OtherData!$C$3</f>
        <v>47572.293716881155</v>
      </c>
      <c r="L1284" s="42" t="str">
        <f>VLOOKUP($C1284,OtherData!$H:$I,2,0)</f>
        <v>Storm</v>
      </c>
      <c r="M1284" s="54">
        <f t="shared" si="82"/>
        <v>-3.8869924395148261E-2</v>
      </c>
      <c r="N1284" s="42" t="e">
        <f>VLOOKUP(E1284,Inflation!$A$2:'Inflation'!$L$63,14,FALSE)*J1284</f>
        <v>#REF!</v>
      </c>
      <c r="O1284" s="126" t="e">
        <f t="shared" si="83"/>
        <v>#REF!</v>
      </c>
      <c r="P1284" s="41">
        <v>1</v>
      </c>
      <c r="Q1284" s="41">
        <v>1</v>
      </c>
      <c r="R1284" s="41">
        <v>1</v>
      </c>
    </row>
    <row r="1285" spans="1:18">
      <c r="A1285" s="40" t="str">
        <f t="shared" si="80"/>
        <v>3_20123</v>
      </c>
      <c r="B1285" s="40">
        <v>3</v>
      </c>
      <c r="C1285" s="41" t="s">
        <v>66</v>
      </c>
      <c r="D1285" s="40">
        <v>3</v>
      </c>
      <c r="E1285" s="40">
        <v>2012</v>
      </c>
      <c r="F1285" s="40" t="str">
        <f t="shared" si="81"/>
        <v>2012Q3</v>
      </c>
      <c r="G1285" s="40">
        <v>1</v>
      </c>
      <c r="H1285" s="40">
        <v>0</v>
      </c>
      <c r="I1285" s="40">
        <v>0</v>
      </c>
      <c r="J1285" s="42">
        <v>62450</v>
      </c>
      <c r="K1285" s="42">
        <f>J1285*OtherData!$C$3</f>
        <v>47274.791824375476</v>
      </c>
      <c r="L1285" s="42" t="str">
        <f>VLOOKUP($C1285,OtherData!$H:$I,2,0)</f>
        <v>Water</v>
      </c>
      <c r="M1285" s="54">
        <f t="shared" si="82"/>
        <v>-3.8872543052793647E-2</v>
      </c>
      <c r="N1285" s="42" t="e">
        <f>VLOOKUP(E1285,Inflation!$A$2:'Inflation'!$L$63,14,FALSE)*J1285</f>
        <v>#REF!</v>
      </c>
      <c r="O1285" s="126" t="e">
        <f t="shared" si="83"/>
        <v>#REF!</v>
      </c>
      <c r="P1285" s="41">
        <v>4</v>
      </c>
      <c r="Q1285" s="41">
        <v>4</v>
      </c>
      <c r="R1285" s="41">
        <v>4</v>
      </c>
    </row>
    <row r="1286" spans="1:18">
      <c r="A1286" s="40" t="str">
        <f t="shared" si="80"/>
        <v>2_20184</v>
      </c>
      <c r="B1286" s="40">
        <v>2</v>
      </c>
      <c r="C1286" s="41" t="s">
        <v>64</v>
      </c>
      <c r="D1286" s="40">
        <v>4</v>
      </c>
      <c r="E1286" s="40">
        <v>2018</v>
      </c>
      <c r="F1286" s="40" t="str">
        <f t="shared" si="81"/>
        <v>2018Q4</v>
      </c>
      <c r="G1286" s="40">
        <v>1</v>
      </c>
      <c r="H1286" s="40">
        <v>0</v>
      </c>
      <c r="I1286" s="40">
        <v>0</v>
      </c>
      <c r="J1286" s="42">
        <v>62279</v>
      </c>
      <c r="K1286" s="42">
        <f>J1286*OtherData!$C$3</f>
        <v>47145.344436033309</v>
      </c>
      <c r="L1286" s="42" t="str">
        <f>VLOOKUP($C1286,OtherData!$H:$I,2,0)</f>
        <v>Wind</v>
      </c>
      <c r="M1286" s="54">
        <f t="shared" si="82"/>
        <v>-3.8873682468715691E-2</v>
      </c>
      <c r="N1286" s="42" t="e">
        <f>VLOOKUP(E1286,Inflation!$A$2:'Inflation'!$L$63,14,FALSE)*J1286</f>
        <v>#REF!</v>
      </c>
      <c r="O1286" s="126" t="e">
        <f t="shared" si="83"/>
        <v>#REF!</v>
      </c>
      <c r="P1286" s="41">
        <v>2</v>
      </c>
      <c r="Q1286" s="41">
        <v>2</v>
      </c>
      <c r="R1286" s="41">
        <v>2</v>
      </c>
    </row>
    <row r="1287" spans="1:18">
      <c r="A1287" s="40" t="str">
        <f t="shared" si="80"/>
        <v>2_19781</v>
      </c>
      <c r="B1287" s="40">
        <v>2</v>
      </c>
      <c r="C1287" s="41" t="s">
        <v>73</v>
      </c>
      <c r="D1287" s="40">
        <v>1</v>
      </c>
      <c r="E1287" s="40">
        <v>1978</v>
      </c>
      <c r="F1287" s="40" t="str">
        <f t="shared" si="81"/>
        <v>1978Q1</v>
      </c>
      <c r="G1287" s="40">
        <v>2</v>
      </c>
      <c r="H1287" s="40">
        <v>0</v>
      </c>
      <c r="I1287" s="40">
        <v>0</v>
      </c>
      <c r="J1287" s="42">
        <v>62197</v>
      </c>
      <c r="K1287" s="42">
        <f>J1287*OtherData!$C$3</f>
        <v>47083.270249810754</v>
      </c>
      <c r="L1287" s="42" t="str">
        <f>VLOOKUP($C1287,OtherData!$H:$I,2,0)</f>
        <v>Wind</v>
      </c>
      <c r="M1287" s="54">
        <f t="shared" si="82"/>
        <v>-3.8874228855298183E-2</v>
      </c>
      <c r="N1287" s="42" t="e">
        <f>VLOOKUP(E1287,Inflation!$A$2:'Inflation'!$L$63,14,FALSE)*J1287</f>
        <v>#REF!</v>
      </c>
      <c r="O1287" s="126" t="e">
        <f t="shared" si="83"/>
        <v>#REF!</v>
      </c>
      <c r="P1287" s="41">
        <v>4</v>
      </c>
      <c r="Q1287" s="41">
        <v>4</v>
      </c>
      <c r="R1287" s="41">
        <v>4</v>
      </c>
    </row>
    <row r="1288" spans="1:18">
      <c r="A1288" s="40" t="str">
        <f t="shared" si="80"/>
        <v>3_20103</v>
      </c>
      <c r="B1288" s="40">
        <v>3</v>
      </c>
      <c r="C1288" s="41" t="s">
        <v>71</v>
      </c>
      <c r="D1288" s="40">
        <v>3</v>
      </c>
      <c r="E1288" s="40">
        <v>2010</v>
      </c>
      <c r="F1288" s="40" t="str">
        <f t="shared" si="81"/>
        <v>2010Q3</v>
      </c>
      <c r="G1288" s="40">
        <v>1</v>
      </c>
      <c r="H1288" s="40">
        <v>0</v>
      </c>
      <c r="I1288" s="40">
        <v>0</v>
      </c>
      <c r="J1288" s="42">
        <v>62082</v>
      </c>
      <c r="K1288" s="42">
        <f>J1288*OtherData!$C$3</f>
        <v>46996.21498864497</v>
      </c>
      <c r="L1288" s="42" t="str">
        <f>VLOOKUP($C1288,OtherData!$H:$I,2,0)</f>
        <v>Storm</v>
      </c>
      <c r="M1288" s="54">
        <f t="shared" si="82"/>
        <v>-3.8874995129163883E-2</v>
      </c>
      <c r="N1288" s="42" t="e">
        <f>VLOOKUP(E1288,Inflation!$A$2:'Inflation'!$L$63,14,FALSE)*J1288</f>
        <v>#REF!</v>
      </c>
      <c r="O1288" s="126" t="e">
        <f t="shared" si="83"/>
        <v>#REF!</v>
      </c>
      <c r="P1288" s="41">
        <v>2</v>
      </c>
      <c r="Q1288" s="41">
        <v>2</v>
      </c>
      <c r="R1288" s="41">
        <v>2</v>
      </c>
    </row>
    <row r="1289" spans="1:18">
      <c r="A1289" s="40" t="str">
        <f t="shared" si="80"/>
        <v>4_20121</v>
      </c>
      <c r="B1289" s="40">
        <v>4</v>
      </c>
      <c r="C1289" s="41" t="s">
        <v>71</v>
      </c>
      <c r="D1289" s="40">
        <v>1</v>
      </c>
      <c r="E1289" s="40">
        <v>2012</v>
      </c>
      <c r="F1289" s="40" t="str">
        <f t="shared" si="81"/>
        <v>2012Q1</v>
      </c>
      <c r="G1289" s="40">
        <v>1</v>
      </c>
      <c r="H1289" s="40">
        <v>0</v>
      </c>
      <c r="I1289" s="40">
        <v>0</v>
      </c>
      <c r="J1289" s="42">
        <v>62057</v>
      </c>
      <c r="K1289" s="42">
        <f>J1289*OtherData!$C$3</f>
        <v>46977.289931869796</v>
      </c>
      <c r="L1289" s="42" t="str">
        <f>VLOOKUP($C1289,OtherData!$H:$I,2,0)</f>
        <v>Storm</v>
      </c>
      <c r="M1289" s="54">
        <f t="shared" si="82"/>
        <v>-3.8875161710439032E-2</v>
      </c>
      <c r="N1289" s="42" t="e">
        <f>VLOOKUP(E1289,Inflation!$A$2:'Inflation'!$L$63,14,FALSE)*J1289</f>
        <v>#REF!</v>
      </c>
      <c r="O1289" s="126" t="e">
        <f t="shared" si="83"/>
        <v>#REF!</v>
      </c>
      <c r="P1289" s="41">
        <v>3</v>
      </c>
      <c r="Q1289" s="41">
        <v>3</v>
      </c>
      <c r="R1289" s="41">
        <v>3</v>
      </c>
    </row>
    <row r="1290" spans="1:18">
      <c r="A1290" s="40" t="str">
        <f t="shared" si="80"/>
        <v>3_20103</v>
      </c>
      <c r="B1290" s="40">
        <v>3</v>
      </c>
      <c r="C1290" s="41" t="s">
        <v>71</v>
      </c>
      <c r="D1290" s="40">
        <v>3</v>
      </c>
      <c r="E1290" s="40">
        <v>2010</v>
      </c>
      <c r="F1290" s="40" t="str">
        <f t="shared" si="81"/>
        <v>2010Q3</v>
      </c>
      <c r="G1290" s="40">
        <v>1</v>
      </c>
      <c r="H1290" s="40">
        <v>0</v>
      </c>
      <c r="I1290" s="40">
        <v>0</v>
      </c>
      <c r="J1290" s="42">
        <v>62057</v>
      </c>
      <c r="K1290" s="42">
        <f>J1290*OtherData!$C$3</f>
        <v>46977.289931869796</v>
      </c>
      <c r="L1290" s="42" t="str">
        <f>VLOOKUP($C1290,OtherData!$H:$I,2,0)</f>
        <v>Storm</v>
      </c>
      <c r="M1290" s="54">
        <f t="shared" si="82"/>
        <v>-3.8875161710439032E-2</v>
      </c>
      <c r="N1290" s="42" t="e">
        <f>VLOOKUP(E1290,Inflation!$A$2:'Inflation'!$L$63,14,FALSE)*J1290</f>
        <v>#REF!</v>
      </c>
      <c r="O1290" s="126" t="e">
        <f t="shared" si="83"/>
        <v>#REF!</v>
      </c>
      <c r="P1290" s="41">
        <v>2</v>
      </c>
      <c r="Q1290" s="41">
        <v>2</v>
      </c>
      <c r="R1290" s="41">
        <v>2</v>
      </c>
    </row>
    <row r="1291" spans="1:18">
      <c r="A1291" s="40" t="str">
        <f t="shared" si="80"/>
        <v>2_20112</v>
      </c>
      <c r="B1291" s="40">
        <v>2</v>
      </c>
      <c r="C1291" s="41" t="s">
        <v>86</v>
      </c>
      <c r="D1291" s="40">
        <v>2</v>
      </c>
      <c r="E1291" s="40">
        <v>2011</v>
      </c>
      <c r="F1291" s="40" t="str">
        <f t="shared" si="81"/>
        <v>2011Q2</v>
      </c>
      <c r="G1291" s="40">
        <v>1</v>
      </c>
      <c r="H1291" s="40">
        <v>0</v>
      </c>
      <c r="I1291" s="40">
        <v>0</v>
      </c>
      <c r="J1291" s="42">
        <v>61955</v>
      </c>
      <c r="K1291" s="42">
        <f>J1291*OtherData!$C$3</f>
        <v>46900.075700227106</v>
      </c>
      <c r="L1291" s="42" t="str">
        <f>VLOOKUP($C1291,OtherData!$H:$I,2,0)</f>
        <v>Storm</v>
      </c>
      <c r="M1291" s="54">
        <f t="shared" si="82"/>
        <v>-3.8875841362041655E-2</v>
      </c>
      <c r="N1291" s="42" t="e">
        <f>VLOOKUP(E1291,Inflation!$A$2:'Inflation'!$L$63,14,FALSE)*J1291</f>
        <v>#REF!</v>
      </c>
      <c r="O1291" s="126" t="e">
        <f t="shared" si="83"/>
        <v>#REF!</v>
      </c>
      <c r="P1291" s="41">
        <v>2</v>
      </c>
      <c r="Q1291" s="41">
        <v>2</v>
      </c>
      <c r="R1291" s="41">
        <v>2</v>
      </c>
    </row>
    <row r="1292" spans="1:18">
      <c r="A1292" s="40" t="str">
        <f t="shared" si="80"/>
        <v>3_20153</v>
      </c>
      <c r="B1292" s="40">
        <v>3</v>
      </c>
      <c r="C1292" s="41" t="s">
        <v>71</v>
      </c>
      <c r="D1292" s="40">
        <v>3</v>
      </c>
      <c r="E1292" s="40">
        <v>2015</v>
      </c>
      <c r="F1292" s="40" t="str">
        <f t="shared" si="81"/>
        <v>2015Q3</v>
      </c>
      <c r="G1292" s="40">
        <v>1</v>
      </c>
      <c r="H1292" s="40">
        <v>0</v>
      </c>
      <c r="I1292" s="40">
        <v>0</v>
      </c>
      <c r="J1292" s="42">
        <v>61784</v>
      </c>
      <c r="K1292" s="42">
        <f>J1292*OtherData!$C$3</f>
        <v>46770.628311884939</v>
      </c>
      <c r="L1292" s="42" t="str">
        <f>VLOOKUP($C1292,OtherData!$H:$I,2,0)</f>
        <v>Storm</v>
      </c>
      <c r="M1292" s="54">
        <f t="shared" si="82"/>
        <v>-3.8876980777963692E-2</v>
      </c>
      <c r="N1292" s="42" t="e">
        <f>VLOOKUP(E1292,Inflation!$A$2:'Inflation'!$L$63,14,FALSE)*J1292</f>
        <v>#REF!</v>
      </c>
      <c r="O1292" s="126" t="e">
        <f t="shared" si="83"/>
        <v>#REF!</v>
      </c>
      <c r="P1292" s="41">
        <v>3</v>
      </c>
      <c r="Q1292" s="41">
        <v>3</v>
      </c>
      <c r="R1292" s="41">
        <v>3</v>
      </c>
    </row>
    <row r="1293" spans="1:18">
      <c r="A1293" s="40" t="str">
        <f t="shared" si="80"/>
        <v>3_20103</v>
      </c>
      <c r="B1293" s="40">
        <v>3</v>
      </c>
      <c r="C1293" s="41" t="s">
        <v>71</v>
      </c>
      <c r="D1293" s="40">
        <v>3</v>
      </c>
      <c r="E1293" s="40">
        <v>2010</v>
      </c>
      <c r="F1293" s="40" t="str">
        <f t="shared" si="81"/>
        <v>2010Q3</v>
      </c>
      <c r="G1293" s="40">
        <v>1</v>
      </c>
      <c r="H1293" s="40">
        <v>0</v>
      </c>
      <c r="I1293" s="40">
        <v>0</v>
      </c>
      <c r="J1293" s="42">
        <v>61594</v>
      </c>
      <c r="K1293" s="42">
        <f>J1293*OtherData!$C$3</f>
        <v>46626.797880393642</v>
      </c>
      <c r="L1293" s="42" t="str">
        <f>VLOOKUP($C1293,OtherData!$H:$I,2,0)</f>
        <v>Storm</v>
      </c>
      <c r="M1293" s="54">
        <f t="shared" si="82"/>
        <v>-3.8878246795654846E-2</v>
      </c>
      <c r="N1293" s="42" t="e">
        <f>VLOOKUP(E1293,Inflation!$A$2:'Inflation'!$L$63,14,FALSE)*J1293</f>
        <v>#REF!</v>
      </c>
      <c r="O1293" s="126" t="e">
        <f t="shared" si="83"/>
        <v>#REF!</v>
      </c>
      <c r="P1293" s="41">
        <v>3</v>
      </c>
      <c r="Q1293" s="41">
        <v>3</v>
      </c>
      <c r="R1293" s="41">
        <v>3</v>
      </c>
    </row>
    <row r="1294" spans="1:18">
      <c r="A1294" s="40" t="str">
        <f t="shared" si="80"/>
        <v>2_20112</v>
      </c>
      <c r="B1294" s="40">
        <v>2</v>
      </c>
      <c r="C1294" s="41" t="s">
        <v>71</v>
      </c>
      <c r="D1294" s="40">
        <v>2</v>
      </c>
      <c r="E1294" s="40">
        <v>2011</v>
      </c>
      <c r="F1294" s="40" t="str">
        <f t="shared" si="81"/>
        <v>2011Q2</v>
      </c>
      <c r="G1294" s="40">
        <v>1</v>
      </c>
      <c r="H1294" s="40">
        <v>0</v>
      </c>
      <c r="I1294" s="40">
        <v>0</v>
      </c>
      <c r="J1294" s="42">
        <v>61397</v>
      </c>
      <c r="K1294" s="42">
        <f>J1294*OtherData!$C$3</f>
        <v>46477.668433005303</v>
      </c>
      <c r="L1294" s="42" t="str">
        <f>VLOOKUP($C1294,OtherData!$H:$I,2,0)</f>
        <v>Storm</v>
      </c>
      <c r="M1294" s="54">
        <f t="shared" si="82"/>
        <v>-3.8879559456103038E-2</v>
      </c>
      <c r="N1294" s="42" t="e">
        <f>VLOOKUP(E1294,Inflation!$A$2:'Inflation'!$L$63,14,FALSE)*J1294</f>
        <v>#REF!</v>
      </c>
      <c r="O1294" s="126" t="e">
        <f t="shared" si="83"/>
        <v>#REF!</v>
      </c>
      <c r="P1294" s="41">
        <v>2</v>
      </c>
      <c r="Q1294" s="41">
        <v>2</v>
      </c>
      <c r="R1294" s="41">
        <v>2</v>
      </c>
    </row>
    <row r="1295" spans="1:18">
      <c r="A1295" s="40" t="str">
        <f t="shared" si="80"/>
        <v>2_20112</v>
      </c>
      <c r="B1295" s="40">
        <v>2</v>
      </c>
      <c r="C1295" s="41" t="s">
        <v>71</v>
      </c>
      <c r="D1295" s="40">
        <v>2</v>
      </c>
      <c r="E1295" s="40">
        <v>2011</v>
      </c>
      <c r="F1295" s="40" t="str">
        <f t="shared" si="81"/>
        <v>2011Q2</v>
      </c>
      <c r="G1295" s="40">
        <v>1</v>
      </c>
      <c r="H1295" s="40">
        <v>0</v>
      </c>
      <c r="I1295" s="40">
        <v>0</v>
      </c>
      <c r="J1295" s="42">
        <v>61328</v>
      </c>
      <c r="K1295" s="42">
        <f>J1295*OtherData!$C$3</f>
        <v>46425.435276305834</v>
      </c>
      <c r="L1295" s="42" t="str">
        <f>VLOOKUP($C1295,OtherData!$H:$I,2,0)</f>
        <v>Storm</v>
      </c>
      <c r="M1295" s="54">
        <f t="shared" si="82"/>
        <v>-3.888001922042246E-2</v>
      </c>
      <c r="N1295" s="42" t="e">
        <f>VLOOKUP(E1295,Inflation!$A$2:'Inflation'!$L$63,14,FALSE)*J1295</f>
        <v>#REF!</v>
      </c>
      <c r="O1295" s="126" t="e">
        <f t="shared" si="83"/>
        <v>#REF!</v>
      </c>
      <c r="P1295" s="41">
        <v>1</v>
      </c>
      <c r="Q1295" s="41">
        <v>1</v>
      </c>
      <c r="R1295" s="41">
        <v>1</v>
      </c>
    </row>
    <row r="1296" spans="1:18">
      <c r="A1296" s="40" t="str">
        <f t="shared" si="80"/>
        <v>3_20103</v>
      </c>
      <c r="B1296" s="40">
        <v>3</v>
      </c>
      <c r="C1296" s="41" t="s">
        <v>71</v>
      </c>
      <c r="D1296" s="40">
        <v>3</v>
      </c>
      <c r="E1296" s="40">
        <v>2010</v>
      </c>
      <c r="F1296" s="40" t="str">
        <f t="shared" si="81"/>
        <v>2010Q3</v>
      </c>
      <c r="G1296" s="40">
        <v>1</v>
      </c>
      <c r="H1296" s="40">
        <v>0</v>
      </c>
      <c r="I1296" s="40">
        <v>0</v>
      </c>
      <c r="J1296" s="42">
        <v>61315</v>
      </c>
      <c r="K1296" s="42">
        <f>J1296*OtherData!$C$3</f>
        <v>46415.594246782741</v>
      </c>
      <c r="L1296" s="42" t="str">
        <f>VLOOKUP($C1296,OtherData!$H:$I,2,0)</f>
        <v>Storm</v>
      </c>
      <c r="M1296" s="54">
        <f t="shared" si="82"/>
        <v>-3.8880105842685538E-2</v>
      </c>
      <c r="N1296" s="42" t="e">
        <f>VLOOKUP(E1296,Inflation!$A$2:'Inflation'!$L$63,14,FALSE)*J1296</f>
        <v>#REF!</v>
      </c>
      <c r="O1296" s="126" t="e">
        <f t="shared" si="83"/>
        <v>#REF!</v>
      </c>
      <c r="P1296" s="41">
        <v>5</v>
      </c>
      <c r="Q1296" s="41">
        <v>2</v>
      </c>
      <c r="R1296" s="41">
        <v>2</v>
      </c>
    </row>
    <row r="1297" spans="1:18">
      <c r="A1297" s="40" t="str">
        <f t="shared" si="80"/>
        <v>3_20094</v>
      </c>
      <c r="B1297" s="40">
        <v>3</v>
      </c>
      <c r="C1297" s="41" t="s">
        <v>66</v>
      </c>
      <c r="D1297" s="40">
        <v>4</v>
      </c>
      <c r="E1297" s="40">
        <v>2009</v>
      </c>
      <c r="F1297" s="40" t="str">
        <f t="shared" si="81"/>
        <v>2009Q4</v>
      </c>
      <c r="G1297" s="40">
        <v>1</v>
      </c>
      <c r="H1297" s="40">
        <v>0</v>
      </c>
      <c r="I1297" s="40">
        <v>0</v>
      </c>
      <c r="J1297" s="42">
        <v>61315</v>
      </c>
      <c r="K1297" s="42">
        <f>J1297*OtherData!$C$3</f>
        <v>46415.594246782741</v>
      </c>
      <c r="L1297" s="42" t="str">
        <f>VLOOKUP($C1297,OtherData!$H:$I,2,0)</f>
        <v>Water</v>
      </c>
      <c r="M1297" s="54">
        <f t="shared" si="82"/>
        <v>-3.8880105842685538E-2</v>
      </c>
      <c r="N1297" s="42" t="e">
        <f>VLOOKUP(E1297,Inflation!$A$2:'Inflation'!$L$63,14,FALSE)*J1297</f>
        <v>#REF!</v>
      </c>
      <c r="O1297" s="126" t="e">
        <f t="shared" si="83"/>
        <v>#REF!</v>
      </c>
      <c r="P1297" s="41">
        <v>3</v>
      </c>
      <c r="Q1297" s="41">
        <v>3</v>
      </c>
      <c r="R1297" s="41">
        <v>3</v>
      </c>
    </row>
    <row r="1298" spans="1:18">
      <c r="A1298" s="40" t="str">
        <f t="shared" si="80"/>
        <v>4_20083</v>
      </c>
      <c r="B1298" s="40">
        <v>4</v>
      </c>
      <c r="C1298" s="41" t="s">
        <v>71</v>
      </c>
      <c r="D1298" s="40">
        <v>3</v>
      </c>
      <c r="E1298" s="40">
        <v>2008</v>
      </c>
      <c r="F1298" s="40" t="str">
        <f t="shared" si="81"/>
        <v>2008Q3</v>
      </c>
      <c r="G1298" s="40">
        <v>1</v>
      </c>
      <c r="H1298" s="40">
        <v>0</v>
      </c>
      <c r="I1298" s="40">
        <v>0</v>
      </c>
      <c r="J1298" s="42">
        <v>61239</v>
      </c>
      <c r="K1298" s="42">
        <f>J1298*OtherData!$C$3</f>
        <v>46358.062074186222</v>
      </c>
      <c r="L1298" s="42" t="str">
        <f>VLOOKUP($C1298,OtherData!$H:$I,2,0)</f>
        <v>Storm</v>
      </c>
      <c r="M1298" s="54">
        <f t="shared" si="82"/>
        <v>-3.8880612249761998E-2</v>
      </c>
      <c r="N1298" s="42" t="e">
        <f>VLOOKUP(E1298,Inflation!$A$2:'Inflation'!$L$63,14,FALSE)*J1298</f>
        <v>#REF!</v>
      </c>
      <c r="O1298" s="126" t="e">
        <f t="shared" si="83"/>
        <v>#REF!</v>
      </c>
      <c r="P1298" s="41">
        <v>5</v>
      </c>
      <c r="Q1298" s="41">
        <v>2</v>
      </c>
      <c r="R1298" s="41">
        <v>2</v>
      </c>
    </row>
    <row r="1299" spans="1:18">
      <c r="A1299" s="40" t="str">
        <f t="shared" si="80"/>
        <v>4_20132</v>
      </c>
      <c r="B1299" s="40">
        <v>4</v>
      </c>
      <c r="C1299" s="41" t="s">
        <v>71</v>
      </c>
      <c r="D1299" s="40">
        <v>2</v>
      </c>
      <c r="E1299" s="40">
        <v>2013</v>
      </c>
      <c r="F1299" s="40" t="str">
        <f t="shared" si="81"/>
        <v>2013Q2</v>
      </c>
      <c r="G1299" s="40">
        <v>1</v>
      </c>
      <c r="H1299" s="40">
        <v>0</v>
      </c>
      <c r="I1299" s="40">
        <v>0</v>
      </c>
      <c r="J1299" s="42">
        <v>61074</v>
      </c>
      <c r="K1299" s="42">
        <f>J1299*OtherData!$C$3</f>
        <v>46233.156699470099</v>
      </c>
      <c r="L1299" s="42" t="str">
        <f>VLOOKUP($C1299,OtherData!$H:$I,2,0)</f>
        <v>Storm</v>
      </c>
      <c r="M1299" s="54">
        <f t="shared" si="82"/>
        <v>-3.8881711686178003E-2</v>
      </c>
      <c r="N1299" s="42" t="e">
        <f>VLOOKUP(E1299,Inflation!$A$2:'Inflation'!$L$63,14,FALSE)*J1299</f>
        <v>#REF!</v>
      </c>
      <c r="O1299" s="126" t="e">
        <f t="shared" si="83"/>
        <v>#REF!</v>
      </c>
      <c r="P1299" s="41">
        <v>3</v>
      </c>
      <c r="Q1299" s="41">
        <v>3</v>
      </c>
      <c r="R1299" s="41">
        <v>5</v>
      </c>
    </row>
    <row r="1300" spans="1:18">
      <c r="A1300" s="40" t="str">
        <f t="shared" si="80"/>
        <v>4_20103</v>
      </c>
      <c r="B1300" s="40">
        <v>4</v>
      </c>
      <c r="C1300" s="41" t="s">
        <v>71</v>
      </c>
      <c r="D1300" s="40">
        <v>3</v>
      </c>
      <c r="E1300" s="40">
        <v>2010</v>
      </c>
      <c r="F1300" s="40" t="str">
        <f t="shared" si="81"/>
        <v>2010Q3</v>
      </c>
      <c r="G1300" s="40">
        <v>1</v>
      </c>
      <c r="H1300" s="40">
        <v>0</v>
      </c>
      <c r="I1300" s="40">
        <v>0</v>
      </c>
      <c r="J1300" s="42">
        <v>60884</v>
      </c>
      <c r="K1300" s="42">
        <f>J1300*OtherData!$C$3</f>
        <v>46089.326267978809</v>
      </c>
      <c r="L1300" s="42" t="str">
        <f>VLOOKUP($C1300,OtherData!$H:$I,2,0)</f>
        <v>Storm</v>
      </c>
      <c r="M1300" s="54">
        <f t="shared" si="82"/>
        <v>-3.8882977703869157E-2</v>
      </c>
      <c r="N1300" s="42" t="e">
        <f>VLOOKUP(E1300,Inflation!$A$2:'Inflation'!$L$63,14,FALSE)*J1300</f>
        <v>#REF!</v>
      </c>
      <c r="O1300" s="126" t="e">
        <f t="shared" si="83"/>
        <v>#REF!</v>
      </c>
      <c r="P1300" s="41">
        <v>2</v>
      </c>
      <c r="Q1300" s="41">
        <v>2</v>
      </c>
      <c r="R1300" s="41">
        <v>2</v>
      </c>
    </row>
    <row r="1301" spans="1:18">
      <c r="A1301" s="40" t="str">
        <f t="shared" si="80"/>
        <v>5_19712</v>
      </c>
      <c r="B1301" s="40">
        <v>5</v>
      </c>
      <c r="C1301" s="41" t="s">
        <v>79</v>
      </c>
      <c r="D1301" s="40">
        <v>2</v>
      </c>
      <c r="E1301" s="40">
        <v>1971</v>
      </c>
      <c r="F1301" s="40" t="str">
        <f t="shared" si="81"/>
        <v>1971Q2</v>
      </c>
      <c r="G1301" s="40">
        <v>1</v>
      </c>
      <c r="H1301" s="40">
        <v>0</v>
      </c>
      <c r="I1301" s="40">
        <v>33</v>
      </c>
      <c r="J1301" s="42">
        <v>60750</v>
      </c>
      <c r="K1301" s="42">
        <f>J1301*OtherData!$C$3</f>
        <v>45987.887963663896</v>
      </c>
      <c r="L1301" s="42" t="str">
        <f>VLOOKUP($C1301,OtherData!$H:$I,2,0)</f>
        <v>Storm</v>
      </c>
      <c r="M1301" s="54">
        <f t="shared" si="82"/>
        <v>-3.8883870579503967E-2</v>
      </c>
      <c r="N1301" s="42" t="e">
        <f>VLOOKUP(E1301,Inflation!$A$2:'Inflation'!$L$63,14,FALSE)*J1301</f>
        <v>#REF!</v>
      </c>
      <c r="O1301" s="126" t="e">
        <f t="shared" si="83"/>
        <v>#REF!</v>
      </c>
      <c r="P1301" s="41">
        <v>2</v>
      </c>
      <c r="Q1301" s="41">
        <v>2</v>
      </c>
      <c r="R1301" s="41">
        <v>2</v>
      </c>
    </row>
    <row r="1302" spans="1:18">
      <c r="A1302" s="40" t="str">
        <f t="shared" si="80"/>
        <v>3_20103</v>
      </c>
      <c r="B1302" s="40">
        <v>3</v>
      </c>
      <c r="C1302" s="41" t="s">
        <v>71</v>
      </c>
      <c r="D1302" s="40">
        <v>3</v>
      </c>
      <c r="E1302" s="40">
        <v>2010</v>
      </c>
      <c r="F1302" s="40" t="str">
        <f t="shared" si="81"/>
        <v>2010Q3</v>
      </c>
      <c r="G1302" s="40">
        <v>1</v>
      </c>
      <c r="H1302" s="40">
        <v>0</v>
      </c>
      <c r="I1302" s="40">
        <v>0</v>
      </c>
      <c r="J1302" s="42">
        <v>60700</v>
      </c>
      <c r="K1302" s="42">
        <f>J1302*OtherData!$C$3</f>
        <v>45950.037850113549</v>
      </c>
      <c r="L1302" s="42" t="str">
        <f>VLOOKUP($C1302,OtherData!$H:$I,2,0)</f>
        <v>Storm</v>
      </c>
      <c r="M1302" s="54">
        <f t="shared" si="82"/>
        <v>-3.8884203742054271E-2</v>
      </c>
      <c r="N1302" s="42" t="e">
        <f>VLOOKUP(E1302,Inflation!$A$2:'Inflation'!$L$63,14,FALSE)*J1302</f>
        <v>#REF!</v>
      </c>
      <c r="O1302" s="126" t="e">
        <f t="shared" si="83"/>
        <v>#REF!</v>
      </c>
      <c r="P1302" s="41">
        <v>3</v>
      </c>
      <c r="Q1302" s="41">
        <v>3</v>
      </c>
      <c r="R1302" s="41">
        <v>3</v>
      </c>
    </row>
    <row r="1303" spans="1:18">
      <c r="A1303" s="40" t="str">
        <f t="shared" si="80"/>
        <v>3_20103</v>
      </c>
      <c r="B1303" s="40">
        <v>3</v>
      </c>
      <c r="C1303" s="41" t="s">
        <v>71</v>
      </c>
      <c r="D1303" s="40">
        <v>3</v>
      </c>
      <c r="E1303" s="40">
        <v>2010</v>
      </c>
      <c r="F1303" s="40" t="str">
        <f t="shared" si="81"/>
        <v>2010Q3</v>
      </c>
      <c r="G1303" s="40">
        <v>1</v>
      </c>
      <c r="H1303" s="40">
        <v>0</v>
      </c>
      <c r="I1303" s="40">
        <v>0</v>
      </c>
      <c r="J1303" s="42">
        <v>60605</v>
      </c>
      <c r="K1303" s="42">
        <f>J1303*OtherData!$C$3</f>
        <v>45878.122634367908</v>
      </c>
      <c r="L1303" s="42" t="str">
        <f>VLOOKUP($C1303,OtherData!$H:$I,2,0)</f>
        <v>Storm</v>
      </c>
      <c r="M1303" s="54">
        <f t="shared" si="82"/>
        <v>-3.8884836750899848E-2</v>
      </c>
      <c r="N1303" s="42" t="e">
        <f>VLOOKUP(E1303,Inflation!$A$2:'Inflation'!$L$63,14,FALSE)*J1303</f>
        <v>#REF!</v>
      </c>
      <c r="O1303" s="126" t="e">
        <f t="shared" si="83"/>
        <v>#REF!</v>
      </c>
      <c r="P1303" s="41">
        <v>1</v>
      </c>
      <c r="Q1303" s="41">
        <v>1</v>
      </c>
      <c r="R1303" s="41">
        <v>5</v>
      </c>
    </row>
    <row r="1304" spans="1:18">
      <c r="A1304" s="40" t="str">
        <f t="shared" si="80"/>
        <v>4_20112</v>
      </c>
      <c r="B1304" s="40">
        <v>4</v>
      </c>
      <c r="C1304" s="41" t="s">
        <v>71</v>
      </c>
      <c r="D1304" s="40">
        <v>2</v>
      </c>
      <c r="E1304" s="40">
        <v>2011</v>
      </c>
      <c r="F1304" s="40" t="str">
        <f t="shared" si="81"/>
        <v>2011Q2</v>
      </c>
      <c r="G1304" s="40">
        <v>1</v>
      </c>
      <c r="H1304" s="40">
        <v>0</v>
      </c>
      <c r="I1304" s="40">
        <v>0</v>
      </c>
      <c r="J1304" s="42">
        <v>60339</v>
      </c>
      <c r="K1304" s="42">
        <f>J1304*OtherData!$C$3</f>
        <v>45676.760030280093</v>
      </c>
      <c r="L1304" s="42" t="str">
        <f>VLOOKUP($C1304,OtherData!$H:$I,2,0)</f>
        <v>Storm</v>
      </c>
      <c r="M1304" s="54">
        <f t="shared" si="82"/>
        <v>-3.8886609175667462E-2</v>
      </c>
      <c r="N1304" s="42" t="e">
        <f>VLOOKUP(E1304,Inflation!$A$2:'Inflation'!$L$63,14,FALSE)*J1304</f>
        <v>#REF!</v>
      </c>
      <c r="O1304" s="126" t="e">
        <f t="shared" si="83"/>
        <v>#REF!</v>
      </c>
      <c r="P1304" s="41">
        <v>5</v>
      </c>
      <c r="Q1304" s="41">
        <v>2</v>
      </c>
      <c r="R1304" s="41">
        <v>5</v>
      </c>
    </row>
    <row r="1305" spans="1:18">
      <c r="A1305" s="40" t="str">
        <f t="shared" si="80"/>
        <v>6_20114</v>
      </c>
      <c r="B1305" s="40">
        <v>6</v>
      </c>
      <c r="C1305" s="41" t="s">
        <v>71</v>
      </c>
      <c r="D1305" s="40">
        <v>4</v>
      </c>
      <c r="E1305" s="40">
        <v>2011</v>
      </c>
      <c r="F1305" s="40" t="str">
        <f t="shared" si="81"/>
        <v>2011Q4</v>
      </c>
      <c r="G1305" s="40">
        <v>1</v>
      </c>
      <c r="H1305" s="40">
        <v>0</v>
      </c>
      <c r="I1305" s="40">
        <v>0</v>
      </c>
      <c r="J1305" s="42">
        <v>60098</v>
      </c>
      <c r="K1305" s="42">
        <f>J1305*OtherData!$C$3</f>
        <v>45494.322482967451</v>
      </c>
      <c r="L1305" s="42" t="str">
        <f>VLOOKUP($C1305,OtherData!$H:$I,2,0)</f>
        <v>Storm</v>
      </c>
      <c r="M1305" s="54">
        <f t="shared" si="82"/>
        <v>-3.8888215019159927E-2</v>
      </c>
      <c r="N1305" s="42" t="e">
        <f>VLOOKUP(E1305,Inflation!$A$2:'Inflation'!$L$63,14,FALSE)*J1305</f>
        <v>#REF!</v>
      </c>
      <c r="O1305" s="126" t="e">
        <f t="shared" si="83"/>
        <v>#REF!</v>
      </c>
      <c r="P1305" s="41">
        <v>3</v>
      </c>
      <c r="Q1305" s="41">
        <v>3</v>
      </c>
      <c r="R1305" s="41">
        <v>3</v>
      </c>
    </row>
    <row r="1306" spans="1:18">
      <c r="A1306" s="40" t="str">
        <f t="shared" si="80"/>
        <v>5_20103</v>
      </c>
      <c r="B1306" s="40">
        <v>5</v>
      </c>
      <c r="C1306" s="41" t="s">
        <v>68</v>
      </c>
      <c r="D1306" s="40">
        <v>3</v>
      </c>
      <c r="E1306" s="40">
        <v>2010</v>
      </c>
      <c r="F1306" s="40" t="str">
        <f t="shared" si="81"/>
        <v>2010Q3</v>
      </c>
      <c r="G1306" s="40">
        <v>1</v>
      </c>
      <c r="H1306" s="40">
        <v>0</v>
      </c>
      <c r="I1306" s="40">
        <v>0</v>
      </c>
      <c r="J1306" s="42">
        <v>59920</v>
      </c>
      <c r="K1306" s="42">
        <f>J1306*OtherData!$C$3</f>
        <v>45359.576078728242</v>
      </c>
      <c r="L1306" s="42" t="str">
        <f>VLOOKUP($C1306,OtherData!$H:$I,2,0)</f>
        <v>Wind</v>
      </c>
      <c r="M1306" s="54">
        <f t="shared" si="82"/>
        <v>-3.8889401077839003E-2</v>
      </c>
      <c r="N1306" s="42" t="e">
        <f>VLOOKUP(E1306,Inflation!$A$2:'Inflation'!$L$63,14,FALSE)*J1306</f>
        <v>#REF!</v>
      </c>
      <c r="O1306" s="126" t="e">
        <f t="shared" si="83"/>
        <v>#REF!</v>
      </c>
      <c r="P1306" s="41">
        <v>1</v>
      </c>
      <c r="Q1306" s="41">
        <v>1</v>
      </c>
      <c r="R1306" s="41">
        <v>1</v>
      </c>
    </row>
    <row r="1307" spans="1:18">
      <c r="A1307" s="40" t="str">
        <f t="shared" si="80"/>
        <v>2_20112</v>
      </c>
      <c r="B1307" s="40">
        <v>2</v>
      </c>
      <c r="C1307" s="41" t="s">
        <v>71</v>
      </c>
      <c r="D1307" s="40">
        <v>2</v>
      </c>
      <c r="E1307" s="40">
        <v>2011</v>
      </c>
      <c r="F1307" s="40" t="str">
        <f t="shared" si="81"/>
        <v>2011Q2</v>
      </c>
      <c r="G1307" s="40">
        <v>1</v>
      </c>
      <c r="H1307" s="40">
        <v>0</v>
      </c>
      <c r="I1307" s="40">
        <v>0</v>
      </c>
      <c r="J1307" s="42">
        <v>59762</v>
      </c>
      <c r="K1307" s="42">
        <f>J1307*OtherData!$C$3</f>
        <v>45239.969719909161</v>
      </c>
      <c r="L1307" s="42" t="str">
        <f>VLOOKUP($C1307,OtherData!$H:$I,2,0)</f>
        <v>Storm</v>
      </c>
      <c r="M1307" s="54">
        <f t="shared" si="82"/>
        <v>-3.8890453871497963E-2</v>
      </c>
      <c r="N1307" s="42" t="e">
        <f>VLOOKUP(E1307,Inflation!$A$2:'Inflation'!$L$63,14,FALSE)*J1307</f>
        <v>#REF!</v>
      </c>
      <c r="O1307" s="126" t="e">
        <f t="shared" si="83"/>
        <v>#REF!</v>
      </c>
      <c r="P1307" s="41">
        <v>5</v>
      </c>
      <c r="Q1307" s="41">
        <v>2</v>
      </c>
      <c r="R1307" s="41">
        <v>5</v>
      </c>
    </row>
    <row r="1308" spans="1:18">
      <c r="A1308" s="40" t="str">
        <f t="shared" si="80"/>
        <v>3_20114</v>
      </c>
      <c r="B1308" s="40">
        <v>3</v>
      </c>
      <c r="C1308" s="41" t="s">
        <v>71</v>
      </c>
      <c r="D1308" s="40">
        <v>4</v>
      </c>
      <c r="E1308" s="40">
        <v>2011</v>
      </c>
      <c r="F1308" s="40" t="str">
        <f t="shared" si="81"/>
        <v>2011Q4</v>
      </c>
      <c r="G1308" s="40">
        <v>1</v>
      </c>
      <c r="H1308" s="40">
        <v>0</v>
      </c>
      <c r="I1308" s="40">
        <v>0</v>
      </c>
      <c r="J1308" s="42">
        <v>59711</v>
      </c>
      <c r="K1308" s="42">
        <f>J1308*OtherData!$C$3</f>
        <v>45201.362604087815</v>
      </c>
      <c r="L1308" s="42" t="str">
        <f>VLOOKUP($C1308,OtherData!$H:$I,2,0)</f>
        <v>Storm</v>
      </c>
      <c r="M1308" s="54">
        <f t="shared" si="82"/>
        <v>-3.8890793697299274E-2</v>
      </c>
      <c r="N1308" s="42" t="e">
        <f>VLOOKUP(E1308,Inflation!$A$2:'Inflation'!$L$63,14,FALSE)*J1308</f>
        <v>#REF!</v>
      </c>
      <c r="O1308" s="126" t="e">
        <f t="shared" si="83"/>
        <v>#REF!</v>
      </c>
      <c r="P1308" s="41">
        <v>3</v>
      </c>
      <c r="Q1308" s="41">
        <v>3</v>
      </c>
      <c r="R1308" s="41">
        <v>3</v>
      </c>
    </row>
    <row r="1309" spans="1:18">
      <c r="A1309" s="40" t="str">
        <f t="shared" si="80"/>
        <v>5_20153</v>
      </c>
      <c r="B1309" s="40">
        <v>5</v>
      </c>
      <c r="C1309" s="41" t="s">
        <v>71</v>
      </c>
      <c r="D1309" s="40">
        <v>3</v>
      </c>
      <c r="E1309" s="40">
        <v>2015</v>
      </c>
      <c r="F1309" s="40" t="str">
        <f t="shared" si="81"/>
        <v>2015Q3</v>
      </c>
      <c r="G1309" s="40">
        <v>1</v>
      </c>
      <c r="H1309" s="40">
        <v>0</v>
      </c>
      <c r="I1309" s="40">
        <v>0</v>
      </c>
      <c r="J1309" s="42">
        <v>59673</v>
      </c>
      <c r="K1309" s="42">
        <f>J1309*OtherData!$C$3</f>
        <v>45172.596517789556</v>
      </c>
      <c r="L1309" s="42" t="str">
        <f>VLOOKUP($C1309,OtherData!$H:$I,2,0)</f>
        <v>Storm</v>
      </c>
      <c r="M1309" s="54">
        <f t="shared" si="82"/>
        <v>-3.8891046900837507E-2</v>
      </c>
      <c r="N1309" s="42" t="e">
        <f>VLOOKUP(E1309,Inflation!$A$2:'Inflation'!$L$63,14,FALSE)*J1309</f>
        <v>#REF!</v>
      </c>
      <c r="O1309" s="126" t="e">
        <f t="shared" si="83"/>
        <v>#REF!</v>
      </c>
      <c r="P1309" s="41">
        <v>5</v>
      </c>
      <c r="Q1309" s="41">
        <v>2</v>
      </c>
      <c r="R1309" s="41">
        <v>5</v>
      </c>
    </row>
    <row r="1310" spans="1:18">
      <c r="A1310" s="40" t="str">
        <f t="shared" si="80"/>
        <v>4_20122</v>
      </c>
      <c r="B1310" s="40">
        <v>4</v>
      </c>
      <c r="C1310" s="41" t="s">
        <v>71</v>
      </c>
      <c r="D1310" s="40">
        <v>2</v>
      </c>
      <c r="E1310" s="40">
        <v>2012</v>
      </c>
      <c r="F1310" s="40" t="str">
        <f t="shared" si="81"/>
        <v>2012Q2</v>
      </c>
      <c r="G1310" s="40">
        <v>1</v>
      </c>
      <c r="H1310" s="40">
        <v>11</v>
      </c>
      <c r="I1310" s="40">
        <v>0</v>
      </c>
      <c r="J1310" s="42">
        <v>59502</v>
      </c>
      <c r="K1310" s="42">
        <f>J1310*OtherData!$C$3</f>
        <v>45043.149129447389</v>
      </c>
      <c r="L1310" s="42" t="str">
        <f>VLOOKUP($C1310,OtherData!$H:$I,2,0)</f>
        <v>Storm</v>
      </c>
      <c r="M1310" s="54">
        <f t="shared" si="82"/>
        <v>-3.8892186316759544E-2</v>
      </c>
      <c r="N1310" s="42" t="e">
        <f>VLOOKUP(E1310,Inflation!$A$2:'Inflation'!$L$63,14,FALSE)*J1310</f>
        <v>#REF!</v>
      </c>
      <c r="O1310" s="126" t="e">
        <f t="shared" si="83"/>
        <v>#REF!</v>
      </c>
      <c r="P1310" s="41">
        <v>3</v>
      </c>
      <c r="Q1310" s="41">
        <v>3</v>
      </c>
      <c r="R1310" s="41">
        <v>3</v>
      </c>
    </row>
    <row r="1311" spans="1:18">
      <c r="A1311" s="40" t="str">
        <f t="shared" si="80"/>
        <v>5_20113</v>
      </c>
      <c r="B1311" s="40">
        <v>5</v>
      </c>
      <c r="C1311" s="41" t="s">
        <v>71</v>
      </c>
      <c r="D1311" s="40">
        <v>3</v>
      </c>
      <c r="E1311" s="40">
        <v>2011</v>
      </c>
      <c r="F1311" s="40" t="str">
        <f t="shared" si="81"/>
        <v>2011Q3</v>
      </c>
      <c r="G1311" s="40">
        <v>1</v>
      </c>
      <c r="H1311" s="40">
        <v>0</v>
      </c>
      <c r="I1311" s="40">
        <v>0</v>
      </c>
      <c r="J1311" s="42">
        <v>59387</v>
      </c>
      <c r="K1311" s="42">
        <f>J1311*OtherData!$C$3</f>
        <v>44956.093868281605</v>
      </c>
      <c r="L1311" s="42" t="str">
        <f>VLOOKUP($C1311,OtherData!$H:$I,2,0)</f>
        <v>Storm</v>
      </c>
      <c r="M1311" s="54">
        <f t="shared" si="82"/>
        <v>-3.8892952590625238E-2</v>
      </c>
      <c r="N1311" s="42" t="e">
        <f>VLOOKUP(E1311,Inflation!$A$2:'Inflation'!$L$63,14,FALSE)*J1311</f>
        <v>#REF!</v>
      </c>
      <c r="O1311" s="126" t="e">
        <f t="shared" si="83"/>
        <v>#REF!</v>
      </c>
      <c r="P1311" s="41">
        <v>3</v>
      </c>
      <c r="Q1311" s="41">
        <v>3</v>
      </c>
      <c r="R1311" s="41">
        <v>3</v>
      </c>
    </row>
    <row r="1312" spans="1:18">
      <c r="A1312" s="40" t="str">
        <f t="shared" si="80"/>
        <v>3_20112</v>
      </c>
      <c r="B1312" s="40">
        <v>3</v>
      </c>
      <c r="C1312" s="41" t="s">
        <v>71</v>
      </c>
      <c r="D1312" s="40">
        <v>2</v>
      </c>
      <c r="E1312" s="40">
        <v>2011</v>
      </c>
      <c r="F1312" s="40" t="str">
        <f t="shared" si="81"/>
        <v>2011Q2</v>
      </c>
      <c r="G1312" s="40">
        <v>1</v>
      </c>
      <c r="H1312" s="40">
        <v>0</v>
      </c>
      <c r="I1312" s="40">
        <v>0</v>
      </c>
      <c r="J1312" s="42">
        <v>59387</v>
      </c>
      <c r="K1312" s="42">
        <f>J1312*OtherData!$C$3</f>
        <v>44956.093868281605</v>
      </c>
      <c r="L1312" s="42" t="str">
        <f>VLOOKUP($C1312,OtherData!$H:$I,2,0)</f>
        <v>Storm</v>
      </c>
      <c r="M1312" s="54">
        <f t="shared" si="82"/>
        <v>-3.8892952590625238E-2</v>
      </c>
      <c r="N1312" s="42" t="e">
        <f>VLOOKUP(E1312,Inflation!$A$2:'Inflation'!$L$63,14,FALSE)*J1312</f>
        <v>#REF!</v>
      </c>
      <c r="O1312" s="126" t="e">
        <f t="shared" si="83"/>
        <v>#REF!</v>
      </c>
      <c r="P1312" s="41">
        <v>5</v>
      </c>
      <c r="Q1312" s="41">
        <v>2</v>
      </c>
      <c r="R1312" s="41">
        <v>5</v>
      </c>
    </row>
    <row r="1313" spans="1:18">
      <c r="A1313" s="40" t="str">
        <f t="shared" si="80"/>
        <v>3_20112</v>
      </c>
      <c r="B1313" s="40">
        <v>3</v>
      </c>
      <c r="C1313" s="41" t="s">
        <v>71</v>
      </c>
      <c r="D1313" s="40">
        <v>2</v>
      </c>
      <c r="E1313" s="40">
        <v>2011</v>
      </c>
      <c r="F1313" s="40" t="str">
        <f t="shared" si="81"/>
        <v>2011Q2</v>
      </c>
      <c r="G1313" s="40">
        <v>1</v>
      </c>
      <c r="H1313" s="40">
        <v>0</v>
      </c>
      <c r="I1313" s="40">
        <v>0</v>
      </c>
      <c r="J1313" s="42">
        <v>59292</v>
      </c>
      <c r="K1313" s="42">
        <f>J1313*OtherData!$C$3</f>
        <v>44884.178652535957</v>
      </c>
      <c r="L1313" s="42" t="str">
        <f>VLOOKUP($C1313,OtherData!$H:$I,2,0)</f>
        <v>Storm</v>
      </c>
      <c r="M1313" s="54">
        <f t="shared" si="82"/>
        <v>-3.8893585599470815E-2</v>
      </c>
      <c r="N1313" s="42" t="e">
        <f>VLOOKUP(E1313,Inflation!$A$2:'Inflation'!$L$63,14,FALSE)*J1313</f>
        <v>#REF!</v>
      </c>
      <c r="O1313" s="126" t="e">
        <f t="shared" si="83"/>
        <v>#REF!</v>
      </c>
      <c r="P1313" s="41">
        <v>5</v>
      </c>
      <c r="Q1313" s="41">
        <v>2</v>
      </c>
      <c r="R1313" s="41">
        <v>5</v>
      </c>
    </row>
    <row r="1314" spans="1:18">
      <c r="A1314" s="40" t="str">
        <f t="shared" si="80"/>
        <v>5_20093</v>
      </c>
      <c r="B1314" s="40">
        <v>5</v>
      </c>
      <c r="C1314" s="41" t="s">
        <v>71</v>
      </c>
      <c r="D1314" s="40">
        <v>3</v>
      </c>
      <c r="E1314" s="40">
        <v>2009</v>
      </c>
      <c r="F1314" s="40" t="str">
        <f t="shared" si="81"/>
        <v>2009Q3</v>
      </c>
      <c r="G1314" s="40">
        <v>1</v>
      </c>
      <c r="H1314" s="40">
        <v>0</v>
      </c>
      <c r="I1314" s="40">
        <v>0</v>
      </c>
      <c r="J1314" s="42">
        <v>59235</v>
      </c>
      <c r="K1314" s="42">
        <f>J1314*OtherData!$C$3</f>
        <v>44841.029523088568</v>
      </c>
      <c r="L1314" s="42" t="str">
        <f>VLOOKUP($C1314,OtherData!$H:$I,2,0)</f>
        <v>Storm</v>
      </c>
      <c r="M1314" s="54">
        <f t="shared" si="82"/>
        <v>-3.8893965404778165E-2</v>
      </c>
      <c r="N1314" s="42" t="e">
        <f>VLOOKUP(E1314,Inflation!$A$2:'Inflation'!$L$63,14,FALSE)*J1314</f>
        <v>#REF!</v>
      </c>
      <c r="O1314" s="126" t="e">
        <f t="shared" si="83"/>
        <v>#REF!</v>
      </c>
      <c r="P1314" s="41">
        <v>3</v>
      </c>
      <c r="Q1314" s="41">
        <v>3</v>
      </c>
      <c r="R1314" s="41">
        <v>5</v>
      </c>
    </row>
    <row r="1315" spans="1:18">
      <c r="A1315" s="40" t="str">
        <f t="shared" si="80"/>
        <v>5_20093</v>
      </c>
      <c r="B1315" s="40">
        <v>5</v>
      </c>
      <c r="C1315" s="41" t="s">
        <v>71</v>
      </c>
      <c r="D1315" s="40">
        <v>3</v>
      </c>
      <c r="E1315" s="40">
        <v>2009</v>
      </c>
      <c r="F1315" s="40" t="str">
        <f t="shared" si="81"/>
        <v>2009Q3</v>
      </c>
      <c r="G1315" s="40">
        <v>1</v>
      </c>
      <c r="H1315" s="40">
        <v>0</v>
      </c>
      <c r="I1315" s="40">
        <v>0</v>
      </c>
      <c r="J1315" s="42">
        <v>59166</v>
      </c>
      <c r="K1315" s="42">
        <f>J1315*OtherData!$C$3</f>
        <v>44788.796366389099</v>
      </c>
      <c r="L1315" s="42" t="str">
        <f>VLOOKUP($C1315,OtherData!$H:$I,2,0)</f>
        <v>Storm</v>
      </c>
      <c r="M1315" s="54">
        <f t="shared" si="82"/>
        <v>-3.889442516909758E-2</v>
      </c>
      <c r="N1315" s="42" t="e">
        <f>VLOOKUP(E1315,Inflation!$A$2:'Inflation'!$L$63,14,FALSE)*J1315</f>
        <v>#REF!</v>
      </c>
      <c r="O1315" s="126" t="e">
        <f t="shared" si="83"/>
        <v>#REF!</v>
      </c>
      <c r="P1315" s="41">
        <v>5</v>
      </c>
      <c r="Q1315" s="41">
        <v>2</v>
      </c>
      <c r="R1315" s="41">
        <v>2</v>
      </c>
    </row>
    <row r="1316" spans="1:18">
      <c r="A1316" s="40" t="str">
        <f t="shared" si="80"/>
        <v>5_20142</v>
      </c>
      <c r="B1316" s="40">
        <v>5</v>
      </c>
      <c r="C1316" s="41" t="s">
        <v>71</v>
      </c>
      <c r="D1316" s="40">
        <v>2</v>
      </c>
      <c r="E1316" s="40">
        <v>2014</v>
      </c>
      <c r="F1316" s="40" t="str">
        <f t="shared" si="81"/>
        <v>2014Q2</v>
      </c>
      <c r="G1316" s="40">
        <v>1</v>
      </c>
      <c r="H1316" s="40">
        <v>0</v>
      </c>
      <c r="I1316" s="40">
        <v>0</v>
      </c>
      <c r="J1316" s="42">
        <v>59134</v>
      </c>
      <c r="K1316" s="42">
        <f>J1316*OtherData!$C$3</f>
        <v>44764.572293716883</v>
      </c>
      <c r="L1316" s="42" t="str">
        <f>VLOOKUP($C1316,OtherData!$H:$I,2,0)</f>
        <v>Storm</v>
      </c>
      <c r="M1316" s="54">
        <f t="shared" si="82"/>
        <v>-3.8894638393129774E-2</v>
      </c>
      <c r="N1316" s="42" t="e">
        <f>VLOOKUP(E1316,Inflation!$A$2:'Inflation'!$L$63,14,FALSE)*J1316</f>
        <v>#REF!</v>
      </c>
      <c r="O1316" s="126" t="e">
        <f t="shared" si="83"/>
        <v>#REF!</v>
      </c>
      <c r="P1316" s="41">
        <v>3</v>
      </c>
      <c r="Q1316" s="41">
        <v>3</v>
      </c>
      <c r="R1316" s="41">
        <v>3</v>
      </c>
    </row>
    <row r="1317" spans="1:18">
      <c r="A1317" s="40" t="str">
        <f t="shared" si="80"/>
        <v>4_20103</v>
      </c>
      <c r="B1317" s="40">
        <v>4</v>
      </c>
      <c r="C1317" s="41" t="s">
        <v>71</v>
      </c>
      <c r="D1317" s="40">
        <v>3</v>
      </c>
      <c r="E1317" s="40">
        <v>2010</v>
      </c>
      <c r="F1317" s="40" t="str">
        <f t="shared" si="81"/>
        <v>2010Q3</v>
      </c>
      <c r="G1317" s="40">
        <v>1</v>
      </c>
      <c r="H1317" s="40">
        <v>0</v>
      </c>
      <c r="I1317" s="40">
        <v>0</v>
      </c>
      <c r="J1317" s="42">
        <v>58994</v>
      </c>
      <c r="K1317" s="42">
        <f>J1317*OtherData!$C$3</f>
        <v>44658.591975775933</v>
      </c>
      <c r="L1317" s="42" t="str">
        <f>VLOOKUP($C1317,OtherData!$H:$I,2,0)</f>
        <v>Storm</v>
      </c>
      <c r="M1317" s="54">
        <f t="shared" si="82"/>
        <v>-3.8895571248270623E-2</v>
      </c>
      <c r="N1317" s="42" t="e">
        <f>VLOOKUP(E1317,Inflation!$A$2:'Inflation'!$L$63,14,FALSE)*J1317</f>
        <v>#REF!</v>
      </c>
      <c r="O1317" s="126" t="e">
        <f t="shared" si="83"/>
        <v>#REF!</v>
      </c>
      <c r="P1317" s="41">
        <v>1</v>
      </c>
      <c r="Q1317" s="41">
        <v>1</v>
      </c>
      <c r="R1317" s="41">
        <v>1</v>
      </c>
    </row>
    <row r="1318" spans="1:18">
      <c r="A1318" s="40" t="str">
        <f t="shared" si="80"/>
        <v>4_20112</v>
      </c>
      <c r="B1318" s="40">
        <v>4</v>
      </c>
      <c r="C1318" s="41" t="s">
        <v>71</v>
      </c>
      <c r="D1318" s="40">
        <v>2</v>
      </c>
      <c r="E1318" s="40">
        <v>2011</v>
      </c>
      <c r="F1318" s="40" t="str">
        <f t="shared" si="81"/>
        <v>2011Q2</v>
      </c>
      <c r="G1318" s="40">
        <v>1</v>
      </c>
      <c r="H1318" s="40">
        <v>0</v>
      </c>
      <c r="I1318" s="40">
        <v>0</v>
      </c>
      <c r="J1318" s="42">
        <v>58969</v>
      </c>
      <c r="K1318" s="42">
        <f>J1318*OtherData!$C$3</f>
        <v>44639.66691900076</v>
      </c>
      <c r="L1318" s="42" t="str">
        <f>VLOOKUP($C1318,OtherData!$H:$I,2,0)</f>
        <v>Storm</v>
      </c>
      <c r="M1318" s="54">
        <f t="shared" si="82"/>
        <v>-3.8895737829545779E-2</v>
      </c>
      <c r="N1318" s="42" t="e">
        <f>VLOOKUP(E1318,Inflation!$A$2:'Inflation'!$L$63,14,FALSE)*J1318</f>
        <v>#REF!</v>
      </c>
      <c r="O1318" s="126" t="e">
        <f t="shared" si="83"/>
        <v>#REF!</v>
      </c>
      <c r="P1318" s="41">
        <v>3</v>
      </c>
      <c r="Q1318" s="41">
        <v>3</v>
      </c>
      <c r="R1318" s="41">
        <v>5</v>
      </c>
    </row>
    <row r="1319" spans="1:18">
      <c r="A1319" s="40" t="str">
        <f t="shared" si="80"/>
        <v>5_20114</v>
      </c>
      <c r="B1319" s="40">
        <v>5</v>
      </c>
      <c r="C1319" s="41" t="s">
        <v>71</v>
      </c>
      <c r="D1319" s="40">
        <v>4</v>
      </c>
      <c r="E1319" s="40">
        <v>2011</v>
      </c>
      <c r="F1319" s="40" t="str">
        <f t="shared" si="81"/>
        <v>2011Q4</v>
      </c>
      <c r="G1319" s="40">
        <v>1</v>
      </c>
      <c r="H1319" s="40">
        <v>0</v>
      </c>
      <c r="I1319" s="40">
        <v>0</v>
      </c>
      <c r="J1319" s="42">
        <v>58785</v>
      </c>
      <c r="K1319" s="42">
        <f>J1319*OtherData!$C$3</f>
        <v>44500.378501135507</v>
      </c>
      <c r="L1319" s="42" t="str">
        <f>VLOOKUP($C1319,OtherData!$H:$I,2,0)</f>
        <v>Storm</v>
      </c>
      <c r="M1319" s="54">
        <f t="shared" si="82"/>
        <v>-3.8896963867730894E-2</v>
      </c>
      <c r="N1319" s="42" t="e">
        <f>VLOOKUP(E1319,Inflation!$A$2:'Inflation'!$L$63,14,FALSE)*J1319</f>
        <v>#REF!</v>
      </c>
      <c r="O1319" s="126" t="e">
        <f t="shared" si="83"/>
        <v>#REF!</v>
      </c>
      <c r="P1319" s="41">
        <v>3</v>
      </c>
      <c r="Q1319" s="41">
        <v>3</v>
      </c>
      <c r="R1319" s="41">
        <v>3</v>
      </c>
    </row>
    <row r="1320" spans="1:18">
      <c r="A1320" s="40" t="str">
        <f t="shared" si="80"/>
        <v>6_20102</v>
      </c>
      <c r="B1320" s="40">
        <v>6</v>
      </c>
      <c r="C1320" s="41" t="s">
        <v>71</v>
      </c>
      <c r="D1320" s="40">
        <v>2</v>
      </c>
      <c r="E1320" s="40">
        <v>2010</v>
      </c>
      <c r="F1320" s="40" t="str">
        <f t="shared" si="81"/>
        <v>2010Q2</v>
      </c>
      <c r="G1320" s="40">
        <v>1</v>
      </c>
      <c r="H1320" s="40">
        <v>0</v>
      </c>
      <c r="I1320" s="40">
        <v>0</v>
      </c>
      <c r="J1320" s="42">
        <v>58741</v>
      </c>
      <c r="K1320" s="42">
        <f>J1320*OtherData!$C$3</f>
        <v>44467.070401211204</v>
      </c>
      <c r="L1320" s="42" t="str">
        <f>VLOOKUP($C1320,OtherData!$H:$I,2,0)</f>
        <v>Storm</v>
      </c>
      <c r="M1320" s="54">
        <f t="shared" si="82"/>
        <v>-3.8897257050775159E-2</v>
      </c>
      <c r="N1320" s="42" t="e">
        <f>VLOOKUP(E1320,Inflation!$A$2:'Inflation'!$L$63,14,FALSE)*J1320</f>
        <v>#REF!</v>
      </c>
      <c r="O1320" s="126" t="e">
        <f t="shared" si="83"/>
        <v>#REF!</v>
      </c>
      <c r="P1320" s="41">
        <v>3</v>
      </c>
      <c r="Q1320" s="41">
        <v>3</v>
      </c>
      <c r="R1320" s="41">
        <v>3</v>
      </c>
    </row>
    <row r="1321" spans="1:18">
      <c r="A1321" s="40" t="str">
        <f t="shared" si="80"/>
        <v>3_20102</v>
      </c>
      <c r="B1321" s="40">
        <v>3</v>
      </c>
      <c r="C1321" s="41" t="s">
        <v>71</v>
      </c>
      <c r="D1321" s="40">
        <v>2</v>
      </c>
      <c r="E1321" s="40">
        <v>2010</v>
      </c>
      <c r="F1321" s="40" t="str">
        <f t="shared" si="81"/>
        <v>2010Q2</v>
      </c>
      <c r="G1321" s="40">
        <v>1</v>
      </c>
      <c r="H1321" s="40">
        <v>0</v>
      </c>
      <c r="I1321" s="40">
        <v>0</v>
      </c>
      <c r="J1321" s="42">
        <v>58614</v>
      </c>
      <c r="K1321" s="42">
        <f>J1321*OtherData!$C$3</f>
        <v>44370.93111279334</v>
      </c>
      <c r="L1321" s="42" t="str">
        <f>VLOOKUP($C1321,OtherData!$H:$I,2,0)</f>
        <v>Storm</v>
      </c>
      <c r="M1321" s="54">
        <f t="shared" si="82"/>
        <v>-3.8898103283652931E-2</v>
      </c>
      <c r="N1321" s="42" t="e">
        <f>VLOOKUP(E1321,Inflation!$A$2:'Inflation'!$L$63,14,FALSE)*J1321</f>
        <v>#REF!</v>
      </c>
      <c r="O1321" s="126" t="e">
        <f t="shared" si="83"/>
        <v>#REF!</v>
      </c>
      <c r="P1321" s="41">
        <v>3</v>
      </c>
      <c r="Q1321" s="41">
        <v>3</v>
      </c>
      <c r="R1321" s="41">
        <v>3</v>
      </c>
    </row>
    <row r="1322" spans="1:18">
      <c r="A1322" s="40" t="str">
        <f t="shared" si="80"/>
        <v>2_20112</v>
      </c>
      <c r="B1322" s="40">
        <v>2</v>
      </c>
      <c r="C1322" s="41" t="s">
        <v>71</v>
      </c>
      <c r="D1322" s="40">
        <v>2</v>
      </c>
      <c r="E1322" s="40">
        <v>2011</v>
      </c>
      <c r="F1322" s="40" t="str">
        <f t="shared" si="81"/>
        <v>2011Q2</v>
      </c>
      <c r="G1322" s="40">
        <v>1</v>
      </c>
      <c r="H1322" s="40">
        <v>0</v>
      </c>
      <c r="I1322" s="40">
        <v>0</v>
      </c>
      <c r="J1322" s="42">
        <v>58386</v>
      </c>
      <c r="K1322" s="42">
        <f>J1322*OtherData!$C$3</f>
        <v>44198.334595003784</v>
      </c>
      <c r="L1322" s="42" t="str">
        <f>VLOOKUP($C1322,OtherData!$H:$I,2,0)</f>
        <v>Storm</v>
      </c>
      <c r="M1322" s="54">
        <f t="shared" si="82"/>
        <v>-3.8899622504882318E-2</v>
      </c>
      <c r="N1322" s="42" t="e">
        <f>VLOOKUP(E1322,Inflation!$A$2:'Inflation'!$L$63,14,FALSE)*J1322</f>
        <v>#REF!</v>
      </c>
      <c r="O1322" s="126" t="e">
        <f t="shared" si="83"/>
        <v>#REF!</v>
      </c>
      <c r="P1322" s="41">
        <v>3</v>
      </c>
      <c r="Q1322" s="41">
        <v>3</v>
      </c>
      <c r="R1322" s="41">
        <v>5</v>
      </c>
    </row>
    <row r="1323" spans="1:18">
      <c r="A1323" s="40" t="str">
        <f t="shared" si="80"/>
        <v>2_20112</v>
      </c>
      <c r="B1323" s="40">
        <v>2</v>
      </c>
      <c r="C1323" s="41" t="s">
        <v>71</v>
      </c>
      <c r="D1323" s="40">
        <v>2</v>
      </c>
      <c r="E1323" s="40">
        <v>2011</v>
      </c>
      <c r="F1323" s="40" t="str">
        <f t="shared" si="81"/>
        <v>2011Q2</v>
      </c>
      <c r="G1323" s="40">
        <v>1</v>
      </c>
      <c r="H1323" s="40">
        <v>0</v>
      </c>
      <c r="I1323" s="40">
        <v>0</v>
      </c>
      <c r="J1323" s="42">
        <v>58335</v>
      </c>
      <c r="K1323" s="42">
        <f>J1323*OtherData!$C$3</f>
        <v>44159.727479182438</v>
      </c>
      <c r="L1323" s="42" t="str">
        <f>VLOOKUP($C1323,OtherData!$H:$I,2,0)</f>
        <v>Storm</v>
      </c>
      <c r="M1323" s="54">
        <f t="shared" si="82"/>
        <v>-3.8899962330683623E-2</v>
      </c>
      <c r="N1323" s="42" t="e">
        <f>VLOOKUP(E1323,Inflation!$A$2:'Inflation'!$L$63,14,FALSE)*J1323</f>
        <v>#REF!</v>
      </c>
      <c r="O1323" s="126" t="e">
        <f t="shared" si="83"/>
        <v>#REF!</v>
      </c>
      <c r="P1323" s="41">
        <v>1</v>
      </c>
      <c r="Q1323" s="41">
        <v>1</v>
      </c>
      <c r="R1323" s="41">
        <v>5</v>
      </c>
    </row>
    <row r="1324" spans="1:18">
      <c r="A1324" s="40" t="str">
        <f t="shared" si="80"/>
        <v>5_20122</v>
      </c>
      <c r="B1324" s="40">
        <v>5</v>
      </c>
      <c r="C1324" s="41" t="s">
        <v>71</v>
      </c>
      <c r="D1324" s="40">
        <v>2</v>
      </c>
      <c r="E1324" s="40">
        <v>2012</v>
      </c>
      <c r="F1324" s="40" t="str">
        <f t="shared" si="81"/>
        <v>2012Q2</v>
      </c>
      <c r="G1324" s="40">
        <v>1</v>
      </c>
      <c r="H1324" s="40">
        <v>0</v>
      </c>
      <c r="I1324" s="40">
        <v>0</v>
      </c>
      <c r="J1324" s="42">
        <v>58233</v>
      </c>
      <c r="K1324" s="42">
        <f>J1324*OtherData!$C$3</f>
        <v>44082.513247539748</v>
      </c>
      <c r="L1324" s="42" t="str">
        <f>VLOOKUP($C1324,OtherData!$H:$I,2,0)</f>
        <v>Storm</v>
      </c>
      <c r="M1324" s="54">
        <f t="shared" si="82"/>
        <v>-3.8900641982286245E-2</v>
      </c>
      <c r="N1324" s="42" t="e">
        <f>VLOOKUP(E1324,Inflation!$A$2:'Inflation'!$L$63,14,FALSE)*J1324</f>
        <v>#REF!</v>
      </c>
      <c r="O1324" s="126" t="e">
        <f t="shared" si="83"/>
        <v>#REF!</v>
      </c>
      <c r="P1324" s="41">
        <v>3</v>
      </c>
      <c r="Q1324" s="41">
        <v>3</v>
      </c>
      <c r="R1324" s="41">
        <v>3</v>
      </c>
    </row>
    <row r="1325" spans="1:18">
      <c r="A1325" s="40" t="str">
        <f t="shared" si="80"/>
        <v>6_20104</v>
      </c>
      <c r="B1325" s="40">
        <v>6</v>
      </c>
      <c r="C1325" s="41" t="s">
        <v>71</v>
      </c>
      <c r="D1325" s="40">
        <v>4</v>
      </c>
      <c r="E1325" s="40">
        <v>2010</v>
      </c>
      <c r="F1325" s="40" t="str">
        <f t="shared" si="81"/>
        <v>2010Q4</v>
      </c>
      <c r="G1325" s="40">
        <v>1</v>
      </c>
      <c r="H1325" s="40">
        <v>0</v>
      </c>
      <c r="I1325" s="40">
        <v>0</v>
      </c>
      <c r="J1325" s="42">
        <v>58170</v>
      </c>
      <c r="K1325" s="42">
        <f>J1325*OtherData!$C$3</f>
        <v>44034.822104466315</v>
      </c>
      <c r="L1325" s="42" t="str">
        <f>VLOOKUP($C1325,OtherData!$H:$I,2,0)</f>
        <v>Storm</v>
      </c>
      <c r="M1325" s="54">
        <f t="shared" si="82"/>
        <v>-3.8901061767099628E-2</v>
      </c>
      <c r="N1325" s="42" t="e">
        <f>VLOOKUP(E1325,Inflation!$A$2:'Inflation'!$L$63,14,FALSE)*J1325</f>
        <v>#REF!</v>
      </c>
      <c r="O1325" s="126" t="e">
        <f t="shared" si="83"/>
        <v>#REF!</v>
      </c>
      <c r="P1325" s="41">
        <v>5</v>
      </c>
      <c r="Q1325" s="41">
        <v>2</v>
      </c>
      <c r="R1325" s="41">
        <v>2</v>
      </c>
    </row>
    <row r="1326" spans="1:18">
      <c r="A1326" s="40" t="str">
        <f t="shared" si="80"/>
        <v>4_20102</v>
      </c>
      <c r="B1326" s="40">
        <v>4</v>
      </c>
      <c r="C1326" s="41" t="s">
        <v>71</v>
      </c>
      <c r="D1326" s="40">
        <v>2</v>
      </c>
      <c r="E1326" s="40">
        <v>2010</v>
      </c>
      <c r="F1326" s="40" t="str">
        <f t="shared" si="81"/>
        <v>2010Q2</v>
      </c>
      <c r="G1326" s="40">
        <v>1</v>
      </c>
      <c r="H1326" s="40">
        <v>0</v>
      </c>
      <c r="I1326" s="40">
        <v>0</v>
      </c>
      <c r="J1326" s="42">
        <v>58075</v>
      </c>
      <c r="K1326" s="42">
        <f>J1326*OtherData!$C$3</f>
        <v>43962.906888720667</v>
      </c>
      <c r="L1326" s="42" t="str">
        <f>VLOOKUP($C1326,OtherData!$H:$I,2,0)</f>
        <v>Storm</v>
      </c>
      <c r="M1326" s="54">
        <f t="shared" si="82"/>
        <v>-3.8901694775945204E-2</v>
      </c>
      <c r="N1326" s="42" t="e">
        <f>VLOOKUP(E1326,Inflation!$A$2:'Inflation'!$L$63,14,FALSE)*J1326</f>
        <v>#REF!</v>
      </c>
      <c r="O1326" s="126" t="e">
        <f t="shared" si="83"/>
        <v>#REF!</v>
      </c>
      <c r="P1326" s="41">
        <v>3</v>
      </c>
      <c r="Q1326" s="41">
        <v>3</v>
      </c>
      <c r="R1326" s="41">
        <v>3</v>
      </c>
    </row>
    <row r="1327" spans="1:18">
      <c r="A1327" s="40" t="str">
        <f t="shared" si="80"/>
        <v>4_20103</v>
      </c>
      <c r="B1327" s="40">
        <v>4</v>
      </c>
      <c r="C1327" s="41" t="s">
        <v>71</v>
      </c>
      <c r="D1327" s="40">
        <v>3</v>
      </c>
      <c r="E1327" s="40">
        <v>2010</v>
      </c>
      <c r="F1327" s="40" t="str">
        <f t="shared" si="81"/>
        <v>2010Q3</v>
      </c>
      <c r="G1327" s="40">
        <v>1</v>
      </c>
      <c r="H1327" s="40">
        <v>0</v>
      </c>
      <c r="I1327" s="40">
        <v>0</v>
      </c>
      <c r="J1327" s="42">
        <v>57885</v>
      </c>
      <c r="K1327" s="42">
        <f>J1327*OtherData!$C$3</f>
        <v>43819.07645722937</v>
      </c>
      <c r="L1327" s="42" t="str">
        <f>VLOOKUP($C1327,OtherData!$H:$I,2,0)</f>
        <v>Storm</v>
      </c>
      <c r="M1327" s="54">
        <f t="shared" si="82"/>
        <v>-3.8902960793636358E-2</v>
      </c>
      <c r="N1327" s="42" t="e">
        <f>VLOOKUP(E1327,Inflation!$A$2:'Inflation'!$L$63,14,FALSE)*J1327</f>
        <v>#REF!</v>
      </c>
      <c r="O1327" s="126" t="e">
        <f t="shared" si="83"/>
        <v>#REF!</v>
      </c>
      <c r="P1327" s="41">
        <v>5</v>
      </c>
      <c r="Q1327" s="41">
        <v>2</v>
      </c>
      <c r="R1327" s="41">
        <v>2</v>
      </c>
    </row>
    <row r="1328" spans="1:18">
      <c r="A1328" s="40" t="str">
        <f t="shared" si="80"/>
        <v>4_20132</v>
      </c>
      <c r="B1328" s="40">
        <v>4</v>
      </c>
      <c r="C1328" s="41" t="s">
        <v>71</v>
      </c>
      <c r="D1328" s="40">
        <v>2</v>
      </c>
      <c r="E1328" s="40">
        <v>2013</v>
      </c>
      <c r="F1328" s="40" t="str">
        <f t="shared" si="81"/>
        <v>2013Q2</v>
      </c>
      <c r="G1328" s="40">
        <v>1</v>
      </c>
      <c r="H1328" s="40">
        <v>0</v>
      </c>
      <c r="I1328" s="40">
        <v>0</v>
      </c>
      <c r="J1328" s="42">
        <v>57771</v>
      </c>
      <c r="K1328" s="42">
        <f>J1328*OtherData!$C$3</f>
        <v>43732.778198334599</v>
      </c>
      <c r="L1328" s="42" t="str">
        <f>VLOOKUP($C1328,OtherData!$H:$I,2,0)</f>
        <v>Storm</v>
      </c>
      <c r="M1328" s="54">
        <f t="shared" si="82"/>
        <v>-3.8903720404251045E-2</v>
      </c>
      <c r="N1328" s="42" t="e">
        <f>VLOOKUP(E1328,Inflation!$A$2:'Inflation'!$L$63,14,FALSE)*J1328</f>
        <v>#REF!</v>
      </c>
      <c r="O1328" s="126" t="e">
        <f t="shared" si="83"/>
        <v>#REF!</v>
      </c>
      <c r="P1328" s="41">
        <v>3</v>
      </c>
      <c r="Q1328" s="41">
        <v>3</v>
      </c>
      <c r="R1328" s="41">
        <v>3</v>
      </c>
    </row>
    <row r="1329" spans="1:18">
      <c r="A1329" s="40" t="str">
        <f t="shared" si="80"/>
        <v>4_20123</v>
      </c>
      <c r="B1329" s="40">
        <v>4</v>
      </c>
      <c r="C1329" s="41" t="s">
        <v>71</v>
      </c>
      <c r="D1329" s="40">
        <v>3</v>
      </c>
      <c r="E1329" s="40">
        <v>2012</v>
      </c>
      <c r="F1329" s="40" t="str">
        <f t="shared" si="81"/>
        <v>2012Q3</v>
      </c>
      <c r="G1329" s="40">
        <v>1</v>
      </c>
      <c r="H1329" s="40">
        <v>0</v>
      </c>
      <c r="I1329" s="40">
        <v>0</v>
      </c>
      <c r="J1329" s="42">
        <v>57752</v>
      </c>
      <c r="K1329" s="42">
        <f>J1329*OtherData!$C$3</f>
        <v>43718.39515518547</v>
      </c>
      <c r="L1329" s="42" t="str">
        <f>VLOOKUP($C1329,OtherData!$H:$I,2,0)</f>
        <v>Storm</v>
      </c>
      <c r="M1329" s="54">
        <f t="shared" si="82"/>
        <v>-3.8903847006020162E-2</v>
      </c>
      <c r="N1329" s="42" t="e">
        <f>VLOOKUP(E1329,Inflation!$A$2:'Inflation'!$L$63,14,FALSE)*J1329</f>
        <v>#REF!</v>
      </c>
      <c r="O1329" s="126" t="e">
        <f t="shared" si="83"/>
        <v>#REF!</v>
      </c>
      <c r="P1329" s="41">
        <v>3</v>
      </c>
      <c r="Q1329" s="41">
        <v>3</v>
      </c>
      <c r="R1329" s="41">
        <v>3</v>
      </c>
    </row>
    <row r="1330" spans="1:18">
      <c r="A1330" s="40" t="str">
        <f t="shared" si="80"/>
        <v>3_20112</v>
      </c>
      <c r="B1330" s="40">
        <v>3</v>
      </c>
      <c r="C1330" s="41" t="s">
        <v>71</v>
      </c>
      <c r="D1330" s="40">
        <v>2</v>
      </c>
      <c r="E1330" s="40">
        <v>2011</v>
      </c>
      <c r="F1330" s="40" t="str">
        <f t="shared" si="81"/>
        <v>2011Q2</v>
      </c>
      <c r="G1330" s="40">
        <v>1</v>
      </c>
      <c r="H1330" s="40">
        <v>0</v>
      </c>
      <c r="I1330" s="40">
        <v>0</v>
      </c>
      <c r="J1330" s="42">
        <v>57745</v>
      </c>
      <c r="K1330" s="42">
        <f>J1330*OtherData!$C$3</f>
        <v>43713.09613928842</v>
      </c>
      <c r="L1330" s="42" t="str">
        <f>VLOOKUP($C1330,OtherData!$H:$I,2,0)</f>
        <v>Storm</v>
      </c>
      <c r="M1330" s="54">
        <f t="shared" si="82"/>
        <v>-3.8903893648777207E-2</v>
      </c>
      <c r="N1330" s="42" t="e">
        <f>VLOOKUP(E1330,Inflation!$A$2:'Inflation'!$L$63,14,FALSE)*J1330</f>
        <v>#REF!</v>
      </c>
      <c r="O1330" s="126" t="e">
        <f t="shared" si="83"/>
        <v>#REF!</v>
      </c>
      <c r="P1330" s="41">
        <v>3</v>
      </c>
      <c r="Q1330" s="41">
        <v>3</v>
      </c>
      <c r="R1330" s="41">
        <v>3</v>
      </c>
    </row>
    <row r="1331" spans="1:18">
      <c r="A1331" s="40" t="str">
        <f t="shared" si="80"/>
        <v>4_20142</v>
      </c>
      <c r="B1331" s="40">
        <v>4</v>
      </c>
      <c r="C1331" s="41" t="s">
        <v>71</v>
      </c>
      <c r="D1331" s="40">
        <v>2</v>
      </c>
      <c r="E1331" s="40">
        <v>2014</v>
      </c>
      <c r="F1331" s="40" t="str">
        <f t="shared" si="81"/>
        <v>2014Q2</v>
      </c>
      <c r="G1331" s="40">
        <v>1</v>
      </c>
      <c r="H1331" s="40">
        <v>0</v>
      </c>
      <c r="I1331" s="40">
        <v>0</v>
      </c>
      <c r="J1331" s="42">
        <v>57726</v>
      </c>
      <c r="K1331" s="42">
        <f>J1331*OtherData!$C$3</f>
        <v>43698.71309613929</v>
      </c>
      <c r="L1331" s="42" t="str">
        <f>VLOOKUP($C1331,OtherData!$H:$I,2,0)</f>
        <v>Storm</v>
      </c>
      <c r="M1331" s="54">
        <f t="shared" si="82"/>
        <v>-3.8904020250546324E-2</v>
      </c>
      <c r="N1331" s="42" t="e">
        <f>VLOOKUP(E1331,Inflation!$A$2:'Inflation'!$L$63,14,FALSE)*J1331</f>
        <v>#REF!</v>
      </c>
      <c r="O1331" s="126" t="e">
        <f t="shared" si="83"/>
        <v>#REF!</v>
      </c>
      <c r="P1331" s="41">
        <v>3</v>
      </c>
      <c r="Q1331" s="41">
        <v>3</v>
      </c>
      <c r="R1331" s="41">
        <v>5</v>
      </c>
    </row>
    <row r="1332" spans="1:18">
      <c r="A1332" s="40" t="str">
        <f t="shared" si="80"/>
        <v>4_20112</v>
      </c>
      <c r="B1332" s="40">
        <v>4</v>
      </c>
      <c r="C1332" s="41" t="s">
        <v>71</v>
      </c>
      <c r="D1332" s="40">
        <v>2</v>
      </c>
      <c r="E1332" s="40">
        <v>2011</v>
      </c>
      <c r="F1332" s="40" t="str">
        <f t="shared" si="81"/>
        <v>2011Q2</v>
      </c>
      <c r="G1332" s="40">
        <v>1</v>
      </c>
      <c r="H1332" s="40">
        <v>0</v>
      </c>
      <c r="I1332" s="40">
        <v>0</v>
      </c>
      <c r="J1332" s="42">
        <v>57701</v>
      </c>
      <c r="K1332" s="42">
        <f>J1332*OtherData!$C$3</f>
        <v>43679.788039364117</v>
      </c>
      <c r="L1332" s="42" t="str">
        <f>VLOOKUP($C1332,OtherData!$H:$I,2,0)</f>
        <v>Storm</v>
      </c>
      <c r="M1332" s="54">
        <f t="shared" si="82"/>
        <v>-3.8904186831821473E-2</v>
      </c>
      <c r="N1332" s="42" t="e">
        <f>VLOOKUP(E1332,Inflation!$A$2:'Inflation'!$L$63,14,FALSE)*J1332</f>
        <v>#REF!</v>
      </c>
      <c r="O1332" s="126" t="e">
        <f t="shared" si="83"/>
        <v>#REF!</v>
      </c>
      <c r="P1332" s="41">
        <v>3</v>
      </c>
      <c r="Q1332" s="41">
        <v>3</v>
      </c>
      <c r="R1332" s="41">
        <v>3</v>
      </c>
    </row>
    <row r="1333" spans="1:18">
      <c r="A1333" s="40" t="str">
        <f t="shared" si="80"/>
        <v>5_20132</v>
      </c>
      <c r="B1333" s="40">
        <v>5</v>
      </c>
      <c r="C1333" s="41" t="s">
        <v>75</v>
      </c>
      <c r="D1333" s="40">
        <v>2</v>
      </c>
      <c r="E1333" s="40">
        <v>2013</v>
      </c>
      <c r="F1333" s="40" t="str">
        <f t="shared" si="81"/>
        <v>2013Q2</v>
      </c>
      <c r="G1333" s="40">
        <v>1</v>
      </c>
      <c r="H1333" s="40">
        <v>0</v>
      </c>
      <c r="I1333" s="40">
        <v>0</v>
      </c>
      <c r="J1333" s="42">
        <v>57536</v>
      </c>
      <c r="K1333" s="42">
        <f>J1333*OtherData!$C$3</f>
        <v>43554.882664647994</v>
      </c>
      <c r="L1333" s="42" t="str">
        <f>VLOOKUP($C1333,OtherData!$H:$I,2,0)</f>
        <v>Storm</v>
      </c>
      <c r="M1333" s="54">
        <f t="shared" si="82"/>
        <v>-3.8905286268237471E-2</v>
      </c>
      <c r="N1333" s="42" t="e">
        <f>VLOOKUP(E1333,Inflation!$A$2:'Inflation'!$L$63,14,FALSE)*J1333</f>
        <v>#REF!</v>
      </c>
      <c r="O1333" s="126" t="e">
        <f t="shared" si="83"/>
        <v>#REF!</v>
      </c>
      <c r="P1333" s="41">
        <v>5</v>
      </c>
      <c r="Q1333" s="41">
        <v>2</v>
      </c>
      <c r="R1333" s="41">
        <v>2</v>
      </c>
    </row>
    <row r="1334" spans="1:18">
      <c r="A1334" s="40" t="str">
        <f t="shared" si="80"/>
        <v>4_20122</v>
      </c>
      <c r="B1334" s="40">
        <v>4</v>
      </c>
      <c r="C1334" s="41" t="s">
        <v>71</v>
      </c>
      <c r="D1334" s="40">
        <v>2</v>
      </c>
      <c r="E1334" s="40">
        <v>2012</v>
      </c>
      <c r="F1334" s="40" t="str">
        <f t="shared" si="81"/>
        <v>2012Q2</v>
      </c>
      <c r="G1334" s="40">
        <v>1</v>
      </c>
      <c r="H1334" s="40">
        <v>0</v>
      </c>
      <c r="I1334" s="40">
        <v>0</v>
      </c>
      <c r="J1334" s="42">
        <v>57517</v>
      </c>
      <c r="K1334" s="42">
        <f>J1334*OtherData!$C$3</f>
        <v>43540.499621498864</v>
      </c>
      <c r="L1334" s="42" t="str">
        <f>VLOOKUP($C1334,OtherData!$H:$I,2,0)</f>
        <v>Storm</v>
      </c>
      <c r="M1334" s="54">
        <f t="shared" si="82"/>
        <v>-3.8905412870006588E-2</v>
      </c>
      <c r="N1334" s="42" t="e">
        <f>VLOOKUP(E1334,Inflation!$A$2:'Inflation'!$L$63,14,FALSE)*J1334</f>
        <v>#REF!</v>
      </c>
      <c r="O1334" s="126" t="e">
        <f t="shared" si="83"/>
        <v>#REF!</v>
      </c>
      <c r="P1334" s="41">
        <v>2</v>
      </c>
      <c r="Q1334" s="41">
        <v>2</v>
      </c>
      <c r="R1334" s="41">
        <v>2</v>
      </c>
    </row>
    <row r="1335" spans="1:18">
      <c r="A1335" s="40" t="str">
        <f t="shared" si="80"/>
        <v>4_20103</v>
      </c>
      <c r="B1335" s="40">
        <v>4</v>
      </c>
      <c r="C1335" s="41" t="s">
        <v>71</v>
      </c>
      <c r="D1335" s="40">
        <v>3</v>
      </c>
      <c r="E1335" s="40">
        <v>2010</v>
      </c>
      <c r="F1335" s="40" t="str">
        <f t="shared" si="81"/>
        <v>2010Q3</v>
      </c>
      <c r="G1335" s="40">
        <v>1</v>
      </c>
      <c r="H1335" s="40">
        <v>0</v>
      </c>
      <c r="I1335" s="40">
        <v>0</v>
      </c>
      <c r="J1335" s="42">
        <v>52140</v>
      </c>
      <c r="K1335" s="42">
        <f>J1335*OtherData!$C$3</f>
        <v>39470.098410295235</v>
      </c>
      <c r="L1335" s="42" t="str">
        <f>VLOOKUP($C1335,OtherData!$H:$I,2,0)</f>
        <v>Storm</v>
      </c>
      <c r="M1335" s="54">
        <f t="shared" si="82"/>
        <v>-3.8941241170666226E-2</v>
      </c>
      <c r="N1335" s="42" t="e">
        <f>VLOOKUP(E1335,Inflation!$A$2:'Inflation'!$L$63,14,FALSE)*J1335</f>
        <v>#REF!</v>
      </c>
      <c r="O1335" s="126" t="e">
        <f t="shared" si="83"/>
        <v>#REF!</v>
      </c>
      <c r="P1335" s="41">
        <v>3</v>
      </c>
      <c r="Q1335" s="41">
        <v>3</v>
      </c>
      <c r="R1335" s="41">
        <v>5</v>
      </c>
    </row>
    <row r="1336" spans="1:18">
      <c r="A1336" s="40" t="str">
        <f t="shared" si="80"/>
        <v>3_20133</v>
      </c>
      <c r="B1336" s="40">
        <v>3</v>
      </c>
      <c r="C1336" s="41" t="s">
        <v>71</v>
      </c>
      <c r="D1336" s="40">
        <v>3</v>
      </c>
      <c r="E1336" s="40">
        <v>2013</v>
      </c>
      <c r="F1336" s="40" t="str">
        <f t="shared" si="81"/>
        <v>2013Q3</v>
      </c>
      <c r="G1336" s="40">
        <v>1</v>
      </c>
      <c r="H1336" s="40">
        <v>0</v>
      </c>
      <c r="I1336" s="40">
        <v>0</v>
      </c>
      <c r="J1336" s="42">
        <v>52126</v>
      </c>
      <c r="K1336" s="42">
        <f>J1336*OtherData!$C$3</f>
        <v>39459.500378501136</v>
      </c>
      <c r="L1336" s="42" t="str">
        <f>VLOOKUP($C1336,OtherData!$H:$I,2,0)</f>
        <v>Storm</v>
      </c>
      <c r="M1336" s="54">
        <f t="shared" si="82"/>
        <v>-3.894133445618031E-2</v>
      </c>
      <c r="N1336" s="42" t="e">
        <f>VLOOKUP(E1336,Inflation!$A$2:'Inflation'!$L$63,14,FALSE)*J1336</f>
        <v>#REF!</v>
      </c>
      <c r="O1336" s="126" t="e">
        <f t="shared" si="83"/>
        <v>#REF!</v>
      </c>
      <c r="P1336" s="41">
        <v>3</v>
      </c>
      <c r="Q1336" s="41">
        <v>3</v>
      </c>
      <c r="R1336" s="41">
        <v>3</v>
      </c>
    </row>
    <row r="1337" spans="1:18">
      <c r="A1337" s="40" t="str">
        <f t="shared" si="80"/>
        <v>6_20132</v>
      </c>
      <c r="B1337" s="40">
        <v>6</v>
      </c>
      <c r="C1337" s="41" t="s">
        <v>75</v>
      </c>
      <c r="D1337" s="40">
        <v>2</v>
      </c>
      <c r="E1337" s="40">
        <v>2013</v>
      </c>
      <c r="F1337" s="40" t="str">
        <f t="shared" si="81"/>
        <v>2013Q2</v>
      </c>
      <c r="G1337" s="40">
        <v>1</v>
      </c>
      <c r="H1337" s="40">
        <v>0</v>
      </c>
      <c r="I1337" s="40">
        <v>0</v>
      </c>
      <c r="J1337" s="42">
        <v>52069</v>
      </c>
      <c r="K1337" s="42">
        <f>J1337*OtherData!$C$3</f>
        <v>39416.351249053747</v>
      </c>
      <c r="L1337" s="42" t="str">
        <f>VLOOKUP($C1337,OtherData!$H:$I,2,0)</f>
        <v>Storm</v>
      </c>
      <c r="M1337" s="54">
        <f t="shared" si="82"/>
        <v>-3.8941714261487653E-2</v>
      </c>
      <c r="N1337" s="42" t="e">
        <f>VLOOKUP(E1337,Inflation!$A$2:'Inflation'!$L$63,14,FALSE)*J1337</f>
        <v>#REF!</v>
      </c>
      <c r="O1337" s="126" t="e">
        <f t="shared" si="83"/>
        <v>#REF!</v>
      </c>
      <c r="P1337" s="41">
        <v>2</v>
      </c>
      <c r="Q1337" s="41">
        <v>2</v>
      </c>
      <c r="R1337" s="41">
        <v>2</v>
      </c>
    </row>
    <row r="1338" spans="1:18">
      <c r="A1338" s="40" t="str">
        <f t="shared" si="80"/>
        <v>3_20192</v>
      </c>
      <c r="B1338" s="40">
        <v>3</v>
      </c>
      <c r="C1338" s="41" t="s">
        <v>66</v>
      </c>
      <c r="D1338" s="40">
        <v>2</v>
      </c>
      <c r="E1338" s="40">
        <v>2019</v>
      </c>
      <c r="F1338" s="40" t="str">
        <f t="shared" si="81"/>
        <v>2019Q2</v>
      </c>
      <c r="G1338" s="40">
        <v>1</v>
      </c>
      <c r="H1338" s="40">
        <v>0</v>
      </c>
      <c r="I1338" s="40">
        <v>0</v>
      </c>
      <c r="J1338" s="42">
        <v>51883</v>
      </c>
      <c r="K1338" s="42">
        <f>J1338*OtherData!$C$3</f>
        <v>39275.548826646482</v>
      </c>
      <c r="L1338" s="42" t="str">
        <f>VLOOKUP($C1338,OtherData!$H:$I,2,0)</f>
        <v>Water</v>
      </c>
      <c r="M1338" s="54">
        <f t="shared" si="82"/>
        <v>-3.8942953626174781E-2</v>
      </c>
      <c r="N1338" s="42" t="e">
        <f>VLOOKUP(E1338,Inflation!$A$2:'Inflation'!$L$63,14,FALSE)*J1338</f>
        <v>#REF!</v>
      </c>
      <c r="O1338" s="126" t="e">
        <f t="shared" si="83"/>
        <v>#REF!</v>
      </c>
      <c r="P1338" s="41">
        <v>2</v>
      </c>
      <c r="Q1338" s="41">
        <v>2</v>
      </c>
      <c r="R1338" s="41">
        <v>2</v>
      </c>
    </row>
    <row r="1339" spans="1:18">
      <c r="A1339" s="40" t="str">
        <f t="shared" si="80"/>
        <v>2_19953</v>
      </c>
      <c r="B1339" s="40">
        <v>2</v>
      </c>
      <c r="C1339" s="41" t="s">
        <v>71</v>
      </c>
      <c r="D1339" s="40">
        <v>3</v>
      </c>
      <c r="E1339" s="40">
        <v>1995</v>
      </c>
      <c r="F1339" s="40" t="str">
        <f t="shared" si="81"/>
        <v>1995Q3</v>
      </c>
      <c r="G1339" s="40">
        <v>1</v>
      </c>
      <c r="H1339" s="40">
        <v>0</v>
      </c>
      <c r="I1339" s="40">
        <v>0</v>
      </c>
      <c r="J1339" s="42">
        <v>51850</v>
      </c>
      <c r="K1339" s="42">
        <f>J1339*OtherData!$C$3</f>
        <v>39250.56775170326</v>
      </c>
      <c r="L1339" s="42" t="str">
        <f>VLOOKUP($C1339,OtherData!$H:$I,2,0)</f>
        <v>Storm</v>
      </c>
      <c r="M1339" s="54">
        <f t="shared" si="82"/>
        <v>-3.8943173513457982E-2</v>
      </c>
      <c r="N1339" s="42" t="e">
        <f>VLOOKUP(E1339,Inflation!$A$2:'Inflation'!$L$63,14,FALSE)*J1339</f>
        <v>#REF!</v>
      </c>
      <c r="O1339" s="126" t="e">
        <f t="shared" si="83"/>
        <v>#REF!</v>
      </c>
      <c r="P1339" s="41">
        <v>3</v>
      </c>
      <c r="Q1339" s="41">
        <v>3</v>
      </c>
      <c r="R1339" s="41">
        <v>5</v>
      </c>
    </row>
    <row r="1340" spans="1:18">
      <c r="A1340" s="40" t="str">
        <f t="shared" si="80"/>
        <v>3_20113</v>
      </c>
      <c r="B1340" s="40">
        <v>3</v>
      </c>
      <c r="C1340" s="41" t="s">
        <v>71</v>
      </c>
      <c r="D1340" s="40">
        <v>3</v>
      </c>
      <c r="E1340" s="40">
        <v>2011</v>
      </c>
      <c r="F1340" s="40" t="str">
        <f t="shared" si="81"/>
        <v>2011Q3</v>
      </c>
      <c r="G1340" s="40">
        <v>1</v>
      </c>
      <c r="H1340" s="40">
        <v>0</v>
      </c>
      <c r="I1340" s="40">
        <v>0</v>
      </c>
      <c r="J1340" s="42">
        <v>51778</v>
      </c>
      <c r="K1340" s="42">
        <f>J1340*OtherData!$C$3</f>
        <v>39196.063588190766</v>
      </c>
      <c r="L1340" s="42" t="str">
        <f>VLOOKUP($C1340,OtherData!$H:$I,2,0)</f>
        <v>Storm</v>
      </c>
      <c r="M1340" s="54">
        <f t="shared" si="82"/>
        <v>-3.8943653267530423E-2</v>
      </c>
      <c r="N1340" s="42" t="e">
        <f>VLOOKUP(E1340,Inflation!$A$2:'Inflation'!$L$63,14,FALSE)*J1340</f>
        <v>#REF!</v>
      </c>
      <c r="O1340" s="126" t="e">
        <f t="shared" si="83"/>
        <v>#REF!</v>
      </c>
      <c r="P1340" s="41">
        <v>4</v>
      </c>
      <c r="Q1340" s="41">
        <v>4</v>
      </c>
      <c r="R1340" s="41">
        <v>4</v>
      </c>
    </row>
    <row r="1341" spans="1:18">
      <c r="A1341" s="40" t="str">
        <f t="shared" si="80"/>
        <v>6_20112</v>
      </c>
      <c r="B1341" s="40">
        <v>6</v>
      </c>
      <c r="C1341" s="41" t="s">
        <v>71</v>
      </c>
      <c r="D1341" s="40">
        <v>2</v>
      </c>
      <c r="E1341" s="40">
        <v>2011</v>
      </c>
      <c r="F1341" s="40" t="str">
        <f t="shared" si="81"/>
        <v>2011Q2</v>
      </c>
      <c r="G1341" s="40">
        <v>1</v>
      </c>
      <c r="H1341" s="40">
        <v>0</v>
      </c>
      <c r="I1341" s="40">
        <v>0</v>
      </c>
      <c r="J1341" s="42">
        <v>51593</v>
      </c>
      <c r="K1341" s="42">
        <f>J1341*OtherData!$C$3</f>
        <v>39056.018168054507</v>
      </c>
      <c r="L1341" s="42" t="str">
        <f>VLOOKUP($C1341,OtherData!$H:$I,2,0)</f>
        <v>Storm</v>
      </c>
      <c r="M1341" s="54">
        <f t="shared" si="82"/>
        <v>-3.8944885968966544E-2</v>
      </c>
      <c r="N1341" s="42" t="e">
        <f>VLOOKUP(E1341,Inflation!$A$2:'Inflation'!$L$63,14,FALSE)*J1341</f>
        <v>#REF!</v>
      </c>
      <c r="O1341" s="126" t="e">
        <f t="shared" si="83"/>
        <v>#REF!</v>
      </c>
      <c r="P1341" s="41">
        <v>1</v>
      </c>
      <c r="Q1341" s="41">
        <v>1</v>
      </c>
      <c r="R1341" s="41">
        <v>1</v>
      </c>
    </row>
    <row r="1342" spans="1:18">
      <c r="A1342" s="40" t="str">
        <f t="shared" si="80"/>
        <v>3_20121</v>
      </c>
      <c r="B1342" s="40">
        <v>3</v>
      </c>
      <c r="C1342" s="41" t="s">
        <v>71</v>
      </c>
      <c r="D1342" s="40">
        <v>1</v>
      </c>
      <c r="E1342" s="40">
        <v>2012</v>
      </c>
      <c r="F1342" s="40" t="str">
        <f t="shared" si="81"/>
        <v>2012Q1</v>
      </c>
      <c r="G1342" s="40">
        <v>1</v>
      </c>
      <c r="H1342" s="40">
        <v>0</v>
      </c>
      <c r="I1342" s="40">
        <v>0</v>
      </c>
      <c r="J1342" s="42">
        <v>51517</v>
      </c>
      <c r="K1342" s="42">
        <f>J1342*OtherData!$C$3</f>
        <v>38998.485995457988</v>
      </c>
      <c r="L1342" s="42" t="str">
        <f>VLOOKUP($C1342,OtherData!$H:$I,2,0)</f>
        <v>Storm</v>
      </c>
      <c r="M1342" s="54">
        <f t="shared" si="82"/>
        <v>-3.8945392376043005E-2</v>
      </c>
      <c r="N1342" s="42" t="e">
        <f>VLOOKUP(E1342,Inflation!$A$2:'Inflation'!$L$63,14,FALSE)*J1342</f>
        <v>#REF!</v>
      </c>
      <c r="O1342" s="126" t="e">
        <f t="shared" si="83"/>
        <v>#REF!</v>
      </c>
      <c r="P1342" s="41">
        <v>5</v>
      </c>
      <c r="Q1342" s="41">
        <v>2</v>
      </c>
      <c r="R1342" s="41">
        <v>2</v>
      </c>
    </row>
    <row r="1343" spans="1:18">
      <c r="A1343" s="40" t="str">
        <f t="shared" si="80"/>
        <v>5_20114</v>
      </c>
      <c r="B1343" s="40">
        <v>5</v>
      </c>
      <c r="C1343" s="41" t="s">
        <v>71</v>
      </c>
      <c r="D1343" s="40">
        <v>4</v>
      </c>
      <c r="E1343" s="40">
        <v>2011</v>
      </c>
      <c r="F1343" s="40" t="str">
        <f t="shared" si="81"/>
        <v>2011Q4</v>
      </c>
      <c r="G1343" s="40">
        <v>1</v>
      </c>
      <c r="H1343" s="40">
        <v>0</v>
      </c>
      <c r="I1343" s="40">
        <v>0</v>
      </c>
      <c r="J1343" s="42">
        <v>51493</v>
      </c>
      <c r="K1343" s="42">
        <f>J1343*OtherData!$C$3</f>
        <v>38980.317940953828</v>
      </c>
      <c r="L1343" s="42" t="str">
        <f>VLOOKUP($C1343,OtherData!$H:$I,2,0)</f>
        <v>Storm</v>
      </c>
      <c r="M1343" s="54">
        <f t="shared" si="82"/>
        <v>-3.8945552294067147E-2</v>
      </c>
      <c r="N1343" s="42" t="e">
        <f>VLOOKUP(E1343,Inflation!$A$2:'Inflation'!$L$63,14,FALSE)*J1343</f>
        <v>#REF!</v>
      </c>
      <c r="O1343" s="126" t="e">
        <f t="shared" si="83"/>
        <v>#REF!</v>
      </c>
      <c r="P1343" s="41">
        <v>3</v>
      </c>
      <c r="Q1343" s="41">
        <v>3</v>
      </c>
      <c r="R1343" s="41">
        <v>3</v>
      </c>
    </row>
    <row r="1344" spans="1:18">
      <c r="A1344" s="40" t="str">
        <f t="shared" si="80"/>
        <v>4_20153</v>
      </c>
      <c r="B1344" s="40">
        <v>4</v>
      </c>
      <c r="C1344" s="41" t="s">
        <v>71</v>
      </c>
      <c r="D1344" s="40">
        <v>3</v>
      </c>
      <c r="E1344" s="40">
        <v>2015</v>
      </c>
      <c r="F1344" s="40" t="str">
        <f t="shared" si="81"/>
        <v>2015Q3</v>
      </c>
      <c r="G1344" s="40">
        <v>1</v>
      </c>
      <c r="H1344" s="40">
        <v>0</v>
      </c>
      <c r="I1344" s="40">
        <v>0</v>
      </c>
      <c r="J1344" s="42">
        <v>51474</v>
      </c>
      <c r="K1344" s="42">
        <f>J1344*OtherData!$C$3</f>
        <v>38965.934897804698</v>
      </c>
      <c r="L1344" s="42" t="str">
        <f>VLOOKUP($C1344,OtherData!$H:$I,2,0)</f>
        <v>Storm</v>
      </c>
      <c r="M1344" s="54">
        <f t="shared" si="82"/>
        <v>-3.8945678895836264E-2</v>
      </c>
      <c r="N1344" s="42" t="e">
        <f>VLOOKUP(E1344,Inflation!$A$2:'Inflation'!$L$63,14,FALSE)*J1344</f>
        <v>#REF!</v>
      </c>
      <c r="O1344" s="126" t="e">
        <f t="shared" si="83"/>
        <v>#REF!</v>
      </c>
      <c r="P1344" s="41">
        <v>3</v>
      </c>
      <c r="Q1344" s="41">
        <v>3</v>
      </c>
      <c r="R1344" s="41">
        <v>3</v>
      </c>
    </row>
    <row r="1345" spans="1:18">
      <c r="A1345" s="40" t="str">
        <f t="shared" si="80"/>
        <v>4_20152</v>
      </c>
      <c r="B1345" s="40">
        <v>4</v>
      </c>
      <c r="C1345" s="41" t="s">
        <v>71</v>
      </c>
      <c r="D1345" s="40">
        <v>2</v>
      </c>
      <c r="E1345" s="40">
        <v>2015</v>
      </c>
      <c r="F1345" s="40" t="str">
        <f t="shared" si="81"/>
        <v>2015Q2</v>
      </c>
      <c r="G1345" s="40">
        <v>1</v>
      </c>
      <c r="H1345" s="40">
        <v>0</v>
      </c>
      <c r="I1345" s="40">
        <v>0</v>
      </c>
      <c r="J1345" s="42">
        <v>51336</v>
      </c>
      <c r="K1345" s="42">
        <f>J1345*OtherData!$C$3</f>
        <v>38861.468584405753</v>
      </c>
      <c r="L1345" s="42" t="str">
        <f>VLOOKUP($C1345,OtherData!$H:$I,2,0)</f>
        <v>Storm</v>
      </c>
      <c r="M1345" s="54">
        <f t="shared" si="82"/>
        <v>-3.89465984244751E-2</v>
      </c>
      <c r="N1345" s="42" t="e">
        <f>VLOOKUP(E1345,Inflation!$A$2:'Inflation'!$L$63,14,FALSE)*J1345</f>
        <v>#REF!</v>
      </c>
      <c r="O1345" s="126" t="e">
        <f t="shared" si="83"/>
        <v>#REF!</v>
      </c>
      <c r="P1345" s="41">
        <v>3</v>
      </c>
      <c r="Q1345" s="41">
        <v>3</v>
      </c>
      <c r="R1345" s="41">
        <v>3</v>
      </c>
    </row>
    <row r="1346" spans="1:18">
      <c r="A1346" s="40" t="str">
        <f t="shared" ref="A1346:A1409" si="84">B1346&amp;"_"&amp;E1346&amp;D1346</f>
        <v>3_20152</v>
      </c>
      <c r="B1346" s="40">
        <v>3</v>
      </c>
      <c r="C1346" s="41" t="s">
        <v>66</v>
      </c>
      <c r="D1346" s="40">
        <v>2</v>
      </c>
      <c r="E1346" s="40">
        <v>2015</v>
      </c>
      <c r="F1346" s="40" t="str">
        <f t="shared" ref="F1346:F1409" si="85">E1346&amp;"Q"&amp;D1346</f>
        <v>2015Q2</v>
      </c>
      <c r="G1346" s="40">
        <v>1</v>
      </c>
      <c r="H1346" s="40">
        <v>0</v>
      </c>
      <c r="I1346" s="40">
        <v>0</v>
      </c>
      <c r="J1346" s="42">
        <v>51331</v>
      </c>
      <c r="K1346" s="42">
        <f>J1346*OtherData!$C$3</f>
        <v>38857.683573050723</v>
      </c>
      <c r="L1346" s="42" t="str">
        <f>VLOOKUP($C1346,OtherData!$H:$I,2,0)</f>
        <v>Water</v>
      </c>
      <c r="M1346" s="54">
        <f t="shared" ref="M1346:M1409" si="86">STANDARDIZE(J1346,AVERAGE($J$2:$J$3367),_xlfn.STDEV.S($J$2:$J$3367))</f>
        <v>-3.8946631740730132E-2</v>
      </c>
      <c r="N1346" s="42" t="e">
        <f>VLOOKUP(E1346,Inflation!$A$2:'Inflation'!$L$63,14,FALSE)*J1346</f>
        <v>#REF!</v>
      </c>
      <c r="O1346" s="126" t="e">
        <f t="shared" ref="O1346:O1409" si="87">STANDARDIZE(N1346,AVERAGE($N$2:$N$3367),_xlfn.STDEV.S($N$2:$N$3367))</f>
        <v>#REF!</v>
      </c>
      <c r="P1346" s="41">
        <v>3</v>
      </c>
      <c r="Q1346" s="41">
        <v>3</v>
      </c>
      <c r="R1346" s="41">
        <v>3</v>
      </c>
    </row>
    <row r="1347" spans="1:18">
      <c r="A1347" s="40" t="str">
        <f t="shared" si="84"/>
        <v>3_20152</v>
      </c>
      <c r="B1347" s="40">
        <v>3</v>
      </c>
      <c r="C1347" s="41" t="s">
        <v>71</v>
      </c>
      <c r="D1347" s="40">
        <v>2</v>
      </c>
      <c r="E1347" s="40">
        <v>2015</v>
      </c>
      <c r="F1347" s="40" t="str">
        <f t="shared" si="85"/>
        <v>2015Q2</v>
      </c>
      <c r="G1347" s="40">
        <v>1</v>
      </c>
      <c r="H1347" s="40">
        <v>0</v>
      </c>
      <c r="I1347" s="40">
        <v>0</v>
      </c>
      <c r="J1347" s="42">
        <v>51241</v>
      </c>
      <c r="K1347" s="42">
        <f>J1347*OtherData!$C$3</f>
        <v>38789.553368660105</v>
      </c>
      <c r="L1347" s="42" t="str">
        <f>VLOOKUP($C1347,OtherData!$H:$I,2,0)</f>
        <v>Storm</v>
      </c>
      <c r="M1347" s="54">
        <f t="shared" si="86"/>
        <v>-3.8947231433320677E-2</v>
      </c>
      <c r="N1347" s="42" t="e">
        <f>VLOOKUP(E1347,Inflation!$A$2:'Inflation'!$L$63,14,FALSE)*J1347</f>
        <v>#REF!</v>
      </c>
      <c r="O1347" s="126" t="e">
        <f t="shared" si="87"/>
        <v>#REF!</v>
      </c>
      <c r="P1347" s="41">
        <v>3</v>
      </c>
      <c r="Q1347" s="41">
        <v>3</v>
      </c>
      <c r="R1347" s="41">
        <v>5</v>
      </c>
    </row>
    <row r="1348" spans="1:18">
      <c r="A1348" s="40" t="str">
        <f t="shared" si="84"/>
        <v>3_20202</v>
      </c>
      <c r="B1348" s="40">
        <v>3</v>
      </c>
      <c r="C1348" s="41" t="s">
        <v>66</v>
      </c>
      <c r="D1348" s="40">
        <v>2</v>
      </c>
      <c r="E1348" s="40">
        <v>2020</v>
      </c>
      <c r="F1348" s="40" t="str">
        <f t="shared" si="85"/>
        <v>2020Q2</v>
      </c>
      <c r="G1348" s="40">
        <v>1</v>
      </c>
      <c r="H1348" s="40">
        <v>0</v>
      </c>
      <c r="I1348" s="40">
        <v>0</v>
      </c>
      <c r="J1348" s="42">
        <v>51065</v>
      </c>
      <c r="K1348" s="42">
        <f>J1348*OtherData!$C$3</f>
        <v>38656.320968962908</v>
      </c>
      <c r="L1348" s="42" t="str">
        <f>VLOOKUP($C1348,OtherData!$H:$I,2,0)</f>
        <v>Water</v>
      </c>
      <c r="M1348" s="54">
        <f t="shared" si="86"/>
        <v>-3.8948404165497746E-2</v>
      </c>
      <c r="N1348" s="42" t="e">
        <f>VLOOKUP(E1348,Inflation!$A$2:'Inflation'!$L$63,14,FALSE)*J1348</f>
        <v>#REF!</v>
      </c>
      <c r="O1348" s="126" t="e">
        <f t="shared" si="87"/>
        <v>#REF!</v>
      </c>
      <c r="P1348" s="41">
        <v>3</v>
      </c>
      <c r="Q1348" s="41">
        <v>3</v>
      </c>
      <c r="R1348" s="41">
        <v>3</v>
      </c>
    </row>
    <row r="1349" spans="1:18">
      <c r="A1349" s="40" t="str">
        <f t="shared" si="84"/>
        <v>5_20152</v>
      </c>
      <c r="B1349" s="40">
        <v>5</v>
      </c>
      <c r="C1349" s="41" t="s">
        <v>71</v>
      </c>
      <c r="D1349" s="40">
        <v>2</v>
      </c>
      <c r="E1349" s="40">
        <v>2015</v>
      </c>
      <c r="F1349" s="40" t="str">
        <f t="shared" si="85"/>
        <v>2015Q2</v>
      </c>
      <c r="G1349" s="40">
        <v>1</v>
      </c>
      <c r="H1349" s="40">
        <v>0</v>
      </c>
      <c r="I1349" s="40">
        <v>0</v>
      </c>
      <c r="J1349" s="42">
        <v>50761</v>
      </c>
      <c r="K1349" s="42">
        <f>J1349*OtherData!$C$3</f>
        <v>38426.19227857684</v>
      </c>
      <c r="L1349" s="42" t="str">
        <f>VLOOKUP($C1349,OtherData!$H:$I,2,0)</f>
        <v>Storm</v>
      </c>
      <c r="M1349" s="54">
        <f t="shared" si="86"/>
        <v>-3.8950429793803594E-2</v>
      </c>
      <c r="N1349" s="42" t="e">
        <f>VLOOKUP(E1349,Inflation!$A$2:'Inflation'!$L$63,14,FALSE)*J1349</f>
        <v>#REF!</v>
      </c>
      <c r="O1349" s="126" t="e">
        <f t="shared" si="87"/>
        <v>#REF!</v>
      </c>
      <c r="P1349" s="41">
        <v>5</v>
      </c>
      <c r="Q1349" s="41">
        <v>2</v>
      </c>
      <c r="R1349" s="41">
        <v>2</v>
      </c>
    </row>
    <row r="1350" spans="1:18">
      <c r="A1350" s="40" t="str">
        <f t="shared" si="84"/>
        <v>4_20132</v>
      </c>
      <c r="B1350" s="40">
        <v>4</v>
      </c>
      <c r="C1350" s="41" t="s">
        <v>71</v>
      </c>
      <c r="D1350" s="40">
        <v>2</v>
      </c>
      <c r="E1350" s="40">
        <v>2013</v>
      </c>
      <c r="F1350" s="40" t="str">
        <f t="shared" si="85"/>
        <v>2013Q2</v>
      </c>
      <c r="G1350" s="40">
        <v>1</v>
      </c>
      <c r="H1350" s="40">
        <v>0</v>
      </c>
      <c r="I1350" s="40">
        <v>0</v>
      </c>
      <c r="J1350" s="42">
        <v>50618</v>
      </c>
      <c r="K1350" s="42">
        <f>J1350*OtherData!$C$3</f>
        <v>38317.940953822865</v>
      </c>
      <c r="L1350" s="42" t="str">
        <f>VLOOKUP($C1350,OtherData!$H:$I,2,0)</f>
        <v>Storm</v>
      </c>
      <c r="M1350" s="54">
        <f t="shared" si="86"/>
        <v>-3.8951382638697463E-2</v>
      </c>
      <c r="N1350" s="42" t="e">
        <f>VLOOKUP(E1350,Inflation!$A$2:'Inflation'!$L$63,14,FALSE)*J1350</f>
        <v>#REF!</v>
      </c>
      <c r="O1350" s="126" t="e">
        <f t="shared" si="87"/>
        <v>#REF!</v>
      </c>
      <c r="P1350" s="41">
        <v>5</v>
      </c>
      <c r="Q1350" s="41">
        <v>2</v>
      </c>
      <c r="R1350" s="41">
        <v>2</v>
      </c>
    </row>
    <row r="1351" spans="1:18">
      <c r="A1351" s="40" t="str">
        <f t="shared" si="84"/>
        <v>4_20153</v>
      </c>
      <c r="B1351" s="40">
        <v>4</v>
      </c>
      <c r="C1351" s="41" t="s">
        <v>71</v>
      </c>
      <c r="D1351" s="40">
        <v>3</v>
      </c>
      <c r="E1351" s="40">
        <v>2015</v>
      </c>
      <c r="F1351" s="40" t="str">
        <f t="shared" si="85"/>
        <v>2015Q3</v>
      </c>
      <c r="G1351" s="40">
        <v>1</v>
      </c>
      <c r="H1351" s="40">
        <v>0</v>
      </c>
      <c r="I1351" s="40">
        <v>0</v>
      </c>
      <c r="J1351" s="42">
        <v>50613</v>
      </c>
      <c r="K1351" s="42">
        <f>J1351*OtherData!$C$3</f>
        <v>38314.155942467827</v>
      </c>
      <c r="L1351" s="42" t="str">
        <f>VLOOKUP($C1351,OtherData!$H:$I,2,0)</f>
        <v>Storm</v>
      </c>
      <c r="M1351" s="54">
        <f t="shared" si="86"/>
        <v>-3.8951415954952488E-2</v>
      </c>
      <c r="N1351" s="42" t="e">
        <f>VLOOKUP(E1351,Inflation!$A$2:'Inflation'!$L$63,14,FALSE)*J1351</f>
        <v>#REF!</v>
      </c>
      <c r="O1351" s="126" t="e">
        <f t="shared" si="87"/>
        <v>#REF!</v>
      </c>
      <c r="P1351" s="41">
        <v>3</v>
      </c>
      <c r="Q1351" s="41">
        <v>3</v>
      </c>
      <c r="R1351" s="41">
        <v>3</v>
      </c>
    </row>
    <row r="1352" spans="1:18">
      <c r="A1352" s="40" t="str">
        <f t="shared" si="84"/>
        <v>4_20123</v>
      </c>
      <c r="B1352" s="40">
        <v>4</v>
      </c>
      <c r="C1352" s="41" t="s">
        <v>71</v>
      </c>
      <c r="D1352" s="40">
        <v>3</v>
      </c>
      <c r="E1352" s="40">
        <v>2012</v>
      </c>
      <c r="F1352" s="40" t="str">
        <f t="shared" si="85"/>
        <v>2012Q3</v>
      </c>
      <c r="G1352" s="40">
        <v>1</v>
      </c>
      <c r="H1352" s="40">
        <v>0</v>
      </c>
      <c r="I1352" s="40">
        <v>0</v>
      </c>
      <c r="J1352" s="42">
        <v>50604</v>
      </c>
      <c r="K1352" s="42">
        <f>J1352*OtherData!$C$3</f>
        <v>38307.342922028765</v>
      </c>
      <c r="L1352" s="42" t="str">
        <f>VLOOKUP($C1352,OtherData!$H:$I,2,0)</f>
        <v>Storm</v>
      </c>
      <c r="M1352" s="54">
        <f t="shared" si="86"/>
        <v>-3.8951475924211547E-2</v>
      </c>
      <c r="N1352" s="42" t="e">
        <f>VLOOKUP(E1352,Inflation!$A$2:'Inflation'!$L$63,14,FALSE)*J1352</f>
        <v>#REF!</v>
      </c>
      <c r="O1352" s="126" t="e">
        <f t="shared" si="87"/>
        <v>#REF!</v>
      </c>
      <c r="P1352" s="41">
        <v>3</v>
      </c>
      <c r="Q1352" s="41">
        <v>3</v>
      </c>
      <c r="R1352" s="41">
        <v>3</v>
      </c>
    </row>
    <row r="1353" spans="1:18">
      <c r="A1353" s="40" t="str">
        <f t="shared" si="84"/>
        <v>2_20122</v>
      </c>
      <c r="B1353" s="40">
        <v>2</v>
      </c>
      <c r="C1353" s="41" t="s">
        <v>86</v>
      </c>
      <c r="D1353" s="40">
        <v>2</v>
      </c>
      <c r="E1353" s="40">
        <v>2012</v>
      </c>
      <c r="F1353" s="40" t="str">
        <f t="shared" si="85"/>
        <v>2012Q2</v>
      </c>
      <c r="G1353" s="40">
        <v>1</v>
      </c>
      <c r="H1353" s="40">
        <v>0</v>
      </c>
      <c r="I1353" s="40">
        <v>0</v>
      </c>
      <c r="J1353" s="42">
        <v>50490</v>
      </c>
      <c r="K1353" s="42">
        <f>J1353*OtherData!$C$3</f>
        <v>38221.044663133995</v>
      </c>
      <c r="L1353" s="42" t="str">
        <f>VLOOKUP($C1353,OtherData!$H:$I,2,0)</f>
        <v>Storm</v>
      </c>
      <c r="M1353" s="54">
        <f t="shared" si="86"/>
        <v>-3.8952235534826241E-2</v>
      </c>
      <c r="N1353" s="42" t="e">
        <f>VLOOKUP(E1353,Inflation!$A$2:'Inflation'!$L$63,14,FALSE)*J1353</f>
        <v>#REF!</v>
      </c>
      <c r="O1353" s="126" t="e">
        <f t="shared" si="87"/>
        <v>#REF!</v>
      </c>
      <c r="P1353" s="41">
        <v>3</v>
      </c>
      <c r="Q1353" s="41">
        <v>3</v>
      </c>
      <c r="R1353" s="41">
        <v>3</v>
      </c>
    </row>
    <row r="1354" spans="1:18">
      <c r="A1354" s="40" t="str">
        <f t="shared" si="84"/>
        <v>3_20122</v>
      </c>
      <c r="B1354" s="40">
        <v>3</v>
      </c>
      <c r="C1354" s="41" t="s">
        <v>71</v>
      </c>
      <c r="D1354" s="40">
        <v>2</v>
      </c>
      <c r="E1354" s="40">
        <v>2012</v>
      </c>
      <c r="F1354" s="40" t="str">
        <f t="shared" si="85"/>
        <v>2012Q2</v>
      </c>
      <c r="G1354" s="40">
        <v>1</v>
      </c>
      <c r="H1354" s="40">
        <v>0</v>
      </c>
      <c r="I1354" s="40">
        <v>0</v>
      </c>
      <c r="J1354" s="42">
        <v>50242</v>
      </c>
      <c r="K1354" s="42">
        <f>J1354*OtherData!$C$3</f>
        <v>38033.308099924303</v>
      </c>
      <c r="L1354" s="42" t="str">
        <f>VLOOKUP($C1354,OtherData!$H:$I,2,0)</f>
        <v>Storm</v>
      </c>
      <c r="M1354" s="54">
        <f t="shared" si="86"/>
        <v>-3.8953888021075744E-2</v>
      </c>
      <c r="N1354" s="42" t="e">
        <f>VLOOKUP(E1354,Inflation!$A$2:'Inflation'!$L$63,14,FALSE)*J1354</f>
        <v>#REF!</v>
      </c>
      <c r="O1354" s="126" t="e">
        <f t="shared" si="87"/>
        <v>#REF!</v>
      </c>
      <c r="P1354" s="41">
        <v>2</v>
      </c>
      <c r="Q1354" s="41">
        <v>2</v>
      </c>
      <c r="R1354" s="41">
        <v>2</v>
      </c>
    </row>
    <row r="1355" spans="1:18">
      <c r="A1355" s="40" t="str">
        <f t="shared" si="84"/>
        <v>1_20032</v>
      </c>
      <c r="B1355" s="40">
        <v>1</v>
      </c>
      <c r="C1355" s="41" t="s">
        <v>71</v>
      </c>
      <c r="D1355" s="40">
        <v>2</v>
      </c>
      <c r="E1355" s="40">
        <v>2003</v>
      </c>
      <c r="F1355" s="40" t="str">
        <f t="shared" si="85"/>
        <v>2003Q2</v>
      </c>
      <c r="G1355" s="40">
        <v>1</v>
      </c>
      <c r="H1355" s="40">
        <v>0</v>
      </c>
      <c r="I1355" s="40">
        <v>0</v>
      </c>
      <c r="J1355" s="42">
        <v>50228</v>
      </c>
      <c r="K1355" s="42">
        <f>J1355*OtherData!$C$3</f>
        <v>38022.710068130204</v>
      </c>
      <c r="L1355" s="42" t="str">
        <f>VLOOKUP($C1355,OtherData!$H:$I,2,0)</f>
        <v>Storm</v>
      </c>
      <c r="M1355" s="54">
        <f t="shared" si="86"/>
        <v>-3.8953981306589829E-2</v>
      </c>
      <c r="N1355" s="42" t="e">
        <f>VLOOKUP(E1355,Inflation!$A$2:'Inflation'!$L$63,14,FALSE)*J1355</f>
        <v>#REF!</v>
      </c>
      <c r="O1355" s="126" t="e">
        <f t="shared" si="87"/>
        <v>#REF!</v>
      </c>
      <c r="P1355" s="41">
        <v>4</v>
      </c>
      <c r="Q1355" s="41">
        <v>4</v>
      </c>
      <c r="R1355" s="41">
        <v>4</v>
      </c>
    </row>
    <row r="1356" spans="1:18">
      <c r="A1356" s="40" t="str">
        <f t="shared" si="84"/>
        <v>2_20203</v>
      </c>
      <c r="B1356" s="40">
        <v>2</v>
      </c>
      <c r="C1356" s="41" t="s">
        <v>68</v>
      </c>
      <c r="D1356" s="40">
        <v>3</v>
      </c>
      <c r="E1356" s="40">
        <v>2020</v>
      </c>
      <c r="F1356" s="40" t="str">
        <f t="shared" si="85"/>
        <v>2020Q3</v>
      </c>
      <c r="G1356" s="40">
        <v>1</v>
      </c>
      <c r="H1356" s="40">
        <v>0</v>
      </c>
      <c r="I1356" s="40">
        <v>0</v>
      </c>
      <c r="J1356" s="42">
        <v>50223</v>
      </c>
      <c r="K1356" s="42">
        <f>J1356*OtherData!$C$3</f>
        <v>38018.925056775173</v>
      </c>
      <c r="L1356" s="42" t="str">
        <f>VLOOKUP($C1356,OtherData!$H:$I,2,0)</f>
        <v>Wind</v>
      </c>
      <c r="M1356" s="54">
        <f t="shared" si="86"/>
        <v>-3.8954014622844861E-2</v>
      </c>
      <c r="N1356" s="42" t="e">
        <f>VLOOKUP(E1356,Inflation!$A$2:'Inflation'!$L$63,14,FALSE)*J1356</f>
        <v>#REF!</v>
      </c>
      <c r="O1356" s="126" t="e">
        <f t="shared" si="87"/>
        <v>#REF!</v>
      </c>
      <c r="P1356" s="41">
        <v>4</v>
      </c>
      <c r="Q1356" s="41">
        <v>4</v>
      </c>
      <c r="R1356" s="41">
        <v>4</v>
      </c>
    </row>
    <row r="1357" spans="1:18">
      <c r="A1357" s="40" t="str">
        <f t="shared" si="84"/>
        <v>2_20011</v>
      </c>
      <c r="B1357" s="40">
        <v>2</v>
      </c>
      <c r="C1357" s="41" t="s">
        <v>71</v>
      </c>
      <c r="D1357" s="40">
        <v>1</v>
      </c>
      <c r="E1357" s="40">
        <v>2001</v>
      </c>
      <c r="F1357" s="40" t="str">
        <f t="shared" si="85"/>
        <v>2001Q1</v>
      </c>
      <c r="G1357" s="40">
        <v>1</v>
      </c>
      <c r="H1357" s="40">
        <v>0</v>
      </c>
      <c r="I1357" s="40">
        <v>0</v>
      </c>
      <c r="J1357" s="42">
        <v>50219</v>
      </c>
      <c r="K1357" s="42">
        <f>J1357*OtherData!$C$3</f>
        <v>38015.897047691142</v>
      </c>
      <c r="L1357" s="42" t="str">
        <f>VLOOKUP($C1357,OtherData!$H:$I,2,0)</f>
        <v>Storm</v>
      </c>
      <c r="M1357" s="54">
        <f t="shared" si="86"/>
        <v>-3.895404127584888E-2</v>
      </c>
      <c r="N1357" s="42" t="e">
        <f>VLOOKUP(E1357,Inflation!$A$2:'Inflation'!$L$63,14,FALSE)*J1357</f>
        <v>#REF!</v>
      </c>
      <c r="O1357" s="126" t="e">
        <f t="shared" si="87"/>
        <v>#REF!</v>
      </c>
      <c r="P1357" s="41">
        <v>3</v>
      </c>
      <c r="Q1357" s="41">
        <v>3</v>
      </c>
      <c r="R1357" s="41">
        <v>3</v>
      </c>
    </row>
    <row r="1358" spans="1:18">
      <c r="A1358" s="40" t="str">
        <f t="shared" si="84"/>
        <v>3_20131</v>
      </c>
      <c r="B1358" s="40">
        <v>3</v>
      </c>
      <c r="C1358" s="41" t="s">
        <v>71</v>
      </c>
      <c r="D1358" s="40">
        <v>1</v>
      </c>
      <c r="E1358" s="40">
        <v>2013</v>
      </c>
      <c r="F1358" s="40" t="str">
        <f t="shared" si="85"/>
        <v>2013Q1</v>
      </c>
      <c r="G1358" s="40">
        <v>1</v>
      </c>
      <c r="H1358" s="40">
        <v>0</v>
      </c>
      <c r="I1358" s="40">
        <v>0</v>
      </c>
      <c r="J1358" s="42">
        <v>49976</v>
      </c>
      <c r="K1358" s="42">
        <f>J1358*OtherData!$C$3</f>
        <v>37831.945495836488</v>
      </c>
      <c r="L1358" s="42" t="str">
        <f>VLOOKUP($C1358,OtherData!$H:$I,2,0)</f>
        <v>Storm</v>
      </c>
      <c r="M1358" s="54">
        <f t="shared" si="86"/>
        <v>-3.8955660445843358E-2</v>
      </c>
      <c r="N1358" s="42" t="e">
        <f>VLOOKUP(E1358,Inflation!$A$2:'Inflation'!$L$63,14,FALSE)*J1358</f>
        <v>#REF!</v>
      </c>
      <c r="O1358" s="126" t="e">
        <f t="shared" si="87"/>
        <v>#REF!</v>
      </c>
      <c r="P1358" s="41">
        <v>5</v>
      </c>
      <c r="Q1358" s="41">
        <v>2</v>
      </c>
      <c r="R1358" s="41">
        <v>5</v>
      </c>
    </row>
    <row r="1359" spans="1:18">
      <c r="A1359" s="40" t="str">
        <f t="shared" si="84"/>
        <v>4_20102</v>
      </c>
      <c r="B1359" s="40">
        <v>4</v>
      </c>
      <c r="C1359" s="41" t="s">
        <v>71</v>
      </c>
      <c r="D1359" s="40">
        <v>2</v>
      </c>
      <c r="E1359" s="40">
        <v>2010</v>
      </c>
      <c r="F1359" s="40" t="str">
        <f t="shared" si="85"/>
        <v>2010Q2</v>
      </c>
      <c r="G1359" s="40">
        <v>1</v>
      </c>
      <c r="H1359" s="40">
        <v>0</v>
      </c>
      <c r="I1359" s="40">
        <v>0</v>
      </c>
      <c r="J1359" s="42">
        <v>49976</v>
      </c>
      <c r="K1359" s="42">
        <f>J1359*OtherData!$C$3</f>
        <v>37831.945495836488</v>
      </c>
      <c r="L1359" s="42" t="str">
        <f>VLOOKUP($C1359,OtherData!$H:$I,2,0)</f>
        <v>Storm</v>
      </c>
      <c r="M1359" s="54">
        <f t="shared" si="86"/>
        <v>-3.8955660445843358E-2</v>
      </c>
      <c r="N1359" s="42" t="e">
        <f>VLOOKUP(E1359,Inflation!$A$2:'Inflation'!$L$63,14,FALSE)*J1359</f>
        <v>#REF!</v>
      </c>
      <c r="O1359" s="126" t="e">
        <f t="shared" si="87"/>
        <v>#REF!</v>
      </c>
      <c r="P1359" s="41">
        <v>1</v>
      </c>
      <c r="Q1359" s="41">
        <v>1</v>
      </c>
      <c r="R1359" s="41">
        <v>1</v>
      </c>
    </row>
    <row r="1360" spans="1:18">
      <c r="A1360" s="40" t="str">
        <f t="shared" si="84"/>
        <v>5_20123</v>
      </c>
      <c r="B1360" s="40">
        <v>5</v>
      </c>
      <c r="C1360" s="41" t="s">
        <v>71</v>
      </c>
      <c r="D1360" s="40">
        <v>3</v>
      </c>
      <c r="E1360" s="40">
        <v>2012</v>
      </c>
      <c r="F1360" s="40" t="str">
        <f t="shared" si="85"/>
        <v>2012Q3</v>
      </c>
      <c r="G1360" s="40">
        <v>1</v>
      </c>
      <c r="H1360" s="40">
        <v>0</v>
      </c>
      <c r="I1360" s="40">
        <v>0</v>
      </c>
      <c r="J1360" s="42">
        <v>49924</v>
      </c>
      <c r="K1360" s="42">
        <f>J1360*OtherData!$C$3</f>
        <v>37792.581377744136</v>
      </c>
      <c r="L1360" s="42" t="str">
        <f>VLOOKUP($C1360,OtherData!$H:$I,2,0)</f>
        <v>Storm</v>
      </c>
      <c r="M1360" s="54">
        <f t="shared" si="86"/>
        <v>-3.8956006934895676E-2</v>
      </c>
      <c r="N1360" s="42" t="e">
        <f>VLOOKUP(E1360,Inflation!$A$2:'Inflation'!$L$63,14,FALSE)*J1360</f>
        <v>#REF!</v>
      </c>
      <c r="O1360" s="126" t="e">
        <f t="shared" si="87"/>
        <v>#REF!</v>
      </c>
      <c r="P1360" s="41">
        <v>3</v>
      </c>
      <c r="Q1360" s="41">
        <v>3</v>
      </c>
      <c r="R1360" s="41">
        <v>3</v>
      </c>
    </row>
    <row r="1361" spans="1:18">
      <c r="A1361" s="40" t="str">
        <f t="shared" si="84"/>
        <v>4_20164</v>
      </c>
      <c r="B1361" s="40">
        <v>4</v>
      </c>
      <c r="C1361" s="41" t="s">
        <v>66</v>
      </c>
      <c r="D1361" s="40">
        <v>4</v>
      </c>
      <c r="E1361" s="40">
        <v>2016</v>
      </c>
      <c r="F1361" s="40" t="str">
        <f t="shared" si="85"/>
        <v>2016Q4</v>
      </c>
      <c r="G1361" s="40">
        <v>1</v>
      </c>
      <c r="H1361" s="40">
        <v>0</v>
      </c>
      <c r="I1361" s="40">
        <v>0</v>
      </c>
      <c r="J1361" s="42">
        <v>49843</v>
      </c>
      <c r="K1361" s="42">
        <f>J1361*OtherData!$C$3</f>
        <v>37731.26419379258</v>
      </c>
      <c r="L1361" s="42" t="str">
        <f>VLOOKUP($C1361,OtherData!$H:$I,2,0)</f>
        <v>Water</v>
      </c>
      <c r="M1361" s="54">
        <f t="shared" si="86"/>
        <v>-3.8956546658227162E-2</v>
      </c>
      <c r="N1361" s="42" t="e">
        <f>VLOOKUP(E1361,Inflation!$A$2:'Inflation'!$L$63,14,FALSE)*J1361</f>
        <v>#REF!</v>
      </c>
      <c r="O1361" s="126" t="e">
        <f t="shared" si="87"/>
        <v>#REF!</v>
      </c>
      <c r="P1361" s="41">
        <v>3</v>
      </c>
      <c r="Q1361" s="41">
        <v>3</v>
      </c>
      <c r="R1361" s="41">
        <v>3</v>
      </c>
    </row>
    <row r="1362" spans="1:18">
      <c r="A1362" s="40" t="str">
        <f t="shared" si="84"/>
        <v>2_20172</v>
      </c>
      <c r="B1362" s="40">
        <v>2</v>
      </c>
      <c r="C1362" s="41" t="s">
        <v>71</v>
      </c>
      <c r="D1362" s="40">
        <v>2</v>
      </c>
      <c r="E1362" s="40">
        <v>2017</v>
      </c>
      <c r="F1362" s="40" t="str">
        <f t="shared" si="85"/>
        <v>2017Q2</v>
      </c>
      <c r="G1362" s="40">
        <v>1</v>
      </c>
      <c r="H1362" s="40">
        <v>0</v>
      </c>
      <c r="I1362" s="40">
        <v>0</v>
      </c>
      <c r="J1362" s="42">
        <v>49824</v>
      </c>
      <c r="K1362" s="42">
        <f>J1362*OtherData!$C$3</f>
        <v>37716.88115064345</v>
      </c>
      <c r="L1362" s="42" t="str">
        <f>VLOOKUP($C1362,OtherData!$H:$I,2,0)</f>
        <v>Storm</v>
      </c>
      <c r="M1362" s="54">
        <f t="shared" si="86"/>
        <v>-3.8956673259996279E-2</v>
      </c>
      <c r="N1362" s="42" t="e">
        <f>VLOOKUP(E1362,Inflation!$A$2:'Inflation'!$L$63,14,FALSE)*J1362</f>
        <v>#REF!</v>
      </c>
      <c r="O1362" s="126" t="e">
        <f t="shared" si="87"/>
        <v>#REF!</v>
      </c>
      <c r="P1362" s="41">
        <v>3</v>
      </c>
      <c r="Q1362" s="41">
        <v>3</v>
      </c>
      <c r="R1362" s="41">
        <v>3</v>
      </c>
    </row>
    <row r="1363" spans="1:18">
      <c r="A1363" s="40" t="str">
        <f t="shared" si="84"/>
        <v>4_20112</v>
      </c>
      <c r="B1363" s="40">
        <v>4</v>
      </c>
      <c r="C1363" s="41" t="s">
        <v>71</v>
      </c>
      <c r="D1363" s="40">
        <v>2</v>
      </c>
      <c r="E1363" s="40">
        <v>2011</v>
      </c>
      <c r="F1363" s="40" t="str">
        <f t="shared" si="85"/>
        <v>2011Q2</v>
      </c>
      <c r="G1363" s="40">
        <v>1</v>
      </c>
      <c r="H1363" s="40">
        <v>0</v>
      </c>
      <c r="I1363" s="40">
        <v>0</v>
      </c>
      <c r="J1363" s="42">
        <v>49800</v>
      </c>
      <c r="K1363" s="42">
        <f>J1363*OtherData!$C$3</f>
        <v>37698.71309613929</v>
      </c>
      <c r="L1363" s="42" t="str">
        <f>VLOOKUP($C1363,OtherData!$H:$I,2,0)</f>
        <v>Storm</v>
      </c>
      <c r="M1363" s="54">
        <f t="shared" si="86"/>
        <v>-3.8956833178020428E-2</v>
      </c>
      <c r="N1363" s="42" t="e">
        <f>VLOOKUP(E1363,Inflation!$A$2:'Inflation'!$L$63,14,FALSE)*J1363</f>
        <v>#REF!</v>
      </c>
      <c r="O1363" s="126" t="e">
        <f t="shared" si="87"/>
        <v>#REF!</v>
      </c>
      <c r="P1363" s="41">
        <v>3</v>
      </c>
      <c r="Q1363" s="41">
        <v>3</v>
      </c>
      <c r="R1363" s="41">
        <v>3</v>
      </c>
    </row>
    <row r="1364" spans="1:18">
      <c r="A1364" s="40" t="str">
        <f t="shared" si="84"/>
        <v>3_20152</v>
      </c>
      <c r="B1364" s="40">
        <v>3</v>
      </c>
      <c r="C1364" s="41" t="s">
        <v>71</v>
      </c>
      <c r="D1364" s="40">
        <v>2</v>
      </c>
      <c r="E1364" s="40">
        <v>2015</v>
      </c>
      <c r="F1364" s="40" t="str">
        <f t="shared" si="85"/>
        <v>2015Q2</v>
      </c>
      <c r="G1364" s="40">
        <v>1</v>
      </c>
      <c r="H1364" s="40">
        <v>0</v>
      </c>
      <c r="I1364" s="40">
        <v>0</v>
      </c>
      <c r="J1364" s="42">
        <v>49791</v>
      </c>
      <c r="K1364" s="42">
        <f>J1364*OtherData!$C$3</f>
        <v>37691.900075700229</v>
      </c>
      <c r="L1364" s="42" t="str">
        <f>VLOOKUP($C1364,OtherData!$H:$I,2,0)</f>
        <v>Storm</v>
      </c>
      <c r="M1364" s="54">
        <f t="shared" si="86"/>
        <v>-3.895689314727948E-2</v>
      </c>
      <c r="N1364" s="42" t="e">
        <f>VLOOKUP(E1364,Inflation!$A$2:'Inflation'!$L$63,14,FALSE)*J1364</f>
        <v>#REF!</v>
      </c>
      <c r="O1364" s="126" t="e">
        <f t="shared" si="87"/>
        <v>#REF!</v>
      </c>
      <c r="P1364" s="41">
        <v>3</v>
      </c>
      <c r="Q1364" s="41">
        <v>3</v>
      </c>
      <c r="R1364" s="41">
        <v>3</v>
      </c>
    </row>
    <row r="1365" spans="1:18">
      <c r="A1365" s="40" t="str">
        <f t="shared" si="84"/>
        <v>2_20162</v>
      </c>
      <c r="B1365" s="40">
        <v>2</v>
      </c>
      <c r="C1365" s="41" t="s">
        <v>71</v>
      </c>
      <c r="D1365" s="40">
        <v>2</v>
      </c>
      <c r="E1365" s="40">
        <v>2016</v>
      </c>
      <c r="F1365" s="40" t="str">
        <f t="shared" si="85"/>
        <v>2016Q2</v>
      </c>
      <c r="G1365" s="40">
        <v>1</v>
      </c>
      <c r="H1365" s="40">
        <v>0</v>
      </c>
      <c r="I1365" s="40">
        <v>0</v>
      </c>
      <c r="J1365" s="42">
        <v>49696</v>
      </c>
      <c r="K1365" s="42">
        <f>J1365*OtherData!$C$3</f>
        <v>37619.98485995458</v>
      </c>
      <c r="L1365" s="42" t="str">
        <f>VLOOKUP($C1365,OtherData!$H:$I,2,0)</f>
        <v>Storm</v>
      </c>
      <c r="M1365" s="54">
        <f t="shared" si="86"/>
        <v>-3.8957526156125057E-2</v>
      </c>
      <c r="N1365" s="42" t="e">
        <f>VLOOKUP(E1365,Inflation!$A$2:'Inflation'!$L$63,14,FALSE)*J1365</f>
        <v>#REF!</v>
      </c>
      <c r="O1365" s="126" t="e">
        <f t="shared" si="87"/>
        <v>#REF!</v>
      </c>
      <c r="P1365" s="41">
        <v>3</v>
      </c>
      <c r="Q1365" s="41">
        <v>3</v>
      </c>
      <c r="R1365" s="41">
        <v>3</v>
      </c>
    </row>
    <row r="1366" spans="1:18">
      <c r="A1366" s="40" t="str">
        <f t="shared" si="84"/>
        <v>4_20122</v>
      </c>
      <c r="B1366" s="40">
        <v>4</v>
      </c>
      <c r="C1366" s="41" t="s">
        <v>71</v>
      </c>
      <c r="D1366" s="40">
        <v>2</v>
      </c>
      <c r="E1366" s="40">
        <v>2012</v>
      </c>
      <c r="F1366" s="40" t="str">
        <f t="shared" si="85"/>
        <v>2012Q2</v>
      </c>
      <c r="G1366" s="40">
        <v>1</v>
      </c>
      <c r="H1366" s="40">
        <v>0</v>
      </c>
      <c r="I1366" s="40">
        <v>0</v>
      </c>
      <c r="J1366" s="42">
        <v>49577</v>
      </c>
      <c r="K1366" s="42">
        <f>J1366*OtherData!$C$3</f>
        <v>37529.901589704772</v>
      </c>
      <c r="L1366" s="42" t="str">
        <f>VLOOKUP($C1366,OtherData!$H:$I,2,0)</f>
        <v>Storm</v>
      </c>
      <c r="M1366" s="54">
        <f t="shared" si="86"/>
        <v>-3.8958319082994776E-2</v>
      </c>
      <c r="N1366" s="42" t="e">
        <f>VLOOKUP(E1366,Inflation!$A$2:'Inflation'!$L$63,14,FALSE)*J1366</f>
        <v>#REF!</v>
      </c>
      <c r="O1366" s="126" t="e">
        <f t="shared" si="87"/>
        <v>#REF!</v>
      </c>
      <c r="P1366" s="41">
        <v>4</v>
      </c>
      <c r="Q1366" s="41">
        <v>4</v>
      </c>
      <c r="R1366" s="41">
        <v>5</v>
      </c>
    </row>
    <row r="1367" spans="1:18">
      <c r="A1367" s="40" t="str">
        <f t="shared" si="84"/>
        <v>3_20112</v>
      </c>
      <c r="B1367" s="40">
        <v>3</v>
      </c>
      <c r="C1367" s="41" t="s">
        <v>71</v>
      </c>
      <c r="D1367" s="40">
        <v>2</v>
      </c>
      <c r="E1367" s="40">
        <v>2011</v>
      </c>
      <c r="F1367" s="40" t="str">
        <f t="shared" si="85"/>
        <v>2011Q2</v>
      </c>
      <c r="G1367" s="40">
        <v>1</v>
      </c>
      <c r="H1367" s="40">
        <v>0</v>
      </c>
      <c r="I1367" s="40">
        <v>0</v>
      </c>
      <c r="J1367" s="42">
        <v>49567</v>
      </c>
      <c r="K1367" s="42">
        <f>J1367*OtherData!$C$3</f>
        <v>37522.331566994704</v>
      </c>
      <c r="L1367" s="42" t="str">
        <f>VLOOKUP($C1367,OtherData!$H:$I,2,0)</f>
        <v>Storm</v>
      </c>
      <c r="M1367" s="54">
        <f t="shared" si="86"/>
        <v>-3.8958385715504841E-2</v>
      </c>
      <c r="N1367" s="42" t="e">
        <f>VLOOKUP(E1367,Inflation!$A$2:'Inflation'!$L$63,14,FALSE)*J1367</f>
        <v>#REF!</v>
      </c>
      <c r="O1367" s="126" t="e">
        <f t="shared" si="87"/>
        <v>#REF!</v>
      </c>
      <c r="P1367" s="41">
        <v>4</v>
      </c>
      <c r="Q1367" s="41">
        <v>4</v>
      </c>
      <c r="R1367" s="41">
        <v>4</v>
      </c>
    </row>
    <row r="1368" spans="1:18">
      <c r="A1368" s="40" t="str">
        <f t="shared" si="84"/>
        <v>6_20101</v>
      </c>
      <c r="B1368" s="40">
        <v>6</v>
      </c>
      <c r="C1368" s="41" t="s">
        <v>71</v>
      </c>
      <c r="D1368" s="40">
        <v>1</v>
      </c>
      <c r="E1368" s="40">
        <v>2010</v>
      </c>
      <c r="F1368" s="40" t="str">
        <f t="shared" si="85"/>
        <v>2010Q1</v>
      </c>
      <c r="G1368" s="40">
        <v>1</v>
      </c>
      <c r="H1368" s="40">
        <v>0</v>
      </c>
      <c r="I1368" s="40">
        <v>0</v>
      </c>
      <c r="J1368" s="42">
        <v>49553</v>
      </c>
      <c r="K1368" s="42">
        <f>J1368*OtherData!$C$3</f>
        <v>37511.733535200605</v>
      </c>
      <c r="L1368" s="42" t="str">
        <f>VLOOKUP($C1368,OtherData!$H:$I,2,0)</f>
        <v>Storm</v>
      </c>
      <c r="M1368" s="54">
        <f t="shared" si="86"/>
        <v>-3.8958479001018925E-2</v>
      </c>
      <c r="N1368" s="42" t="e">
        <f>VLOOKUP(E1368,Inflation!$A$2:'Inflation'!$L$63,14,FALSE)*J1368</f>
        <v>#REF!</v>
      </c>
      <c r="O1368" s="126" t="e">
        <f t="shared" si="87"/>
        <v>#REF!</v>
      </c>
      <c r="P1368" s="41">
        <v>5</v>
      </c>
      <c r="Q1368" s="41">
        <v>2</v>
      </c>
      <c r="R1368" s="41">
        <v>2</v>
      </c>
    </row>
    <row r="1369" spans="1:18">
      <c r="A1369" s="40" t="str">
        <f t="shared" si="84"/>
        <v>3_20131</v>
      </c>
      <c r="B1369" s="40">
        <v>3</v>
      </c>
      <c r="C1369" s="41" t="s">
        <v>71</v>
      </c>
      <c r="D1369" s="40">
        <v>1</v>
      </c>
      <c r="E1369" s="40">
        <v>2013</v>
      </c>
      <c r="F1369" s="40" t="str">
        <f t="shared" si="85"/>
        <v>2013Q1</v>
      </c>
      <c r="G1369" s="40">
        <v>1</v>
      </c>
      <c r="H1369" s="40">
        <v>0</v>
      </c>
      <c r="I1369" s="40">
        <v>0</v>
      </c>
      <c r="J1369" s="42">
        <v>49429</v>
      </c>
      <c r="K1369" s="42">
        <f>J1369*OtherData!$C$3</f>
        <v>37417.865253595759</v>
      </c>
      <c r="L1369" s="42" t="str">
        <f>VLOOKUP($C1369,OtherData!$H:$I,2,0)</f>
        <v>Storm</v>
      </c>
      <c r="M1369" s="54">
        <f t="shared" si="86"/>
        <v>-3.8959305244143677E-2</v>
      </c>
      <c r="N1369" s="42" t="e">
        <f>VLOOKUP(E1369,Inflation!$A$2:'Inflation'!$L$63,14,FALSE)*J1369</f>
        <v>#REF!</v>
      </c>
      <c r="O1369" s="126" t="e">
        <f t="shared" si="87"/>
        <v>#REF!</v>
      </c>
      <c r="P1369" s="41">
        <v>1</v>
      </c>
      <c r="Q1369" s="41">
        <v>1</v>
      </c>
      <c r="R1369" s="41">
        <v>1</v>
      </c>
    </row>
    <row r="1370" spans="1:18">
      <c r="A1370" s="40" t="str">
        <f t="shared" si="84"/>
        <v>4_20153</v>
      </c>
      <c r="B1370" s="40">
        <v>4</v>
      </c>
      <c r="C1370" s="41" t="s">
        <v>71</v>
      </c>
      <c r="D1370" s="40">
        <v>3</v>
      </c>
      <c r="E1370" s="40">
        <v>2015</v>
      </c>
      <c r="F1370" s="40" t="str">
        <f t="shared" si="85"/>
        <v>2015Q3</v>
      </c>
      <c r="G1370" s="40">
        <v>1</v>
      </c>
      <c r="H1370" s="40">
        <v>0</v>
      </c>
      <c r="I1370" s="40">
        <v>0</v>
      </c>
      <c r="J1370" s="42">
        <v>49320</v>
      </c>
      <c r="K1370" s="42">
        <f>J1370*OtherData!$C$3</f>
        <v>37335.352006056019</v>
      </c>
      <c r="L1370" s="42" t="str">
        <f>VLOOKUP($C1370,OtherData!$H:$I,2,0)</f>
        <v>Storm</v>
      </c>
      <c r="M1370" s="54">
        <f t="shared" si="86"/>
        <v>-3.8960031538503338E-2</v>
      </c>
      <c r="N1370" s="42" t="e">
        <f>VLOOKUP(E1370,Inflation!$A$2:'Inflation'!$L$63,14,FALSE)*J1370</f>
        <v>#REF!</v>
      </c>
      <c r="O1370" s="126" t="e">
        <f t="shared" si="87"/>
        <v>#REF!</v>
      </c>
      <c r="P1370" s="41">
        <v>3</v>
      </c>
      <c r="Q1370" s="41">
        <v>3</v>
      </c>
      <c r="R1370" s="41">
        <v>3</v>
      </c>
    </row>
    <row r="1371" spans="1:18">
      <c r="A1371" s="40" t="str">
        <f t="shared" si="84"/>
        <v>3_20114</v>
      </c>
      <c r="B1371" s="40">
        <v>3</v>
      </c>
      <c r="C1371" s="41" t="s">
        <v>71</v>
      </c>
      <c r="D1371" s="40">
        <v>4</v>
      </c>
      <c r="E1371" s="40">
        <v>2011</v>
      </c>
      <c r="F1371" s="40" t="str">
        <f t="shared" si="85"/>
        <v>2011Q4</v>
      </c>
      <c r="G1371" s="40">
        <v>1</v>
      </c>
      <c r="H1371" s="40">
        <v>0</v>
      </c>
      <c r="I1371" s="40">
        <v>0</v>
      </c>
      <c r="J1371" s="42">
        <v>49258</v>
      </c>
      <c r="K1371" s="42">
        <f>J1371*OtherData!$C$3</f>
        <v>37288.417865253599</v>
      </c>
      <c r="L1371" s="42" t="str">
        <f>VLOOKUP($C1371,OtherData!$H:$I,2,0)</f>
        <v>Storm</v>
      </c>
      <c r="M1371" s="54">
        <f t="shared" si="86"/>
        <v>-3.8960444660065714E-2</v>
      </c>
      <c r="N1371" s="42" t="e">
        <f>VLOOKUP(E1371,Inflation!$A$2:'Inflation'!$L$63,14,FALSE)*J1371</f>
        <v>#REF!</v>
      </c>
      <c r="O1371" s="126" t="e">
        <f t="shared" si="87"/>
        <v>#REF!</v>
      </c>
      <c r="P1371" s="41">
        <v>3</v>
      </c>
      <c r="Q1371" s="41">
        <v>3</v>
      </c>
      <c r="R1371" s="41">
        <v>3</v>
      </c>
    </row>
    <row r="1372" spans="1:18">
      <c r="A1372" s="40" t="str">
        <f t="shared" si="84"/>
        <v>3_20112</v>
      </c>
      <c r="B1372" s="40">
        <v>3</v>
      </c>
      <c r="C1372" s="41" t="s">
        <v>71</v>
      </c>
      <c r="D1372" s="40">
        <v>2</v>
      </c>
      <c r="E1372" s="40">
        <v>2011</v>
      </c>
      <c r="F1372" s="40" t="str">
        <f t="shared" si="85"/>
        <v>2011Q2</v>
      </c>
      <c r="G1372" s="40">
        <v>1</v>
      </c>
      <c r="H1372" s="40">
        <v>0</v>
      </c>
      <c r="I1372" s="40">
        <v>0</v>
      </c>
      <c r="J1372" s="42">
        <v>49210</v>
      </c>
      <c r="K1372" s="42">
        <f>J1372*OtherData!$C$3</f>
        <v>37252.081756245272</v>
      </c>
      <c r="L1372" s="42" t="str">
        <f>VLOOKUP($C1372,OtherData!$H:$I,2,0)</f>
        <v>Storm</v>
      </c>
      <c r="M1372" s="54">
        <f t="shared" si="86"/>
        <v>-3.8960764496114006E-2</v>
      </c>
      <c r="N1372" s="42" t="e">
        <f>VLOOKUP(E1372,Inflation!$A$2:'Inflation'!$L$63,14,FALSE)*J1372</f>
        <v>#REF!</v>
      </c>
      <c r="O1372" s="126" t="e">
        <f t="shared" si="87"/>
        <v>#REF!</v>
      </c>
      <c r="P1372" s="41">
        <v>2</v>
      </c>
      <c r="Q1372" s="41">
        <v>2</v>
      </c>
      <c r="R1372" s="41">
        <v>2</v>
      </c>
    </row>
    <row r="1373" spans="1:18">
      <c r="A1373" s="40" t="str">
        <f t="shared" si="84"/>
        <v>2_20102</v>
      </c>
      <c r="B1373" s="40">
        <v>2</v>
      </c>
      <c r="C1373" s="41" t="s">
        <v>86</v>
      </c>
      <c r="D1373" s="40">
        <v>2</v>
      </c>
      <c r="E1373" s="40">
        <v>2010</v>
      </c>
      <c r="F1373" s="40" t="str">
        <f t="shared" si="85"/>
        <v>2010Q2</v>
      </c>
      <c r="G1373" s="40">
        <v>1</v>
      </c>
      <c r="H1373" s="40">
        <v>0</v>
      </c>
      <c r="I1373" s="40">
        <v>0</v>
      </c>
      <c r="J1373" s="42">
        <v>48882</v>
      </c>
      <c r="K1373" s="42">
        <f>J1373*OtherData!$C$3</f>
        <v>37003.785011355038</v>
      </c>
      <c r="L1373" s="42" t="str">
        <f>VLOOKUP($C1373,OtherData!$H:$I,2,0)</f>
        <v>Storm</v>
      </c>
      <c r="M1373" s="54">
        <f t="shared" si="86"/>
        <v>-3.8962950042443996E-2</v>
      </c>
      <c r="N1373" s="42" t="e">
        <f>VLOOKUP(E1373,Inflation!$A$2:'Inflation'!$L$63,14,FALSE)*J1373</f>
        <v>#REF!</v>
      </c>
      <c r="O1373" s="126" t="e">
        <f t="shared" si="87"/>
        <v>#REF!</v>
      </c>
      <c r="P1373" s="41">
        <v>5</v>
      </c>
      <c r="Q1373" s="41">
        <v>2</v>
      </c>
      <c r="R1373" s="41">
        <v>5</v>
      </c>
    </row>
    <row r="1374" spans="1:18">
      <c r="A1374" s="40" t="str">
        <f t="shared" si="84"/>
        <v>3_20103</v>
      </c>
      <c r="B1374" s="40">
        <v>3</v>
      </c>
      <c r="C1374" s="41" t="s">
        <v>71</v>
      </c>
      <c r="D1374" s="40">
        <v>3</v>
      </c>
      <c r="E1374" s="40">
        <v>2010</v>
      </c>
      <c r="F1374" s="40" t="str">
        <f t="shared" si="85"/>
        <v>2010Q3</v>
      </c>
      <c r="G1374" s="40">
        <v>1</v>
      </c>
      <c r="H1374" s="40">
        <v>0</v>
      </c>
      <c r="I1374" s="40">
        <v>0</v>
      </c>
      <c r="J1374" s="42">
        <v>48878</v>
      </c>
      <c r="K1374" s="42">
        <f>J1374*OtherData!$C$3</f>
        <v>37000.757002271006</v>
      </c>
      <c r="L1374" s="42" t="str">
        <f>VLOOKUP($C1374,OtherData!$H:$I,2,0)</f>
        <v>Storm</v>
      </c>
      <c r="M1374" s="54">
        <f t="shared" si="86"/>
        <v>-3.8962976695448022E-2</v>
      </c>
      <c r="N1374" s="42" t="e">
        <f>VLOOKUP(E1374,Inflation!$A$2:'Inflation'!$L$63,14,FALSE)*J1374</f>
        <v>#REF!</v>
      </c>
      <c r="O1374" s="126" t="e">
        <f t="shared" si="87"/>
        <v>#REF!</v>
      </c>
      <c r="P1374" s="41">
        <v>2</v>
      </c>
      <c r="Q1374" s="41">
        <v>2</v>
      </c>
      <c r="R1374" s="41">
        <v>2</v>
      </c>
    </row>
    <row r="1375" spans="1:18">
      <c r="A1375" s="40" t="str">
        <f t="shared" si="84"/>
        <v>6_20113</v>
      </c>
      <c r="B1375" s="40">
        <v>6</v>
      </c>
      <c r="C1375" s="41" t="s">
        <v>71</v>
      </c>
      <c r="D1375" s="40">
        <v>3</v>
      </c>
      <c r="E1375" s="40">
        <v>2011</v>
      </c>
      <c r="F1375" s="40" t="str">
        <f t="shared" si="85"/>
        <v>2011Q3</v>
      </c>
      <c r="G1375" s="40">
        <v>1</v>
      </c>
      <c r="H1375" s="40">
        <v>0</v>
      </c>
      <c r="I1375" s="40">
        <v>0</v>
      </c>
      <c r="J1375" s="42">
        <v>48801</v>
      </c>
      <c r="K1375" s="42">
        <f>J1375*OtherData!$C$3</f>
        <v>36942.467827403481</v>
      </c>
      <c r="L1375" s="42" t="str">
        <f>VLOOKUP($C1375,OtherData!$H:$I,2,0)</f>
        <v>Storm</v>
      </c>
      <c r="M1375" s="54">
        <f t="shared" si="86"/>
        <v>-3.8963489765775489E-2</v>
      </c>
      <c r="N1375" s="42" t="e">
        <f>VLOOKUP(E1375,Inflation!$A$2:'Inflation'!$L$63,14,FALSE)*J1375</f>
        <v>#REF!</v>
      </c>
      <c r="O1375" s="126" t="e">
        <f t="shared" si="87"/>
        <v>#REF!</v>
      </c>
      <c r="P1375" s="41">
        <v>3</v>
      </c>
      <c r="Q1375" s="41">
        <v>3</v>
      </c>
      <c r="R1375" s="41">
        <v>3</v>
      </c>
    </row>
    <row r="1376" spans="1:18">
      <c r="A1376" s="40" t="str">
        <f t="shared" si="84"/>
        <v>3_20143</v>
      </c>
      <c r="B1376" s="40">
        <v>3</v>
      </c>
      <c r="C1376" s="41" t="s">
        <v>71</v>
      </c>
      <c r="D1376" s="40">
        <v>3</v>
      </c>
      <c r="E1376" s="40">
        <v>2014</v>
      </c>
      <c r="F1376" s="40" t="str">
        <f t="shared" si="85"/>
        <v>2014Q3</v>
      </c>
      <c r="G1376" s="40">
        <v>1</v>
      </c>
      <c r="H1376" s="40">
        <v>0</v>
      </c>
      <c r="I1376" s="40">
        <v>0</v>
      </c>
      <c r="J1376" s="42">
        <v>48725</v>
      </c>
      <c r="K1376" s="42">
        <f>J1376*OtherData!$C$3</f>
        <v>36884.935654806963</v>
      </c>
      <c r="L1376" s="42" t="str">
        <f>VLOOKUP($C1376,OtherData!$H:$I,2,0)</f>
        <v>Storm</v>
      </c>
      <c r="M1376" s="54">
        <f t="shared" si="86"/>
        <v>-3.8963996172851949E-2</v>
      </c>
      <c r="N1376" s="42" t="e">
        <f>VLOOKUP(E1376,Inflation!$A$2:'Inflation'!$L$63,14,FALSE)*J1376</f>
        <v>#REF!</v>
      </c>
      <c r="O1376" s="126" t="e">
        <f t="shared" si="87"/>
        <v>#REF!</v>
      </c>
      <c r="P1376" s="41">
        <v>3</v>
      </c>
      <c r="Q1376" s="41">
        <v>3</v>
      </c>
      <c r="R1376" s="41">
        <v>3</v>
      </c>
    </row>
    <row r="1377" spans="1:18">
      <c r="A1377" s="40" t="str">
        <f t="shared" si="84"/>
        <v>2_20112</v>
      </c>
      <c r="B1377" s="40">
        <v>2</v>
      </c>
      <c r="C1377" s="41" t="s">
        <v>86</v>
      </c>
      <c r="D1377" s="40">
        <v>2</v>
      </c>
      <c r="E1377" s="40">
        <v>2011</v>
      </c>
      <c r="F1377" s="40" t="str">
        <f t="shared" si="85"/>
        <v>2011Q2</v>
      </c>
      <c r="G1377" s="40">
        <v>1</v>
      </c>
      <c r="H1377" s="40">
        <v>0</v>
      </c>
      <c r="I1377" s="40">
        <v>0</v>
      </c>
      <c r="J1377" s="42">
        <v>48702</v>
      </c>
      <c r="K1377" s="42">
        <f>J1377*OtherData!$C$3</f>
        <v>36867.524602573809</v>
      </c>
      <c r="L1377" s="42" t="str">
        <f>VLOOKUP($C1377,OtherData!$H:$I,2,0)</f>
        <v>Storm</v>
      </c>
      <c r="M1377" s="54">
        <f t="shared" si="86"/>
        <v>-3.8964149427625092E-2</v>
      </c>
      <c r="N1377" s="42" t="e">
        <f>VLOOKUP(E1377,Inflation!$A$2:'Inflation'!$L$63,14,FALSE)*J1377</f>
        <v>#REF!</v>
      </c>
      <c r="O1377" s="126" t="e">
        <f t="shared" si="87"/>
        <v>#REF!</v>
      </c>
      <c r="P1377" s="41">
        <v>4</v>
      </c>
      <c r="Q1377" s="41">
        <v>4</v>
      </c>
      <c r="R1377" s="41">
        <v>4</v>
      </c>
    </row>
    <row r="1378" spans="1:18">
      <c r="A1378" s="40" t="str">
        <f t="shared" si="84"/>
        <v>4_20152</v>
      </c>
      <c r="B1378" s="40">
        <v>4</v>
      </c>
      <c r="C1378" s="41" t="s">
        <v>71</v>
      </c>
      <c r="D1378" s="40">
        <v>2</v>
      </c>
      <c r="E1378" s="40">
        <v>2015</v>
      </c>
      <c r="F1378" s="40" t="str">
        <f t="shared" si="85"/>
        <v>2015Q2</v>
      </c>
      <c r="G1378" s="40">
        <v>1</v>
      </c>
      <c r="H1378" s="40">
        <v>0</v>
      </c>
      <c r="I1378" s="40">
        <v>0</v>
      </c>
      <c r="J1378" s="42">
        <v>48597</v>
      </c>
      <c r="K1378" s="42">
        <f>J1378*OtherData!$C$3</f>
        <v>36788.039364118093</v>
      </c>
      <c r="L1378" s="42" t="str">
        <f>VLOOKUP($C1378,OtherData!$H:$I,2,0)</f>
        <v>Storm</v>
      </c>
      <c r="M1378" s="54">
        <f t="shared" si="86"/>
        <v>-3.8964849068980727E-2</v>
      </c>
      <c r="N1378" s="42" t="e">
        <f>VLOOKUP(E1378,Inflation!$A$2:'Inflation'!$L$63,14,FALSE)*J1378</f>
        <v>#REF!</v>
      </c>
      <c r="O1378" s="126" t="e">
        <f t="shared" si="87"/>
        <v>#REF!</v>
      </c>
      <c r="P1378" s="41">
        <v>3</v>
      </c>
      <c r="Q1378" s="41">
        <v>3</v>
      </c>
      <c r="R1378" s="41">
        <v>3</v>
      </c>
    </row>
    <row r="1379" spans="1:18">
      <c r="A1379" s="40" t="str">
        <f t="shared" si="84"/>
        <v>2_20131</v>
      </c>
      <c r="B1379" s="40">
        <v>2</v>
      </c>
      <c r="C1379" s="41" t="s">
        <v>71</v>
      </c>
      <c r="D1379" s="40">
        <v>1</v>
      </c>
      <c r="E1379" s="40">
        <v>2013</v>
      </c>
      <c r="F1379" s="40" t="str">
        <f t="shared" si="85"/>
        <v>2013Q1</v>
      </c>
      <c r="G1379" s="40">
        <v>1</v>
      </c>
      <c r="H1379" s="40">
        <v>0</v>
      </c>
      <c r="I1379" s="40">
        <v>0</v>
      </c>
      <c r="J1379" s="42">
        <v>47998</v>
      </c>
      <c r="K1379" s="42">
        <f>J1379*OtherData!$C$3</f>
        <v>36334.595003785013</v>
      </c>
      <c r="L1379" s="42" t="str">
        <f>VLOOKUP($C1379,OtherData!$H:$I,2,0)</f>
        <v>Storm</v>
      </c>
      <c r="M1379" s="54">
        <f t="shared" si="86"/>
        <v>-3.8968840356333363E-2</v>
      </c>
      <c r="N1379" s="42" t="e">
        <f>VLOOKUP(E1379,Inflation!$A$2:'Inflation'!$L$63,14,FALSE)*J1379</f>
        <v>#REF!</v>
      </c>
      <c r="O1379" s="126" t="e">
        <f t="shared" si="87"/>
        <v>#REF!</v>
      </c>
      <c r="P1379" s="41">
        <v>1</v>
      </c>
      <c r="Q1379" s="41">
        <v>1</v>
      </c>
      <c r="R1379" s="41">
        <v>1</v>
      </c>
    </row>
    <row r="1380" spans="1:18">
      <c r="A1380" s="40" t="str">
        <f t="shared" si="84"/>
        <v>3_20142</v>
      </c>
      <c r="B1380" s="40">
        <v>3</v>
      </c>
      <c r="C1380" s="41" t="s">
        <v>71</v>
      </c>
      <c r="D1380" s="40">
        <v>2</v>
      </c>
      <c r="E1380" s="40">
        <v>2014</v>
      </c>
      <c r="F1380" s="40" t="str">
        <f t="shared" si="85"/>
        <v>2014Q2</v>
      </c>
      <c r="G1380" s="40">
        <v>1</v>
      </c>
      <c r="H1380" s="40">
        <v>0</v>
      </c>
      <c r="I1380" s="40">
        <v>0</v>
      </c>
      <c r="J1380" s="42">
        <v>47984</v>
      </c>
      <c r="K1380" s="42">
        <f>J1380*OtherData!$C$3</f>
        <v>36323.99697199092</v>
      </c>
      <c r="L1380" s="42" t="str">
        <f>VLOOKUP($C1380,OtherData!$H:$I,2,0)</f>
        <v>Storm</v>
      </c>
      <c r="M1380" s="54">
        <f t="shared" si="86"/>
        <v>-3.8968933641847447E-2</v>
      </c>
      <c r="N1380" s="42" t="e">
        <f>VLOOKUP(E1380,Inflation!$A$2:'Inflation'!$L$63,14,FALSE)*J1380</f>
        <v>#REF!</v>
      </c>
      <c r="O1380" s="126" t="e">
        <f t="shared" si="87"/>
        <v>#REF!</v>
      </c>
      <c r="P1380" s="41">
        <v>3</v>
      </c>
      <c r="Q1380" s="41">
        <v>3</v>
      </c>
      <c r="R1380" s="41">
        <v>3</v>
      </c>
    </row>
    <row r="1381" spans="1:18">
      <c r="A1381" s="40" t="str">
        <f t="shared" si="84"/>
        <v>4_20154</v>
      </c>
      <c r="B1381" s="40">
        <v>4</v>
      </c>
      <c r="C1381" s="41" t="s">
        <v>66</v>
      </c>
      <c r="D1381" s="40">
        <v>4</v>
      </c>
      <c r="E1381" s="40">
        <v>2015</v>
      </c>
      <c r="F1381" s="40" t="str">
        <f t="shared" si="85"/>
        <v>2015Q4</v>
      </c>
      <c r="G1381" s="40">
        <v>1</v>
      </c>
      <c r="H1381" s="40">
        <v>0</v>
      </c>
      <c r="I1381" s="40">
        <v>0</v>
      </c>
      <c r="J1381" s="42">
        <v>47836</v>
      </c>
      <c r="K1381" s="42">
        <f>J1381*OtherData!$C$3</f>
        <v>36211.960635881907</v>
      </c>
      <c r="L1381" s="42" t="str">
        <f>VLOOKUP($C1381,OtherData!$H:$I,2,0)</f>
        <v>Water</v>
      </c>
      <c r="M1381" s="54">
        <f t="shared" si="86"/>
        <v>-3.8969919802996342E-2</v>
      </c>
      <c r="N1381" s="42" t="e">
        <f>VLOOKUP(E1381,Inflation!$A$2:'Inflation'!$L$63,14,FALSE)*J1381</f>
        <v>#REF!</v>
      </c>
      <c r="O1381" s="126" t="e">
        <f t="shared" si="87"/>
        <v>#REF!</v>
      </c>
      <c r="P1381" s="41">
        <v>3</v>
      </c>
      <c r="Q1381" s="41">
        <v>3</v>
      </c>
      <c r="R1381" s="41">
        <v>5</v>
      </c>
    </row>
    <row r="1382" spans="1:18">
      <c r="A1382" s="40" t="str">
        <f t="shared" si="84"/>
        <v>2_20162</v>
      </c>
      <c r="B1382" s="40">
        <v>2</v>
      </c>
      <c r="C1382" s="41" t="s">
        <v>73</v>
      </c>
      <c r="D1382" s="40">
        <v>2</v>
      </c>
      <c r="E1382" s="40">
        <v>2016</v>
      </c>
      <c r="F1382" s="40" t="str">
        <f t="shared" si="85"/>
        <v>2016Q2</v>
      </c>
      <c r="G1382" s="40">
        <v>1</v>
      </c>
      <c r="H1382" s="40">
        <v>0</v>
      </c>
      <c r="I1382" s="40">
        <v>0</v>
      </c>
      <c r="J1382" s="42">
        <v>47684</v>
      </c>
      <c r="K1382" s="42">
        <f>J1382*OtherData!$C$3</f>
        <v>36096.89629068887</v>
      </c>
      <c r="L1382" s="42" t="str">
        <f>VLOOKUP($C1382,OtherData!$H:$I,2,0)</f>
        <v>Wind</v>
      </c>
      <c r="M1382" s="54">
        <f t="shared" si="86"/>
        <v>-3.8970932617149269E-2</v>
      </c>
      <c r="N1382" s="42" t="e">
        <f>VLOOKUP(E1382,Inflation!$A$2:'Inflation'!$L$63,14,FALSE)*J1382</f>
        <v>#REF!</v>
      </c>
      <c r="O1382" s="126" t="e">
        <f t="shared" si="87"/>
        <v>#REF!</v>
      </c>
      <c r="P1382" s="41">
        <v>5</v>
      </c>
      <c r="Q1382" s="41">
        <v>2</v>
      </c>
      <c r="R1382" s="41">
        <v>2</v>
      </c>
    </row>
    <row r="1383" spans="1:18">
      <c r="A1383" s="40" t="str">
        <f t="shared" si="84"/>
        <v>5_20122</v>
      </c>
      <c r="B1383" s="40">
        <v>5</v>
      </c>
      <c r="C1383" s="41" t="s">
        <v>71</v>
      </c>
      <c r="D1383" s="40">
        <v>2</v>
      </c>
      <c r="E1383" s="40">
        <v>2012</v>
      </c>
      <c r="F1383" s="40" t="str">
        <f t="shared" si="85"/>
        <v>2012Q2</v>
      </c>
      <c r="G1383" s="40">
        <v>1</v>
      </c>
      <c r="H1383" s="40">
        <v>0</v>
      </c>
      <c r="I1383" s="40">
        <v>0</v>
      </c>
      <c r="J1383" s="42">
        <v>47598</v>
      </c>
      <c r="K1383" s="42">
        <f>J1383*OtherData!$C$3</f>
        <v>36031.794095382291</v>
      </c>
      <c r="L1383" s="42" t="str">
        <f>VLOOKUP($C1383,OtherData!$H:$I,2,0)</f>
        <v>Storm</v>
      </c>
      <c r="M1383" s="54">
        <f t="shared" si="86"/>
        <v>-3.8971505656735787E-2</v>
      </c>
      <c r="N1383" s="42" t="e">
        <f>VLOOKUP(E1383,Inflation!$A$2:'Inflation'!$L$63,14,FALSE)*J1383</f>
        <v>#REF!</v>
      </c>
      <c r="O1383" s="126" t="e">
        <f t="shared" si="87"/>
        <v>#REF!</v>
      </c>
      <c r="P1383" s="41">
        <v>2</v>
      </c>
      <c r="Q1383" s="41">
        <v>2</v>
      </c>
      <c r="R1383" s="41">
        <v>2</v>
      </c>
    </row>
    <row r="1384" spans="1:18">
      <c r="A1384" s="40" t="str">
        <f t="shared" si="84"/>
        <v>4_20113</v>
      </c>
      <c r="B1384" s="40">
        <v>4</v>
      </c>
      <c r="C1384" s="41" t="s">
        <v>71</v>
      </c>
      <c r="D1384" s="40">
        <v>3</v>
      </c>
      <c r="E1384" s="40">
        <v>2011</v>
      </c>
      <c r="F1384" s="40" t="str">
        <f t="shared" si="85"/>
        <v>2011Q3</v>
      </c>
      <c r="G1384" s="40">
        <v>1</v>
      </c>
      <c r="H1384" s="40">
        <v>0</v>
      </c>
      <c r="I1384" s="40">
        <v>0</v>
      </c>
      <c r="J1384" s="42">
        <v>47451</v>
      </c>
      <c r="K1384" s="42">
        <f>J1384*OtherData!$C$3</f>
        <v>35920.514761544284</v>
      </c>
      <c r="L1384" s="42" t="str">
        <f>VLOOKUP($C1384,OtherData!$H:$I,2,0)</f>
        <v>Storm</v>
      </c>
      <c r="M1384" s="54">
        <f t="shared" si="86"/>
        <v>-3.8972485154633682E-2</v>
      </c>
      <c r="N1384" s="42" t="e">
        <f>VLOOKUP(E1384,Inflation!$A$2:'Inflation'!$L$63,14,FALSE)*J1384</f>
        <v>#REF!</v>
      </c>
      <c r="O1384" s="126" t="e">
        <f t="shared" si="87"/>
        <v>#REF!</v>
      </c>
      <c r="P1384" s="41">
        <v>3</v>
      </c>
      <c r="Q1384" s="41">
        <v>3</v>
      </c>
      <c r="R1384" s="41">
        <v>3</v>
      </c>
    </row>
    <row r="1385" spans="1:18">
      <c r="A1385" s="40" t="str">
        <f t="shared" si="84"/>
        <v>3_20123</v>
      </c>
      <c r="B1385" s="40">
        <v>3</v>
      </c>
      <c r="C1385" s="41" t="s">
        <v>71</v>
      </c>
      <c r="D1385" s="40">
        <v>3</v>
      </c>
      <c r="E1385" s="40">
        <v>2012</v>
      </c>
      <c r="F1385" s="40" t="str">
        <f t="shared" si="85"/>
        <v>2012Q3</v>
      </c>
      <c r="G1385" s="40">
        <v>1</v>
      </c>
      <c r="H1385" s="40">
        <v>0</v>
      </c>
      <c r="I1385" s="40">
        <v>0</v>
      </c>
      <c r="J1385" s="42">
        <v>47403</v>
      </c>
      <c r="K1385" s="42">
        <f>J1385*OtherData!$C$3</f>
        <v>35884.178652535957</v>
      </c>
      <c r="L1385" s="42" t="str">
        <f>VLOOKUP($C1385,OtherData!$H:$I,2,0)</f>
        <v>Storm</v>
      </c>
      <c r="M1385" s="54">
        <f t="shared" si="86"/>
        <v>-3.8972804990681974E-2</v>
      </c>
      <c r="N1385" s="42" t="e">
        <f>VLOOKUP(E1385,Inflation!$A$2:'Inflation'!$L$63,14,FALSE)*J1385</f>
        <v>#REF!</v>
      </c>
      <c r="O1385" s="126" t="e">
        <f t="shared" si="87"/>
        <v>#REF!</v>
      </c>
      <c r="P1385" s="41">
        <v>2</v>
      </c>
      <c r="Q1385" s="41">
        <v>2</v>
      </c>
      <c r="R1385" s="41">
        <v>2</v>
      </c>
    </row>
    <row r="1386" spans="1:18">
      <c r="A1386" s="40" t="str">
        <f t="shared" si="84"/>
        <v>3_20152</v>
      </c>
      <c r="B1386" s="40">
        <v>3</v>
      </c>
      <c r="C1386" s="41" t="s">
        <v>71</v>
      </c>
      <c r="D1386" s="40">
        <v>2</v>
      </c>
      <c r="E1386" s="40">
        <v>2015</v>
      </c>
      <c r="F1386" s="40" t="str">
        <f t="shared" si="85"/>
        <v>2015Q2</v>
      </c>
      <c r="G1386" s="40">
        <v>1</v>
      </c>
      <c r="H1386" s="40">
        <v>0</v>
      </c>
      <c r="I1386" s="40">
        <v>0</v>
      </c>
      <c r="J1386" s="42">
        <v>47337</v>
      </c>
      <c r="K1386" s="42">
        <f>J1386*OtherData!$C$3</f>
        <v>35834.216502649513</v>
      </c>
      <c r="L1386" s="42" t="str">
        <f>VLOOKUP($C1386,OtherData!$H:$I,2,0)</f>
        <v>Storm</v>
      </c>
      <c r="M1386" s="54">
        <f t="shared" si="86"/>
        <v>-3.8973244765248376E-2</v>
      </c>
      <c r="N1386" s="42" t="e">
        <f>VLOOKUP(E1386,Inflation!$A$2:'Inflation'!$L$63,14,FALSE)*J1386</f>
        <v>#REF!</v>
      </c>
      <c r="O1386" s="126" t="e">
        <f t="shared" si="87"/>
        <v>#REF!</v>
      </c>
      <c r="P1386" s="41">
        <v>1</v>
      </c>
      <c r="Q1386" s="41">
        <v>1</v>
      </c>
      <c r="R1386" s="41">
        <v>1</v>
      </c>
    </row>
    <row r="1387" spans="1:18">
      <c r="A1387" s="40" t="str">
        <f t="shared" si="84"/>
        <v>2_20173</v>
      </c>
      <c r="B1387" s="40">
        <v>2</v>
      </c>
      <c r="C1387" s="41" t="s">
        <v>71</v>
      </c>
      <c r="D1387" s="40">
        <v>3</v>
      </c>
      <c r="E1387" s="40">
        <v>2017</v>
      </c>
      <c r="F1387" s="40" t="str">
        <f t="shared" si="85"/>
        <v>2017Q3</v>
      </c>
      <c r="G1387" s="40">
        <v>1</v>
      </c>
      <c r="H1387" s="40">
        <v>0</v>
      </c>
      <c r="I1387" s="40">
        <v>0</v>
      </c>
      <c r="J1387" s="42">
        <v>47227</v>
      </c>
      <c r="K1387" s="42">
        <f>J1387*OtherData!$C$3</f>
        <v>35750.946252838759</v>
      </c>
      <c r="L1387" s="42" t="str">
        <f>VLOOKUP($C1387,OtherData!$H:$I,2,0)</f>
        <v>Storm</v>
      </c>
      <c r="M1387" s="54">
        <f t="shared" si="86"/>
        <v>-3.8973977722859043E-2</v>
      </c>
      <c r="N1387" s="42" t="e">
        <f>VLOOKUP(E1387,Inflation!$A$2:'Inflation'!$L$63,14,FALSE)*J1387</f>
        <v>#REF!</v>
      </c>
      <c r="O1387" s="126" t="e">
        <f t="shared" si="87"/>
        <v>#REF!</v>
      </c>
      <c r="P1387" s="41">
        <v>3</v>
      </c>
      <c r="Q1387" s="41">
        <v>3</v>
      </c>
      <c r="R1387" s="41">
        <v>3</v>
      </c>
    </row>
    <row r="1388" spans="1:18">
      <c r="A1388" s="40" t="str">
        <f t="shared" si="84"/>
        <v>3_20144</v>
      </c>
      <c r="B1388" s="40">
        <v>3</v>
      </c>
      <c r="C1388" s="41" t="s">
        <v>71</v>
      </c>
      <c r="D1388" s="40">
        <v>4</v>
      </c>
      <c r="E1388" s="40">
        <v>2014</v>
      </c>
      <c r="F1388" s="40" t="str">
        <f t="shared" si="85"/>
        <v>2014Q4</v>
      </c>
      <c r="G1388" s="40">
        <v>1</v>
      </c>
      <c r="H1388" s="40">
        <v>0</v>
      </c>
      <c r="I1388" s="40">
        <v>0</v>
      </c>
      <c r="J1388" s="42">
        <v>47023</v>
      </c>
      <c r="K1388" s="42">
        <f>J1388*OtherData!$C$3</f>
        <v>35596.517789553371</v>
      </c>
      <c r="L1388" s="42" t="str">
        <f>VLOOKUP($C1388,OtherData!$H:$I,2,0)</f>
        <v>Storm</v>
      </c>
      <c r="M1388" s="54">
        <f t="shared" si="86"/>
        <v>-3.8975337026064281E-2</v>
      </c>
      <c r="N1388" s="42" t="e">
        <f>VLOOKUP(E1388,Inflation!$A$2:'Inflation'!$L$63,14,FALSE)*J1388</f>
        <v>#REF!</v>
      </c>
      <c r="O1388" s="126" t="e">
        <f t="shared" si="87"/>
        <v>#REF!</v>
      </c>
      <c r="P1388" s="41">
        <v>1</v>
      </c>
      <c r="Q1388" s="41">
        <v>1</v>
      </c>
      <c r="R1388" s="41">
        <v>1</v>
      </c>
    </row>
    <row r="1389" spans="1:18">
      <c r="A1389" s="40" t="str">
        <f t="shared" si="84"/>
        <v>4_20152</v>
      </c>
      <c r="B1389" s="40">
        <v>4</v>
      </c>
      <c r="C1389" s="41" t="s">
        <v>71</v>
      </c>
      <c r="D1389" s="40">
        <v>2</v>
      </c>
      <c r="E1389" s="40">
        <v>2015</v>
      </c>
      <c r="F1389" s="40" t="str">
        <f t="shared" si="85"/>
        <v>2015Q2</v>
      </c>
      <c r="G1389" s="40">
        <v>1</v>
      </c>
      <c r="H1389" s="40">
        <v>0</v>
      </c>
      <c r="I1389" s="40">
        <v>0</v>
      </c>
      <c r="J1389" s="42">
        <v>46937</v>
      </c>
      <c r="K1389" s="42">
        <f>J1389*OtherData!$C$3</f>
        <v>35531.415594246784</v>
      </c>
      <c r="L1389" s="42" t="str">
        <f>VLOOKUP($C1389,OtherData!$H:$I,2,0)</f>
        <v>Storm</v>
      </c>
      <c r="M1389" s="54">
        <f t="shared" si="86"/>
        <v>-3.89759100656508E-2</v>
      </c>
      <c r="N1389" s="42" t="e">
        <f>VLOOKUP(E1389,Inflation!$A$2:'Inflation'!$L$63,14,FALSE)*J1389</f>
        <v>#REF!</v>
      </c>
      <c r="O1389" s="126" t="e">
        <f t="shared" si="87"/>
        <v>#REF!</v>
      </c>
      <c r="P1389" s="41">
        <v>3</v>
      </c>
      <c r="Q1389" s="41">
        <v>3</v>
      </c>
      <c r="R1389" s="41">
        <v>3</v>
      </c>
    </row>
    <row r="1390" spans="1:18">
      <c r="A1390" s="40" t="str">
        <f t="shared" si="84"/>
        <v>5_19834</v>
      </c>
      <c r="B1390" s="40">
        <v>5</v>
      </c>
      <c r="C1390" s="41" t="s">
        <v>71</v>
      </c>
      <c r="D1390" s="40">
        <v>4</v>
      </c>
      <c r="E1390" s="40">
        <v>1983</v>
      </c>
      <c r="F1390" s="40" t="str">
        <f t="shared" si="85"/>
        <v>1983Q4</v>
      </c>
      <c r="G1390" s="40">
        <v>1</v>
      </c>
      <c r="H1390" s="40">
        <v>0</v>
      </c>
      <c r="I1390" s="40">
        <v>0</v>
      </c>
      <c r="J1390" s="42">
        <v>46885</v>
      </c>
      <c r="K1390" s="42">
        <f>J1390*OtherData!$C$3</f>
        <v>35492.051476154433</v>
      </c>
      <c r="L1390" s="42" t="str">
        <f>VLOOKUP($C1390,OtherData!$H:$I,2,0)</f>
        <v>Storm</v>
      </c>
      <c r="M1390" s="54">
        <f t="shared" si="86"/>
        <v>-3.8976256554703118E-2</v>
      </c>
      <c r="N1390" s="42" t="e">
        <f>VLOOKUP(E1390,Inflation!$A$2:'Inflation'!$L$63,14,FALSE)*J1390</f>
        <v>#REF!</v>
      </c>
      <c r="O1390" s="126" t="e">
        <f t="shared" si="87"/>
        <v>#REF!</v>
      </c>
      <c r="P1390" s="41">
        <v>2</v>
      </c>
      <c r="Q1390" s="41">
        <v>2</v>
      </c>
      <c r="R1390" s="41">
        <v>2</v>
      </c>
    </row>
    <row r="1391" spans="1:18">
      <c r="A1391" s="40" t="str">
        <f t="shared" si="84"/>
        <v>3_20152</v>
      </c>
      <c r="B1391" s="40">
        <v>3</v>
      </c>
      <c r="C1391" s="41" t="s">
        <v>71</v>
      </c>
      <c r="D1391" s="40">
        <v>2</v>
      </c>
      <c r="E1391" s="40">
        <v>2015</v>
      </c>
      <c r="F1391" s="40" t="str">
        <f t="shared" si="85"/>
        <v>2015Q2</v>
      </c>
      <c r="G1391" s="40">
        <v>1</v>
      </c>
      <c r="H1391" s="40">
        <v>0</v>
      </c>
      <c r="I1391" s="40">
        <v>0</v>
      </c>
      <c r="J1391" s="42">
        <v>46880</v>
      </c>
      <c r="K1391" s="42">
        <f>J1391*OtherData!$C$3</f>
        <v>35488.266464799395</v>
      </c>
      <c r="L1391" s="42" t="str">
        <f>VLOOKUP($C1391,OtherData!$H:$I,2,0)</f>
        <v>Storm</v>
      </c>
      <c r="M1391" s="54">
        <f t="shared" si="86"/>
        <v>-3.897628987095815E-2</v>
      </c>
      <c r="N1391" s="42" t="e">
        <f>VLOOKUP(E1391,Inflation!$A$2:'Inflation'!$L$63,14,FALSE)*J1391</f>
        <v>#REF!</v>
      </c>
      <c r="O1391" s="126" t="e">
        <f t="shared" si="87"/>
        <v>#REF!</v>
      </c>
      <c r="P1391" s="41">
        <v>3</v>
      </c>
      <c r="Q1391" s="41">
        <v>3</v>
      </c>
      <c r="R1391" s="41">
        <v>3</v>
      </c>
    </row>
    <row r="1392" spans="1:18">
      <c r="A1392" s="40" t="str">
        <f t="shared" si="84"/>
        <v>2_20143</v>
      </c>
      <c r="B1392" s="40">
        <v>2</v>
      </c>
      <c r="C1392" s="41" t="s">
        <v>71</v>
      </c>
      <c r="D1392" s="40">
        <v>3</v>
      </c>
      <c r="E1392" s="40">
        <v>2014</v>
      </c>
      <c r="F1392" s="40" t="str">
        <f t="shared" si="85"/>
        <v>2014Q3</v>
      </c>
      <c r="G1392" s="40">
        <v>1</v>
      </c>
      <c r="H1392" s="40">
        <v>0</v>
      </c>
      <c r="I1392" s="40">
        <v>0</v>
      </c>
      <c r="J1392" s="42">
        <v>46837</v>
      </c>
      <c r="K1392" s="42">
        <f>J1392*OtherData!$C$3</f>
        <v>35455.715367146106</v>
      </c>
      <c r="L1392" s="42" t="str">
        <f>VLOOKUP($C1392,OtherData!$H:$I,2,0)</f>
        <v>Storm</v>
      </c>
      <c r="M1392" s="54">
        <f t="shared" si="86"/>
        <v>-3.8976576390751409E-2</v>
      </c>
      <c r="N1392" s="42" t="e">
        <f>VLOOKUP(E1392,Inflation!$A$2:'Inflation'!$L$63,14,FALSE)*J1392</f>
        <v>#REF!</v>
      </c>
      <c r="O1392" s="126" t="e">
        <f t="shared" si="87"/>
        <v>#REF!</v>
      </c>
      <c r="P1392" s="41">
        <v>1</v>
      </c>
      <c r="Q1392" s="41">
        <v>1</v>
      </c>
      <c r="R1392" s="41">
        <v>1</v>
      </c>
    </row>
    <row r="1393" spans="1:18">
      <c r="A1393" s="40" t="str">
        <f t="shared" si="84"/>
        <v>2_20162</v>
      </c>
      <c r="B1393" s="40">
        <v>2</v>
      </c>
      <c r="C1393" s="41" t="s">
        <v>71</v>
      </c>
      <c r="D1393" s="40">
        <v>2</v>
      </c>
      <c r="E1393" s="40">
        <v>2016</v>
      </c>
      <c r="F1393" s="40" t="str">
        <f t="shared" si="85"/>
        <v>2016Q2</v>
      </c>
      <c r="G1393" s="40">
        <v>1</v>
      </c>
      <c r="H1393" s="40">
        <v>0</v>
      </c>
      <c r="I1393" s="40">
        <v>0</v>
      </c>
      <c r="J1393" s="42">
        <v>46809</v>
      </c>
      <c r="K1393" s="42">
        <f>J1393*OtherData!$C$3</f>
        <v>35434.519303557914</v>
      </c>
      <c r="L1393" s="42" t="str">
        <f>VLOOKUP($C1393,OtherData!$H:$I,2,0)</f>
        <v>Storm</v>
      </c>
      <c r="M1393" s="54">
        <f t="shared" si="86"/>
        <v>-3.8976762961779578E-2</v>
      </c>
      <c r="N1393" s="42" t="e">
        <f>VLOOKUP(E1393,Inflation!$A$2:'Inflation'!$L$63,14,FALSE)*J1393</f>
        <v>#REF!</v>
      </c>
      <c r="O1393" s="126" t="e">
        <f t="shared" si="87"/>
        <v>#REF!</v>
      </c>
      <c r="P1393" s="41">
        <v>2</v>
      </c>
      <c r="Q1393" s="41">
        <v>2</v>
      </c>
      <c r="R1393" s="41">
        <v>2</v>
      </c>
    </row>
    <row r="1394" spans="1:18">
      <c r="A1394" s="40" t="str">
        <f t="shared" si="84"/>
        <v>3_20024</v>
      </c>
      <c r="B1394" s="40">
        <v>3</v>
      </c>
      <c r="C1394" s="41" t="s">
        <v>71</v>
      </c>
      <c r="D1394" s="40">
        <v>4</v>
      </c>
      <c r="E1394" s="40">
        <v>2002</v>
      </c>
      <c r="F1394" s="40" t="str">
        <f t="shared" si="85"/>
        <v>2002Q4</v>
      </c>
      <c r="G1394" s="40">
        <v>1</v>
      </c>
      <c r="H1394" s="40">
        <v>0</v>
      </c>
      <c r="I1394" s="40">
        <v>0</v>
      </c>
      <c r="J1394" s="42">
        <v>46676</v>
      </c>
      <c r="K1394" s="42">
        <f>J1394*OtherData!$C$3</f>
        <v>35333.838001514006</v>
      </c>
      <c r="L1394" s="42" t="str">
        <f>VLOOKUP($C1394,OtherData!$H:$I,2,0)</f>
        <v>Storm</v>
      </c>
      <c r="M1394" s="54">
        <f t="shared" si="86"/>
        <v>-3.8977649174163388E-2</v>
      </c>
      <c r="N1394" s="42" t="e">
        <f>VLOOKUP(E1394,Inflation!$A$2:'Inflation'!$L$63,14,FALSE)*J1394</f>
        <v>#REF!</v>
      </c>
      <c r="O1394" s="126" t="e">
        <f t="shared" si="87"/>
        <v>#REF!</v>
      </c>
      <c r="P1394" s="41">
        <v>4</v>
      </c>
      <c r="Q1394" s="41">
        <v>4</v>
      </c>
      <c r="R1394" s="41">
        <v>5</v>
      </c>
    </row>
    <row r="1395" spans="1:18">
      <c r="A1395" s="40" t="str">
        <f t="shared" si="84"/>
        <v>3_20123</v>
      </c>
      <c r="B1395" s="40">
        <v>3</v>
      </c>
      <c r="C1395" s="41" t="s">
        <v>66</v>
      </c>
      <c r="D1395" s="40">
        <v>3</v>
      </c>
      <c r="E1395" s="40">
        <v>2012</v>
      </c>
      <c r="F1395" s="40" t="str">
        <f t="shared" si="85"/>
        <v>2012Q3</v>
      </c>
      <c r="G1395" s="40">
        <v>1</v>
      </c>
      <c r="H1395" s="40">
        <v>0</v>
      </c>
      <c r="I1395" s="40">
        <v>0</v>
      </c>
      <c r="J1395" s="42">
        <v>46614</v>
      </c>
      <c r="K1395" s="42">
        <f>J1395*OtherData!$C$3</f>
        <v>35286.903860711587</v>
      </c>
      <c r="L1395" s="42" t="str">
        <f>VLOOKUP($C1395,OtherData!$H:$I,2,0)</f>
        <v>Water</v>
      </c>
      <c r="M1395" s="54">
        <f t="shared" si="86"/>
        <v>-3.8978062295725764E-2</v>
      </c>
      <c r="N1395" s="42" t="e">
        <f>VLOOKUP(E1395,Inflation!$A$2:'Inflation'!$L$63,14,FALSE)*J1395</f>
        <v>#REF!</v>
      </c>
      <c r="O1395" s="126" t="e">
        <f t="shared" si="87"/>
        <v>#REF!</v>
      </c>
      <c r="P1395" s="41">
        <v>3</v>
      </c>
      <c r="Q1395" s="41">
        <v>3</v>
      </c>
      <c r="R1395" s="41">
        <v>3</v>
      </c>
    </row>
    <row r="1396" spans="1:18">
      <c r="A1396" s="40" t="str">
        <f t="shared" si="84"/>
        <v>6_20131</v>
      </c>
      <c r="B1396" s="40">
        <v>6</v>
      </c>
      <c r="C1396" s="41" t="s">
        <v>71</v>
      </c>
      <c r="D1396" s="40">
        <v>1</v>
      </c>
      <c r="E1396" s="40">
        <v>2013</v>
      </c>
      <c r="F1396" s="40" t="str">
        <f t="shared" si="85"/>
        <v>2013Q1</v>
      </c>
      <c r="G1396" s="40">
        <v>1</v>
      </c>
      <c r="H1396" s="40">
        <v>0</v>
      </c>
      <c r="I1396" s="40">
        <v>0</v>
      </c>
      <c r="J1396" s="42">
        <v>46571</v>
      </c>
      <c r="K1396" s="42">
        <f>J1396*OtherData!$C$3</f>
        <v>35254.35276305829</v>
      </c>
      <c r="L1396" s="42" t="str">
        <f>VLOOKUP($C1396,OtherData!$H:$I,2,0)</f>
        <v>Storm</v>
      </c>
      <c r="M1396" s="54">
        <f t="shared" si="86"/>
        <v>-3.8978348815519023E-2</v>
      </c>
      <c r="N1396" s="42" t="e">
        <f>VLOOKUP(E1396,Inflation!$A$2:'Inflation'!$L$63,14,FALSE)*J1396</f>
        <v>#REF!</v>
      </c>
      <c r="O1396" s="126" t="e">
        <f t="shared" si="87"/>
        <v>#REF!</v>
      </c>
      <c r="P1396" s="41">
        <v>1</v>
      </c>
      <c r="Q1396" s="41">
        <v>1</v>
      </c>
      <c r="R1396" s="41">
        <v>1</v>
      </c>
    </row>
    <row r="1397" spans="1:18">
      <c r="A1397" s="40" t="str">
        <f t="shared" si="84"/>
        <v>3_20092</v>
      </c>
      <c r="B1397" s="40">
        <v>3</v>
      </c>
      <c r="C1397" s="41" t="s">
        <v>71</v>
      </c>
      <c r="D1397" s="40">
        <v>2</v>
      </c>
      <c r="E1397" s="40">
        <v>2009</v>
      </c>
      <c r="F1397" s="40" t="str">
        <f t="shared" si="85"/>
        <v>2009Q2</v>
      </c>
      <c r="G1397" s="40">
        <v>1</v>
      </c>
      <c r="H1397" s="40">
        <v>0</v>
      </c>
      <c r="I1397" s="40">
        <v>0</v>
      </c>
      <c r="J1397" s="42">
        <v>46490</v>
      </c>
      <c r="K1397" s="42">
        <f>J1397*OtherData!$C$3</f>
        <v>35193.035579106741</v>
      </c>
      <c r="L1397" s="42" t="str">
        <f>VLOOKUP($C1397,OtherData!$H:$I,2,0)</f>
        <v>Storm</v>
      </c>
      <c r="M1397" s="54">
        <f t="shared" si="86"/>
        <v>-3.8978888538850516E-2</v>
      </c>
      <c r="N1397" s="42" t="e">
        <f>VLOOKUP(E1397,Inflation!$A$2:'Inflation'!$L$63,14,FALSE)*J1397</f>
        <v>#REF!</v>
      </c>
      <c r="O1397" s="126" t="e">
        <f t="shared" si="87"/>
        <v>#REF!</v>
      </c>
      <c r="P1397" s="41">
        <v>5</v>
      </c>
      <c r="Q1397" s="41">
        <v>2</v>
      </c>
      <c r="R1397" s="41">
        <v>2</v>
      </c>
    </row>
    <row r="1398" spans="1:18">
      <c r="A1398" s="40" t="str">
        <f t="shared" si="84"/>
        <v>2_20124</v>
      </c>
      <c r="B1398" s="40">
        <v>2</v>
      </c>
      <c r="C1398" s="41" t="s">
        <v>86</v>
      </c>
      <c r="D1398" s="40">
        <v>4</v>
      </c>
      <c r="E1398" s="40">
        <v>2012</v>
      </c>
      <c r="F1398" s="40" t="str">
        <f t="shared" si="85"/>
        <v>2012Q4</v>
      </c>
      <c r="G1398" s="40">
        <v>1</v>
      </c>
      <c r="H1398" s="40">
        <v>0</v>
      </c>
      <c r="I1398" s="40">
        <v>0</v>
      </c>
      <c r="J1398" s="42">
        <v>46462</v>
      </c>
      <c r="K1398" s="42">
        <f>J1398*OtherData!$C$3</f>
        <v>35171.83951551855</v>
      </c>
      <c r="L1398" s="42" t="str">
        <f>VLOOKUP($C1398,OtherData!$H:$I,2,0)</f>
        <v>Storm</v>
      </c>
      <c r="M1398" s="54">
        <f t="shared" si="86"/>
        <v>-3.8979075109878684E-2</v>
      </c>
      <c r="N1398" s="42" t="e">
        <f>VLOOKUP(E1398,Inflation!$A$2:'Inflation'!$L$63,14,FALSE)*J1398</f>
        <v>#REF!</v>
      </c>
      <c r="O1398" s="126" t="e">
        <f t="shared" si="87"/>
        <v>#REF!</v>
      </c>
      <c r="P1398" s="41">
        <v>3</v>
      </c>
      <c r="Q1398" s="41">
        <v>3</v>
      </c>
      <c r="R1398" s="41">
        <v>3</v>
      </c>
    </row>
    <row r="1399" spans="1:18">
      <c r="A1399" s="40" t="str">
        <f t="shared" si="84"/>
        <v>4_20133</v>
      </c>
      <c r="B1399" s="40">
        <v>4</v>
      </c>
      <c r="C1399" s="41" t="s">
        <v>71</v>
      </c>
      <c r="D1399" s="40">
        <v>3</v>
      </c>
      <c r="E1399" s="40">
        <v>2013</v>
      </c>
      <c r="F1399" s="40" t="str">
        <f t="shared" si="85"/>
        <v>2013Q3</v>
      </c>
      <c r="G1399" s="40">
        <v>1</v>
      </c>
      <c r="H1399" s="40">
        <v>0</v>
      </c>
      <c r="I1399" s="40">
        <v>0</v>
      </c>
      <c r="J1399" s="42">
        <v>46452</v>
      </c>
      <c r="K1399" s="42">
        <f>J1399*OtherData!$C$3</f>
        <v>35164.269492808482</v>
      </c>
      <c r="L1399" s="42" t="str">
        <f>VLOOKUP($C1399,OtherData!$H:$I,2,0)</f>
        <v>Storm</v>
      </c>
      <c r="M1399" s="54">
        <f t="shared" si="86"/>
        <v>-3.8979141742388743E-2</v>
      </c>
      <c r="N1399" s="42" t="e">
        <f>VLOOKUP(E1399,Inflation!$A$2:'Inflation'!$L$63,14,FALSE)*J1399</f>
        <v>#REF!</v>
      </c>
      <c r="O1399" s="126" t="e">
        <f t="shared" si="87"/>
        <v>#REF!</v>
      </c>
      <c r="P1399" s="41">
        <v>3</v>
      </c>
      <c r="Q1399" s="41">
        <v>3</v>
      </c>
      <c r="R1399" s="41">
        <v>3</v>
      </c>
    </row>
    <row r="1400" spans="1:18">
      <c r="A1400" s="40" t="str">
        <f t="shared" si="84"/>
        <v>4_20152</v>
      </c>
      <c r="B1400" s="40">
        <v>4</v>
      </c>
      <c r="C1400" s="41" t="s">
        <v>71</v>
      </c>
      <c r="D1400" s="40">
        <v>2</v>
      </c>
      <c r="E1400" s="40">
        <v>2015</v>
      </c>
      <c r="F1400" s="40" t="str">
        <f t="shared" si="85"/>
        <v>2015Q2</v>
      </c>
      <c r="G1400" s="40">
        <v>1</v>
      </c>
      <c r="H1400" s="40">
        <v>0</v>
      </c>
      <c r="I1400" s="40">
        <v>0</v>
      </c>
      <c r="J1400" s="42">
        <v>46314</v>
      </c>
      <c r="K1400" s="42">
        <f>J1400*OtherData!$C$3</f>
        <v>35059.803179409537</v>
      </c>
      <c r="L1400" s="42" t="str">
        <f>VLOOKUP($C1400,OtherData!$H:$I,2,0)</f>
        <v>Storm</v>
      </c>
      <c r="M1400" s="54">
        <f t="shared" si="86"/>
        <v>-3.8980061271027586E-2</v>
      </c>
      <c r="N1400" s="42" t="e">
        <f>VLOOKUP(E1400,Inflation!$A$2:'Inflation'!$L$63,14,FALSE)*J1400</f>
        <v>#REF!</v>
      </c>
      <c r="O1400" s="126" t="e">
        <f t="shared" si="87"/>
        <v>#REF!</v>
      </c>
      <c r="P1400" s="41">
        <v>3</v>
      </c>
      <c r="Q1400" s="41">
        <v>3</v>
      </c>
      <c r="R1400" s="41">
        <v>3</v>
      </c>
    </row>
    <row r="1401" spans="1:18">
      <c r="A1401" s="40" t="str">
        <f t="shared" si="84"/>
        <v>3_19752</v>
      </c>
      <c r="B1401" s="40">
        <v>3</v>
      </c>
      <c r="C1401" s="41" t="s">
        <v>106</v>
      </c>
      <c r="D1401" s="40">
        <v>2</v>
      </c>
      <c r="E1401" s="40">
        <v>1975</v>
      </c>
      <c r="F1401" s="40" t="str">
        <f t="shared" si="85"/>
        <v>1975Q2</v>
      </c>
      <c r="G1401" s="40">
        <v>1</v>
      </c>
      <c r="H1401" s="40">
        <v>0</v>
      </c>
      <c r="I1401" s="40">
        <v>0</v>
      </c>
      <c r="J1401" s="42">
        <v>46198</v>
      </c>
      <c r="K1401" s="42">
        <f>J1401*OtherData!$C$3</f>
        <v>34971.990915972747</v>
      </c>
      <c r="L1401" s="42" t="str">
        <f>VLOOKUP($C1401,OtherData!$H:$I,2,0)</f>
        <v>Storm</v>
      </c>
      <c r="M1401" s="54">
        <f t="shared" si="86"/>
        <v>-3.8980834208144285E-2</v>
      </c>
      <c r="N1401" s="42" t="e">
        <f>VLOOKUP(E1401,Inflation!$A$2:'Inflation'!$L$63,14,FALSE)*J1401</f>
        <v>#REF!</v>
      </c>
      <c r="O1401" s="126" t="e">
        <f t="shared" si="87"/>
        <v>#REF!</v>
      </c>
      <c r="P1401" s="41">
        <v>3</v>
      </c>
      <c r="Q1401" s="41">
        <v>3</v>
      </c>
      <c r="R1401" s="41">
        <v>3</v>
      </c>
    </row>
    <row r="1402" spans="1:18">
      <c r="A1402" s="40" t="str">
        <f t="shared" si="84"/>
        <v>2_20112</v>
      </c>
      <c r="B1402" s="40">
        <v>2</v>
      </c>
      <c r="C1402" s="41" t="s">
        <v>86</v>
      </c>
      <c r="D1402" s="40">
        <v>2</v>
      </c>
      <c r="E1402" s="40">
        <v>2011</v>
      </c>
      <c r="F1402" s="40" t="str">
        <f t="shared" si="85"/>
        <v>2011Q2</v>
      </c>
      <c r="G1402" s="40">
        <v>1</v>
      </c>
      <c r="H1402" s="40">
        <v>0</v>
      </c>
      <c r="I1402" s="40">
        <v>0</v>
      </c>
      <c r="J1402" s="42">
        <v>46077</v>
      </c>
      <c r="K1402" s="42">
        <f>J1402*OtherData!$C$3</f>
        <v>34880.393641180926</v>
      </c>
      <c r="L1402" s="42" t="str">
        <f>VLOOKUP($C1402,OtherData!$H:$I,2,0)</f>
        <v>Storm</v>
      </c>
      <c r="M1402" s="54">
        <f t="shared" si="86"/>
        <v>-3.8981640461516018E-2</v>
      </c>
      <c r="N1402" s="42" t="e">
        <f>VLOOKUP(E1402,Inflation!$A$2:'Inflation'!$L$63,14,FALSE)*J1402</f>
        <v>#REF!</v>
      </c>
      <c r="O1402" s="126" t="e">
        <f t="shared" si="87"/>
        <v>#REF!</v>
      </c>
      <c r="P1402" s="41">
        <v>3</v>
      </c>
      <c r="Q1402" s="41">
        <v>3</v>
      </c>
      <c r="R1402" s="41">
        <v>3</v>
      </c>
    </row>
    <row r="1403" spans="1:18">
      <c r="A1403" s="40" t="str">
        <f t="shared" si="84"/>
        <v>3_20142</v>
      </c>
      <c r="B1403" s="40">
        <v>3</v>
      </c>
      <c r="C1403" s="41" t="s">
        <v>71</v>
      </c>
      <c r="D1403" s="40">
        <v>2</v>
      </c>
      <c r="E1403" s="40">
        <v>2014</v>
      </c>
      <c r="F1403" s="40" t="str">
        <f t="shared" si="85"/>
        <v>2014Q2</v>
      </c>
      <c r="G1403" s="40">
        <v>1</v>
      </c>
      <c r="H1403" s="40">
        <v>0</v>
      </c>
      <c r="I1403" s="40">
        <v>0</v>
      </c>
      <c r="J1403" s="42">
        <v>46062</v>
      </c>
      <c r="K1403" s="42">
        <f>J1403*OtherData!$C$3</f>
        <v>34869.038607115821</v>
      </c>
      <c r="L1403" s="42" t="str">
        <f>VLOOKUP($C1403,OtherData!$H:$I,2,0)</f>
        <v>Storm</v>
      </c>
      <c r="M1403" s="54">
        <f t="shared" si="86"/>
        <v>-3.8981740410281109E-2</v>
      </c>
      <c r="N1403" s="42" t="e">
        <f>VLOOKUP(E1403,Inflation!$A$2:'Inflation'!$L$63,14,FALSE)*J1403</f>
        <v>#REF!</v>
      </c>
      <c r="O1403" s="126" t="e">
        <f t="shared" si="87"/>
        <v>#REF!</v>
      </c>
      <c r="P1403" s="41">
        <v>1</v>
      </c>
      <c r="Q1403" s="41">
        <v>1</v>
      </c>
      <c r="R1403" s="41">
        <v>1</v>
      </c>
    </row>
    <row r="1404" spans="1:18">
      <c r="A1404" s="40" t="str">
        <f t="shared" si="84"/>
        <v>2_20112</v>
      </c>
      <c r="B1404" s="40">
        <v>2</v>
      </c>
      <c r="C1404" s="41" t="s">
        <v>86</v>
      </c>
      <c r="D1404" s="40">
        <v>2</v>
      </c>
      <c r="E1404" s="40">
        <v>2011</v>
      </c>
      <c r="F1404" s="40" t="str">
        <f t="shared" si="85"/>
        <v>2011Q2</v>
      </c>
      <c r="G1404" s="40">
        <v>1</v>
      </c>
      <c r="H1404" s="40">
        <v>0</v>
      </c>
      <c r="I1404" s="40">
        <v>0</v>
      </c>
      <c r="J1404" s="42">
        <v>46005</v>
      </c>
      <c r="K1404" s="42">
        <f>J1404*OtherData!$C$3</f>
        <v>34825.889477668432</v>
      </c>
      <c r="L1404" s="42" t="str">
        <f>VLOOKUP($C1404,OtherData!$H:$I,2,0)</f>
        <v>Storm</v>
      </c>
      <c r="M1404" s="54">
        <f t="shared" si="86"/>
        <v>-3.8982120215588459E-2</v>
      </c>
      <c r="N1404" s="42" t="e">
        <f>VLOOKUP(E1404,Inflation!$A$2:'Inflation'!$L$63,14,FALSE)*J1404</f>
        <v>#REF!</v>
      </c>
      <c r="O1404" s="126" t="e">
        <f t="shared" si="87"/>
        <v>#REF!</v>
      </c>
      <c r="P1404" s="41">
        <v>3</v>
      </c>
      <c r="Q1404" s="41">
        <v>3</v>
      </c>
      <c r="R1404" s="41">
        <v>3</v>
      </c>
    </row>
    <row r="1405" spans="1:18">
      <c r="A1405" s="40" t="str">
        <f t="shared" si="84"/>
        <v>2_20104</v>
      </c>
      <c r="B1405" s="40">
        <v>2</v>
      </c>
      <c r="C1405" s="41" t="s">
        <v>86</v>
      </c>
      <c r="D1405" s="40">
        <v>4</v>
      </c>
      <c r="E1405" s="40">
        <v>2010</v>
      </c>
      <c r="F1405" s="40" t="str">
        <f t="shared" si="85"/>
        <v>2010Q4</v>
      </c>
      <c r="G1405" s="40">
        <v>1</v>
      </c>
      <c r="H1405" s="40">
        <v>0</v>
      </c>
      <c r="I1405" s="40">
        <v>0</v>
      </c>
      <c r="J1405" s="42">
        <v>45939</v>
      </c>
      <c r="K1405" s="42">
        <f>J1405*OtherData!$C$3</f>
        <v>34775.927327781988</v>
      </c>
      <c r="L1405" s="42" t="str">
        <f>VLOOKUP($C1405,OtherData!$H:$I,2,0)</f>
        <v>Storm</v>
      </c>
      <c r="M1405" s="54">
        <f t="shared" si="86"/>
        <v>-3.8982559990154861E-2</v>
      </c>
      <c r="N1405" s="42" t="e">
        <f>VLOOKUP(E1405,Inflation!$A$2:'Inflation'!$L$63,14,FALSE)*J1405</f>
        <v>#REF!</v>
      </c>
      <c r="O1405" s="126" t="e">
        <f t="shared" si="87"/>
        <v>#REF!</v>
      </c>
      <c r="P1405" s="41">
        <v>3</v>
      </c>
      <c r="Q1405" s="41">
        <v>3</v>
      </c>
      <c r="R1405" s="41">
        <v>3</v>
      </c>
    </row>
    <row r="1406" spans="1:18">
      <c r="A1406" s="40" t="str">
        <f t="shared" si="84"/>
        <v>2_20112</v>
      </c>
      <c r="B1406" s="40">
        <v>2</v>
      </c>
      <c r="C1406" s="41" t="s">
        <v>86</v>
      </c>
      <c r="D1406" s="40">
        <v>2</v>
      </c>
      <c r="E1406" s="40">
        <v>2011</v>
      </c>
      <c r="F1406" s="40" t="str">
        <f t="shared" si="85"/>
        <v>2011Q2</v>
      </c>
      <c r="G1406" s="40">
        <v>1</v>
      </c>
      <c r="H1406" s="40">
        <v>0</v>
      </c>
      <c r="I1406" s="40">
        <v>0</v>
      </c>
      <c r="J1406" s="42">
        <v>45934</v>
      </c>
      <c r="K1406" s="42">
        <f>J1406*OtherData!$C$3</f>
        <v>34772.142316426951</v>
      </c>
      <c r="L1406" s="42" t="str">
        <f>VLOOKUP($C1406,OtherData!$H:$I,2,0)</f>
        <v>Storm</v>
      </c>
      <c r="M1406" s="54">
        <f t="shared" si="86"/>
        <v>-3.8982593306409886E-2</v>
      </c>
      <c r="N1406" s="42" t="e">
        <f>VLOOKUP(E1406,Inflation!$A$2:'Inflation'!$L$63,14,FALSE)*J1406</f>
        <v>#REF!</v>
      </c>
      <c r="O1406" s="126" t="e">
        <f t="shared" si="87"/>
        <v>#REF!</v>
      </c>
      <c r="P1406" s="41">
        <v>5</v>
      </c>
      <c r="Q1406" s="41">
        <v>2</v>
      </c>
      <c r="R1406" s="41">
        <v>2</v>
      </c>
    </row>
    <row r="1407" spans="1:18">
      <c r="A1407" s="40" t="str">
        <f t="shared" si="84"/>
        <v>2_20112</v>
      </c>
      <c r="B1407" s="40">
        <v>2</v>
      </c>
      <c r="C1407" s="41" t="s">
        <v>71</v>
      </c>
      <c r="D1407" s="40">
        <v>2</v>
      </c>
      <c r="E1407" s="40">
        <v>2011</v>
      </c>
      <c r="F1407" s="40" t="str">
        <f t="shared" si="85"/>
        <v>2011Q2</v>
      </c>
      <c r="G1407" s="40">
        <v>1</v>
      </c>
      <c r="H1407" s="40">
        <v>0</v>
      </c>
      <c r="I1407" s="40">
        <v>0</v>
      </c>
      <c r="J1407" s="42">
        <v>45848</v>
      </c>
      <c r="K1407" s="42">
        <f>J1407*OtherData!$C$3</f>
        <v>34707.040121120364</v>
      </c>
      <c r="L1407" s="42" t="str">
        <f>VLOOKUP($C1407,OtherData!$H:$I,2,0)</f>
        <v>Storm</v>
      </c>
      <c r="M1407" s="54">
        <f t="shared" si="86"/>
        <v>-3.8983166345996412E-2</v>
      </c>
      <c r="N1407" s="42" t="e">
        <f>VLOOKUP(E1407,Inflation!$A$2:'Inflation'!$L$63,14,FALSE)*J1407</f>
        <v>#REF!</v>
      </c>
      <c r="O1407" s="126" t="e">
        <f t="shared" si="87"/>
        <v>#REF!</v>
      </c>
      <c r="P1407" s="41">
        <v>5</v>
      </c>
      <c r="Q1407" s="41">
        <v>2</v>
      </c>
      <c r="R1407" s="41">
        <v>5</v>
      </c>
    </row>
    <row r="1408" spans="1:18">
      <c r="A1408" s="40" t="str">
        <f t="shared" si="84"/>
        <v>4_20123</v>
      </c>
      <c r="B1408" s="40">
        <v>4</v>
      </c>
      <c r="C1408" s="41" t="s">
        <v>71</v>
      </c>
      <c r="D1408" s="40">
        <v>3</v>
      </c>
      <c r="E1408" s="40">
        <v>2012</v>
      </c>
      <c r="F1408" s="40" t="str">
        <f t="shared" si="85"/>
        <v>2012Q3</v>
      </c>
      <c r="G1408" s="40">
        <v>1</v>
      </c>
      <c r="H1408" s="40">
        <v>0</v>
      </c>
      <c r="I1408" s="40">
        <v>0</v>
      </c>
      <c r="J1408" s="42">
        <v>45767</v>
      </c>
      <c r="K1408" s="42">
        <f>J1408*OtherData!$C$3</f>
        <v>34645.722937168815</v>
      </c>
      <c r="L1408" s="42" t="str">
        <f>VLOOKUP($C1408,OtherData!$H:$I,2,0)</f>
        <v>Storm</v>
      </c>
      <c r="M1408" s="54">
        <f t="shared" si="86"/>
        <v>-3.8983706069327904E-2</v>
      </c>
      <c r="N1408" s="42" t="e">
        <f>VLOOKUP(E1408,Inflation!$A$2:'Inflation'!$L$63,14,FALSE)*J1408</f>
        <v>#REF!</v>
      </c>
      <c r="O1408" s="126" t="e">
        <f t="shared" si="87"/>
        <v>#REF!</v>
      </c>
      <c r="P1408" s="41">
        <v>3</v>
      </c>
      <c r="Q1408" s="41">
        <v>3</v>
      </c>
      <c r="R1408" s="41">
        <v>3</v>
      </c>
    </row>
    <row r="1409" spans="1:18">
      <c r="A1409" s="40" t="str">
        <f t="shared" si="84"/>
        <v>5_20153</v>
      </c>
      <c r="B1409" s="40">
        <v>5</v>
      </c>
      <c r="C1409" s="41" t="s">
        <v>71</v>
      </c>
      <c r="D1409" s="40">
        <v>3</v>
      </c>
      <c r="E1409" s="40">
        <v>2015</v>
      </c>
      <c r="F1409" s="40" t="str">
        <f t="shared" si="85"/>
        <v>2015Q3</v>
      </c>
      <c r="G1409" s="40">
        <v>1</v>
      </c>
      <c r="H1409" s="40">
        <v>0</v>
      </c>
      <c r="I1409" s="40">
        <v>0</v>
      </c>
      <c r="J1409" s="42">
        <v>45748</v>
      </c>
      <c r="K1409" s="42">
        <f>J1409*OtherData!$C$3</f>
        <v>34631.339894019686</v>
      </c>
      <c r="L1409" s="42" t="str">
        <f>VLOOKUP($C1409,OtherData!$H:$I,2,0)</f>
        <v>Storm</v>
      </c>
      <c r="M1409" s="54">
        <f t="shared" si="86"/>
        <v>-3.8983832671097014E-2</v>
      </c>
      <c r="N1409" s="42" t="e">
        <f>VLOOKUP(E1409,Inflation!$A$2:'Inflation'!$L$63,14,FALSE)*J1409</f>
        <v>#REF!</v>
      </c>
      <c r="O1409" s="126" t="e">
        <f t="shared" si="87"/>
        <v>#REF!</v>
      </c>
      <c r="P1409" s="41">
        <v>3</v>
      </c>
      <c r="Q1409" s="41">
        <v>3</v>
      </c>
      <c r="R1409" s="41">
        <v>3</v>
      </c>
    </row>
    <row r="1410" spans="1:18">
      <c r="A1410" s="40" t="str">
        <f t="shared" ref="A1410:A1473" si="88">B1410&amp;"_"&amp;E1410&amp;D1410</f>
        <v>2_20112</v>
      </c>
      <c r="B1410" s="40">
        <v>2</v>
      </c>
      <c r="C1410" s="41" t="s">
        <v>71</v>
      </c>
      <c r="D1410" s="40">
        <v>2</v>
      </c>
      <c r="E1410" s="40">
        <v>2011</v>
      </c>
      <c r="F1410" s="40" t="str">
        <f t="shared" ref="F1410:F1473" si="89">E1410&amp;"Q"&amp;D1410</f>
        <v>2011Q2</v>
      </c>
      <c r="G1410" s="40">
        <v>1</v>
      </c>
      <c r="H1410" s="40">
        <v>0</v>
      </c>
      <c r="I1410" s="40">
        <v>0</v>
      </c>
      <c r="J1410" s="42">
        <v>45701</v>
      </c>
      <c r="K1410" s="42">
        <f>J1410*OtherData!$C$3</f>
        <v>34595.760787282365</v>
      </c>
      <c r="L1410" s="42" t="str">
        <f>VLOOKUP($C1410,OtherData!$H:$I,2,0)</f>
        <v>Storm</v>
      </c>
      <c r="M1410" s="54">
        <f t="shared" ref="M1410:M1473" si="90">STANDARDIZE(J1410,AVERAGE($J$2:$J$3367),_xlfn.STDEV.S($J$2:$J$3367))</f>
        <v>-3.8984145843894299E-2</v>
      </c>
      <c r="N1410" s="42" t="e">
        <f>VLOOKUP(E1410,Inflation!$A$2:'Inflation'!$L$63,14,FALSE)*J1410</f>
        <v>#REF!</v>
      </c>
      <c r="O1410" s="126" t="e">
        <f t="shared" ref="O1410:O1473" si="91">STANDARDIZE(N1410,AVERAGE($N$2:$N$3367),_xlfn.STDEV.S($N$2:$N$3367))</f>
        <v>#REF!</v>
      </c>
      <c r="P1410" s="41">
        <v>2</v>
      </c>
      <c r="Q1410" s="41">
        <v>2</v>
      </c>
      <c r="R1410" s="41">
        <v>2</v>
      </c>
    </row>
    <row r="1411" spans="1:18">
      <c r="A1411" s="40" t="str">
        <f t="shared" si="88"/>
        <v>3_20152</v>
      </c>
      <c r="B1411" s="40">
        <v>3</v>
      </c>
      <c r="C1411" s="41" t="s">
        <v>71</v>
      </c>
      <c r="D1411" s="40">
        <v>2</v>
      </c>
      <c r="E1411" s="40">
        <v>2015</v>
      </c>
      <c r="F1411" s="40" t="str">
        <f t="shared" si="89"/>
        <v>2015Q2</v>
      </c>
      <c r="G1411" s="40">
        <v>1</v>
      </c>
      <c r="H1411" s="40">
        <v>0</v>
      </c>
      <c r="I1411" s="40">
        <v>0</v>
      </c>
      <c r="J1411" s="42">
        <v>45701</v>
      </c>
      <c r="K1411" s="42">
        <f>J1411*OtherData!$C$3</f>
        <v>34595.760787282365</v>
      </c>
      <c r="L1411" s="42" t="str">
        <f>VLOOKUP($C1411,OtherData!$H:$I,2,0)</f>
        <v>Storm</v>
      </c>
      <c r="M1411" s="54">
        <f t="shared" si="90"/>
        <v>-3.8984145843894299E-2</v>
      </c>
      <c r="N1411" s="42" t="e">
        <f>VLOOKUP(E1411,Inflation!$A$2:'Inflation'!$L$63,14,FALSE)*J1411</f>
        <v>#REF!</v>
      </c>
      <c r="O1411" s="126" t="e">
        <f t="shared" si="91"/>
        <v>#REF!</v>
      </c>
      <c r="P1411" s="41">
        <v>2</v>
      </c>
      <c r="Q1411" s="41">
        <v>2</v>
      </c>
      <c r="R1411" s="41">
        <v>2</v>
      </c>
    </row>
    <row r="1412" spans="1:18">
      <c r="A1412" s="40" t="str">
        <f t="shared" si="88"/>
        <v>3_20103</v>
      </c>
      <c r="B1412" s="40">
        <v>3</v>
      </c>
      <c r="C1412" s="41" t="s">
        <v>71</v>
      </c>
      <c r="D1412" s="40">
        <v>3</v>
      </c>
      <c r="E1412" s="40">
        <v>2010</v>
      </c>
      <c r="F1412" s="40" t="str">
        <f t="shared" si="89"/>
        <v>2010Q3</v>
      </c>
      <c r="G1412" s="40">
        <v>1</v>
      </c>
      <c r="H1412" s="40">
        <v>0</v>
      </c>
      <c r="I1412" s="40">
        <v>0</v>
      </c>
      <c r="J1412" s="42">
        <v>45677</v>
      </c>
      <c r="K1412" s="42">
        <f>J1412*OtherData!$C$3</f>
        <v>34577.592732778197</v>
      </c>
      <c r="L1412" s="42" t="str">
        <f>VLOOKUP($C1412,OtherData!$H:$I,2,0)</f>
        <v>Storm</v>
      </c>
      <c r="M1412" s="54">
        <f t="shared" si="90"/>
        <v>-3.8984305761918449E-2</v>
      </c>
      <c r="N1412" s="42" t="e">
        <f>VLOOKUP(E1412,Inflation!$A$2:'Inflation'!$L$63,14,FALSE)*J1412</f>
        <v>#REF!</v>
      </c>
      <c r="O1412" s="126" t="e">
        <f t="shared" si="91"/>
        <v>#REF!</v>
      </c>
      <c r="P1412" s="41">
        <v>4</v>
      </c>
      <c r="Q1412" s="41">
        <v>4</v>
      </c>
      <c r="R1412" s="41">
        <v>5</v>
      </c>
    </row>
    <row r="1413" spans="1:18">
      <c r="A1413" s="40" t="str">
        <f t="shared" si="88"/>
        <v>2_20003</v>
      </c>
      <c r="B1413" s="40">
        <v>2</v>
      </c>
      <c r="C1413" s="41" t="s">
        <v>71</v>
      </c>
      <c r="D1413" s="40">
        <v>3</v>
      </c>
      <c r="E1413" s="40">
        <v>2000</v>
      </c>
      <c r="F1413" s="40" t="str">
        <f t="shared" si="89"/>
        <v>2000Q3</v>
      </c>
      <c r="G1413" s="40">
        <v>1</v>
      </c>
      <c r="H1413" s="40">
        <v>0</v>
      </c>
      <c r="I1413" s="40">
        <v>0</v>
      </c>
      <c r="J1413" s="42">
        <v>45668</v>
      </c>
      <c r="K1413" s="42">
        <f>J1413*OtherData!$C$3</f>
        <v>34570.779712339136</v>
      </c>
      <c r="L1413" s="42" t="str">
        <f>VLOOKUP($C1413,OtherData!$H:$I,2,0)</f>
        <v>Storm</v>
      </c>
      <c r="M1413" s="54">
        <f t="shared" si="90"/>
        <v>-3.89843657311775E-2</v>
      </c>
      <c r="N1413" s="42" t="e">
        <f>VLOOKUP(E1413,Inflation!$A$2:'Inflation'!$L$63,14,FALSE)*J1413</f>
        <v>#REF!</v>
      </c>
      <c r="O1413" s="126" t="e">
        <f t="shared" si="91"/>
        <v>#REF!</v>
      </c>
      <c r="P1413" s="41">
        <v>4</v>
      </c>
      <c r="Q1413" s="41">
        <v>4</v>
      </c>
      <c r="R1413" s="41">
        <v>4</v>
      </c>
    </row>
    <row r="1414" spans="1:18">
      <c r="A1414" s="40" t="str">
        <f t="shared" si="88"/>
        <v>6_20131</v>
      </c>
      <c r="B1414" s="40">
        <v>6</v>
      </c>
      <c r="C1414" s="41" t="s">
        <v>71</v>
      </c>
      <c r="D1414" s="40">
        <v>1</v>
      </c>
      <c r="E1414" s="40">
        <v>2013</v>
      </c>
      <c r="F1414" s="40" t="str">
        <f t="shared" si="89"/>
        <v>2013Q1</v>
      </c>
      <c r="G1414" s="40">
        <v>1</v>
      </c>
      <c r="H1414" s="40">
        <v>0</v>
      </c>
      <c r="I1414" s="40">
        <v>0</v>
      </c>
      <c r="J1414" s="42">
        <v>45572</v>
      </c>
      <c r="K1414" s="42">
        <f>J1414*OtherData!$C$3</f>
        <v>34498.107494322481</v>
      </c>
      <c r="L1414" s="42" t="str">
        <f>VLOOKUP($C1414,OtherData!$H:$I,2,0)</f>
        <v>Storm</v>
      </c>
      <c r="M1414" s="54">
        <f t="shared" si="90"/>
        <v>-3.8985005403274084E-2</v>
      </c>
      <c r="N1414" s="42" t="e">
        <f>VLOOKUP(E1414,Inflation!$A$2:'Inflation'!$L$63,14,FALSE)*J1414</f>
        <v>#REF!</v>
      </c>
      <c r="O1414" s="126" t="e">
        <f t="shared" si="91"/>
        <v>#REF!</v>
      </c>
      <c r="P1414" s="41">
        <v>5</v>
      </c>
      <c r="Q1414" s="41">
        <v>2</v>
      </c>
      <c r="R1414" s="41">
        <v>5</v>
      </c>
    </row>
    <row r="1415" spans="1:18">
      <c r="A1415" s="40" t="str">
        <f t="shared" si="88"/>
        <v>1_19871</v>
      </c>
      <c r="B1415" s="40">
        <v>1</v>
      </c>
      <c r="C1415" s="41" t="s">
        <v>67</v>
      </c>
      <c r="D1415" s="40">
        <v>1</v>
      </c>
      <c r="E1415" s="40">
        <v>1987</v>
      </c>
      <c r="F1415" s="40" t="str">
        <f t="shared" si="89"/>
        <v>1987Q1</v>
      </c>
      <c r="G1415" s="40">
        <v>1</v>
      </c>
      <c r="H1415" s="40">
        <v>0</v>
      </c>
      <c r="I1415" s="40">
        <v>0</v>
      </c>
      <c r="J1415" s="42">
        <v>45274</v>
      </c>
      <c r="K1415" s="42">
        <f>J1415*OtherData!$C$3</f>
        <v>34272.520817562458</v>
      </c>
      <c r="L1415" s="42" t="str">
        <f>VLOOKUP($C1415,OtherData!$H:$I,2,0)</f>
        <v>Winter</v>
      </c>
      <c r="M1415" s="54">
        <f t="shared" si="90"/>
        <v>-3.8986991052073892E-2</v>
      </c>
      <c r="N1415" s="42" t="e">
        <f>VLOOKUP(E1415,Inflation!$A$2:'Inflation'!$L$63,14,FALSE)*J1415</f>
        <v>#REF!</v>
      </c>
      <c r="O1415" s="126" t="e">
        <f t="shared" si="91"/>
        <v>#REF!</v>
      </c>
      <c r="P1415" s="41">
        <v>3</v>
      </c>
      <c r="Q1415" s="41">
        <v>3</v>
      </c>
      <c r="R1415" s="41">
        <v>3</v>
      </c>
    </row>
    <row r="1416" spans="1:18">
      <c r="A1416" s="40" t="str">
        <f t="shared" si="88"/>
        <v>6_20153</v>
      </c>
      <c r="B1416" s="40">
        <v>6</v>
      </c>
      <c r="C1416" s="41" t="s">
        <v>71</v>
      </c>
      <c r="D1416" s="40">
        <v>3</v>
      </c>
      <c r="E1416" s="40">
        <v>2015</v>
      </c>
      <c r="F1416" s="40" t="str">
        <f t="shared" si="89"/>
        <v>2015Q3</v>
      </c>
      <c r="G1416" s="40">
        <v>1</v>
      </c>
      <c r="H1416" s="40">
        <v>0</v>
      </c>
      <c r="I1416" s="40">
        <v>0</v>
      </c>
      <c r="J1416" s="42">
        <v>45263</v>
      </c>
      <c r="K1416" s="42">
        <f>J1416*OtherData!$C$3</f>
        <v>34264.193792581376</v>
      </c>
      <c r="L1416" s="42" t="str">
        <f>VLOOKUP($C1416,OtherData!$H:$I,2,0)</f>
        <v>Storm</v>
      </c>
      <c r="M1416" s="54">
        <f t="shared" si="90"/>
        <v>-3.8987064347834964E-2</v>
      </c>
      <c r="N1416" s="42" t="e">
        <f>VLOOKUP(E1416,Inflation!$A$2:'Inflation'!$L$63,14,FALSE)*J1416</f>
        <v>#REF!</v>
      </c>
      <c r="O1416" s="126" t="e">
        <f t="shared" si="91"/>
        <v>#REF!</v>
      </c>
      <c r="P1416" s="41">
        <v>3</v>
      </c>
      <c r="Q1416" s="41">
        <v>3</v>
      </c>
      <c r="R1416" s="41">
        <v>3</v>
      </c>
    </row>
    <row r="1417" spans="1:18">
      <c r="A1417" s="40" t="str">
        <f t="shared" si="88"/>
        <v>3_20142</v>
      </c>
      <c r="B1417" s="40">
        <v>3</v>
      </c>
      <c r="C1417" s="41" t="s">
        <v>71</v>
      </c>
      <c r="D1417" s="40">
        <v>2</v>
      </c>
      <c r="E1417" s="40">
        <v>2014</v>
      </c>
      <c r="F1417" s="40" t="str">
        <f t="shared" si="89"/>
        <v>2014Q2</v>
      </c>
      <c r="G1417" s="40">
        <v>1</v>
      </c>
      <c r="H1417" s="40">
        <v>0</v>
      </c>
      <c r="I1417" s="40">
        <v>0</v>
      </c>
      <c r="J1417" s="42">
        <v>45144</v>
      </c>
      <c r="K1417" s="42">
        <f>J1417*OtherData!$C$3</f>
        <v>34174.110522331568</v>
      </c>
      <c r="L1417" s="42" t="str">
        <f>VLOOKUP($C1417,OtherData!$H:$I,2,0)</f>
        <v>Storm</v>
      </c>
      <c r="M1417" s="54">
        <f t="shared" si="90"/>
        <v>-3.8987857274704683E-2</v>
      </c>
      <c r="N1417" s="42" t="e">
        <f>VLOOKUP(E1417,Inflation!$A$2:'Inflation'!$L$63,14,FALSE)*J1417</f>
        <v>#REF!</v>
      </c>
      <c r="O1417" s="126" t="e">
        <f t="shared" si="91"/>
        <v>#REF!</v>
      </c>
      <c r="P1417" s="41">
        <v>3</v>
      </c>
      <c r="Q1417" s="41">
        <v>3</v>
      </c>
      <c r="R1417" s="41">
        <v>3</v>
      </c>
    </row>
    <row r="1418" spans="1:18">
      <c r="A1418" s="40" t="str">
        <f t="shared" si="88"/>
        <v>3_19742</v>
      </c>
      <c r="B1418" s="40">
        <v>3</v>
      </c>
      <c r="C1418" s="41" t="s">
        <v>92</v>
      </c>
      <c r="D1418" s="40">
        <v>2</v>
      </c>
      <c r="E1418" s="40">
        <v>1974</v>
      </c>
      <c r="F1418" s="40" t="str">
        <f t="shared" si="89"/>
        <v>1974Q2</v>
      </c>
      <c r="G1418" s="40">
        <v>1</v>
      </c>
      <c r="H1418" s="40">
        <v>0</v>
      </c>
      <c r="I1418" s="40">
        <v>0</v>
      </c>
      <c r="J1418" s="42">
        <v>45086</v>
      </c>
      <c r="K1418" s="42">
        <f>J1418*OtherData!$C$3</f>
        <v>34130.204390613173</v>
      </c>
      <c r="L1418" s="42" t="str">
        <f>VLOOKUP($C1418,OtherData!$H:$I,2,0)</f>
        <v>Storm</v>
      </c>
      <c r="M1418" s="54">
        <f t="shared" si="90"/>
        <v>-3.8988243743263033E-2</v>
      </c>
      <c r="N1418" s="42" t="e">
        <f>VLOOKUP(E1418,Inflation!$A$2:'Inflation'!$L$63,14,FALSE)*J1418</f>
        <v>#REF!</v>
      </c>
      <c r="O1418" s="126" t="e">
        <f t="shared" si="91"/>
        <v>#REF!</v>
      </c>
      <c r="P1418" s="41">
        <v>1</v>
      </c>
      <c r="Q1418" s="41">
        <v>1</v>
      </c>
      <c r="R1418" s="41">
        <v>1</v>
      </c>
    </row>
    <row r="1419" spans="1:18">
      <c r="A1419" s="40" t="str">
        <f t="shared" si="88"/>
        <v>1_19892</v>
      </c>
      <c r="B1419" s="40">
        <v>1</v>
      </c>
      <c r="C1419" s="41" t="s">
        <v>67</v>
      </c>
      <c r="D1419" s="40">
        <v>2</v>
      </c>
      <c r="E1419" s="40">
        <v>1989</v>
      </c>
      <c r="F1419" s="40" t="str">
        <f t="shared" si="89"/>
        <v>1989Q2</v>
      </c>
      <c r="G1419" s="40">
        <v>1</v>
      </c>
      <c r="H1419" s="40">
        <v>0</v>
      </c>
      <c r="I1419" s="40">
        <v>0</v>
      </c>
      <c r="J1419" s="42">
        <v>45069</v>
      </c>
      <c r="K1419" s="42">
        <f>J1419*OtherData!$C$3</f>
        <v>34117.335352006055</v>
      </c>
      <c r="L1419" s="42" t="str">
        <f>VLOOKUP($C1419,OtherData!$H:$I,2,0)</f>
        <v>Winter</v>
      </c>
      <c r="M1419" s="54">
        <f t="shared" si="90"/>
        <v>-3.8988357018530137E-2</v>
      </c>
      <c r="N1419" s="42" t="e">
        <f>VLOOKUP(E1419,Inflation!$A$2:'Inflation'!$L$63,14,FALSE)*J1419</f>
        <v>#REF!</v>
      </c>
      <c r="O1419" s="126" t="e">
        <f t="shared" si="91"/>
        <v>#REF!</v>
      </c>
      <c r="P1419" s="41">
        <v>3</v>
      </c>
      <c r="Q1419" s="41">
        <v>3</v>
      </c>
      <c r="R1419" s="41">
        <v>3</v>
      </c>
    </row>
    <row r="1420" spans="1:18">
      <c r="A1420" s="40" t="str">
        <f t="shared" si="88"/>
        <v>4_19834</v>
      </c>
      <c r="B1420" s="40">
        <v>4</v>
      </c>
      <c r="C1420" s="41" t="s">
        <v>71</v>
      </c>
      <c r="D1420" s="40">
        <v>4</v>
      </c>
      <c r="E1420" s="40">
        <v>1983</v>
      </c>
      <c r="F1420" s="40" t="str">
        <f t="shared" si="89"/>
        <v>1983Q4</v>
      </c>
      <c r="G1420" s="40">
        <v>1</v>
      </c>
      <c r="H1420" s="40">
        <v>0</v>
      </c>
      <c r="I1420" s="40">
        <v>0</v>
      </c>
      <c r="J1420" s="42">
        <v>45067</v>
      </c>
      <c r="K1420" s="42">
        <f>J1420*OtherData!$C$3</f>
        <v>34115.821347464043</v>
      </c>
      <c r="L1420" s="42" t="str">
        <f>VLOOKUP($C1420,OtherData!$H:$I,2,0)</f>
        <v>Storm</v>
      </c>
      <c r="M1420" s="54">
        <f t="shared" si="90"/>
        <v>-3.898837034503215E-2</v>
      </c>
      <c r="N1420" s="42" t="e">
        <f>VLOOKUP(E1420,Inflation!$A$2:'Inflation'!$L$63,14,FALSE)*J1420</f>
        <v>#REF!</v>
      </c>
      <c r="O1420" s="126" t="e">
        <f t="shared" si="91"/>
        <v>#REF!</v>
      </c>
      <c r="P1420" s="41">
        <v>1</v>
      </c>
      <c r="Q1420" s="41">
        <v>1</v>
      </c>
      <c r="R1420" s="41">
        <v>1</v>
      </c>
    </row>
    <row r="1421" spans="1:18">
      <c r="A1421" s="40" t="str">
        <f t="shared" si="88"/>
        <v>1_20072</v>
      </c>
      <c r="B1421" s="40">
        <v>1</v>
      </c>
      <c r="C1421" s="41" t="s">
        <v>71</v>
      </c>
      <c r="D1421" s="40">
        <v>2</v>
      </c>
      <c r="E1421" s="40">
        <v>2007</v>
      </c>
      <c r="F1421" s="40" t="str">
        <f t="shared" si="89"/>
        <v>2007Q2</v>
      </c>
      <c r="G1421" s="40">
        <v>1</v>
      </c>
      <c r="H1421" s="40">
        <v>0</v>
      </c>
      <c r="I1421" s="40">
        <v>0</v>
      </c>
      <c r="J1421" s="42">
        <v>45006</v>
      </c>
      <c r="K1421" s="42">
        <f>J1421*OtherData!$C$3</f>
        <v>34069.64420893263</v>
      </c>
      <c r="L1421" s="42" t="str">
        <f>VLOOKUP($C1421,OtherData!$H:$I,2,0)</f>
        <v>Storm</v>
      </c>
      <c r="M1421" s="54">
        <f t="shared" si="90"/>
        <v>-3.8988776803343519E-2</v>
      </c>
      <c r="N1421" s="42" t="e">
        <f>VLOOKUP(E1421,Inflation!$A$2:'Inflation'!$L$63,14,FALSE)*J1421</f>
        <v>#REF!</v>
      </c>
      <c r="O1421" s="126" t="e">
        <f t="shared" si="91"/>
        <v>#REF!</v>
      </c>
      <c r="P1421" s="41">
        <v>3</v>
      </c>
      <c r="Q1421" s="41">
        <v>3</v>
      </c>
      <c r="R1421" s="41">
        <v>3</v>
      </c>
    </row>
    <row r="1422" spans="1:18">
      <c r="A1422" s="40" t="str">
        <f t="shared" si="88"/>
        <v>3_19834</v>
      </c>
      <c r="B1422" s="40">
        <v>3</v>
      </c>
      <c r="C1422" s="41" t="s">
        <v>71</v>
      </c>
      <c r="D1422" s="40">
        <v>4</v>
      </c>
      <c r="E1422" s="40">
        <v>1983</v>
      </c>
      <c r="F1422" s="40" t="str">
        <f t="shared" si="89"/>
        <v>1983Q4</v>
      </c>
      <c r="G1422" s="40">
        <v>1</v>
      </c>
      <c r="H1422" s="40">
        <v>0</v>
      </c>
      <c r="I1422" s="40">
        <v>0</v>
      </c>
      <c r="J1422" s="42">
        <v>44948</v>
      </c>
      <c r="K1422" s="42">
        <f>J1422*OtherData!$C$3</f>
        <v>34025.738077214235</v>
      </c>
      <c r="L1422" s="42" t="str">
        <f>VLOOKUP($C1422,OtherData!$H:$I,2,0)</f>
        <v>Storm</v>
      </c>
      <c r="M1422" s="54">
        <f t="shared" si="90"/>
        <v>-3.8989163271901876E-2</v>
      </c>
      <c r="N1422" s="42" t="e">
        <f>VLOOKUP(E1422,Inflation!$A$2:'Inflation'!$L$63,14,FALSE)*J1422</f>
        <v>#REF!</v>
      </c>
      <c r="O1422" s="126" t="e">
        <f t="shared" si="91"/>
        <v>#REF!</v>
      </c>
      <c r="P1422" s="41">
        <v>2</v>
      </c>
      <c r="Q1422" s="41">
        <v>2</v>
      </c>
      <c r="R1422" s="41">
        <v>2</v>
      </c>
    </row>
    <row r="1423" spans="1:18">
      <c r="A1423" s="40" t="str">
        <f t="shared" si="88"/>
        <v>1_19972</v>
      </c>
      <c r="B1423" s="40">
        <v>1</v>
      </c>
      <c r="C1423" s="41" t="s">
        <v>73</v>
      </c>
      <c r="D1423" s="40">
        <v>2</v>
      </c>
      <c r="E1423" s="40">
        <v>1997</v>
      </c>
      <c r="F1423" s="40" t="str">
        <f t="shared" si="89"/>
        <v>1997Q2</v>
      </c>
      <c r="G1423" s="40">
        <v>1</v>
      </c>
      <c r="H1423" s="40">
        <v>0</v>
      </c>
      <c r="I1423" s="40">
        <v>68</v>
      </c>
      <c r="J1423" s="42">
        <v>44940</v>
      </c>
      <c r="K1423" s="42">
        <f>J1423*OtherData!$C$3</f>
        <v>34019.682059046179</v>
      </c>
      <c r="L1423" s="42" t="str">
        <f>VLOOKUP($C1423,OtherData!$H:$I,2,0)</f>
        <v>Wind</v>
      </c>
      <c r="M1423" s="54">
        <f t="shared" si="90"/>
        <v>-3.8989216577909921E-2</v>
      </c>
      <c r="N1423" s="42" t="e">
        <f>VLOOKUP(E1423,Inflation!$A$2:'Inflation'!$L$63,14,FALSE)*J1423</f>
        <v>#REF!</v>
      </c>
      <c r="O1423" s="126" t="e">
        <f t="shared" si="91"/>
        <v>#REF!</v>
      </c>
      <c r="P1423" s="41">
        <v>5</v>
      </c>
      <c r="Q1423" s="41">
        <v>2</v>
      </c>
      <c r="R1423" s="41">
        <v>2</v>
      </c>
    </row>
    <row r="1424" spans="1:18">
      <c r="A1424" s="40" t="str">
        <f t="shared" si="88"/>
        <v>3_20093</v>
      </c>
      <c r="B1424" s="40">
        <v>3</v>
      </c>
      <c r="C1424" s="41" t="s">
        <v>71</v>
      </c>
      <c r="D1424" s="40">
        <v>3</v>
      </c>
      <c r="E1424" s="40">
        <v>2009</v>
      </c>
      <c r="F1424" s="40" t="str">
        <f t="shared" si="89"/>
        <v>2009Q3</v>
      </c>
      <c r="G1424" s="40">
        <v>1</v>
      </c>
      <c r="H1424" s="40">
        <v>0</v>
      </c>
      <c r="I1424" s="40">
        <v>0</v>
      </c>
      <c r="J1424" s="42">
        <v>44864</v>
      </c>
      <c r="K1424" s="42">
        <f>J1424*OtherData!$C$3</f>
        <v>33962.149886449661</v>
      </c>
      <c r="L1424" s="42" t="str">
        <f>VLOOKUP($C1424,OtherData!$H:$I,2,0)</f>
        <v>Storm</v>
      </c>
      <c r="M1424" s="54">
        <f t="shared" si="90"/>
        <v>-3.8989722984986382E-2</v>
      </c>
      <c r="N1424" s="42" t="e">
        <f>VLOOKUP(E1424,Inflation!$A$2:'Inflation'!$L$63,14,FALSE)*J1424</f>
        <v>#REF!</v>
      </c>
      <c r="O1424" s="126" t="e">
        <f t="shared" si="91"/>
        <v>#REF!</v>
      </c>
      <c r="P1424" s="41">
        <v>5</v>
      </c>
      <c r="Q1424" s="41">
        <v>2</v>
      </c>
      <c r="R1424" s="41">
        <v>5</v>
      </c>
    </row>
    <row r="1425" spans="1:18">
      <c r="A1425" s="40" t="str">
        <f t="shared" si="88"/>
        <v>4_20133</v>
      </c>
      <c r="B1425" s="40">
        <v>4</v>
      </c>
      <c r="C1425" s="41" t="s">
        <v>71</v>
      </c>
      <c r="D1425" s="40">
        <v>3</v>
      </c>
      <c r="E1425" s="40">
        <v>2013</v>
      </c>
      <c r="F1425" s="40" t="str">
        <f t="shared" si="89"/>
        <v>2013Q3</v>
      </c>
      <c r="G1425" s="40">
        <v>1</v>
      </c>
      <c r="H1425" s="40">
        <v>0</v>
      </c>
      <c r="I1425" s="40">
        <v>0</v>
      </c>
      <c r="J1425" s="42">
        <v>44859</v>
      </c>
      <c r="K1425" s="42">
        <f>J1425*OtherData!$C$3</f>
        <v>33958.36487509463</v>
      </c>
      <c r="L1425" s="42" t="str">
        <f>VLOOKUP($C1425,OtherData!$H:$I,2,0)</f>
        <v>Storm</v>
      </c>
      <c r="M1425" s="54">
        <f t="shared" si="90"/>
        <v>-3.8989756301241414E-2</v>
      </c>
      <c r="N1425" s="42" t="e">
        <f>VLOOKUP(E1425,Inflation!$A$2:'Inflation'!$L$63,14,FALSE)*J1425</f>
        <v>#REF!</v>
      </c>
      <c r="O1425" s="126" t="e">
        <f t="shared" si="91"/>
        <v>#REF!</v>
      </c>
      <c r="P1425" s="41">
        <v>3</v>
      </c>
      <c r="Q1425" s="41">
        <v>3</v>
      </c>
      <c r="R1425" s="41">
        <v>3</v>
      </c>
    </row>
    <row r="1426" spans="1:18">
      <c r="A1426" s="40" t="str">
        <f t="shared" si="88"/>
        <v>5_20133</v>
      </c>
      <c r="B1426" s="40">
        <v>5</v>
      </c>
      <c r="C1426" s="41" t="s">
        <v>71</v>
      </c>
      <c r="D1426" s="40">
        <v>3</v>
      </c>
      <c r="E1426" s="40">
        <v>2013</v>
      </c>
      <c r="F1426" s="40" t="str">
        <f t="shared" si="89"/>
        <v>2013Q3</v>
      </c>
      <c r="G1426" s="40">
        <v>1</v>
      </c>
      <c r="H1426" s="40">
        <v>0</v>
      </c>
      <c r="I1426" s="40">
        <v>0</v>
      </c>
      <c r="J1426" s="42">
        <v>44816</v>
      </c>
      <c r="K1426" s="42">
        <f>J1426*OtherData!$C$3</f>
        <v>33925.813777441334</v>
      </c>
      <c r="L1426" s="42" t="str">
        <f>VLOOKUP($C1426,OtherData!$H:$I,2,0)</f>
        <v>Storm</v>
      </c>
      <c r="M1426" s="54">
        <f t="shared" si="90"/>
        <v>-3.8990042821034673E-2</v>
      </c>
      <c r="N1426" s="42" t="e">
        <f>VLOOKUP(E1426,Inflation!$A$2:'Inflation'!$L$63,14,FALSE)*J1426</f>
        <v>#REF!</v>
      </c>
      <c r="O1426" s="126" t="e">
        <f t="shared" si="91"/>
        <v>#REF!</v>
      </c>
      <c r="P1426" s="41">
        <v>3</v>
      </c>
      <c r="Q1426" s="41">
        <v>3</v>
      </c>
      <c r="R1426" s="41">
        <v>5</v>
      </c>
    </row>
    <row r="1427" spans="1:18">
      <c r="A1427" s="40" t="str">
        <f t="shared" si="88"/>
        <v>3_20132</v>
      </c>
      <c r="B1427" s="40">
        <v>3</v>
      </c>
      <c r="C1427" s="41" t="s">
        <v>66</v>
      </c>
      <c r="D1427" s="40">
        <v>2</v>
      </c>
      <c r="E1427" s="40">
        <v>2013</v>
      </c>
      <c r="F1427" s="40" t="str">
        <f t="shared" si="89"/>
        <v>2013Q2</v>
      </c>
      <c r="G1427" s="40">
        <v>3</v>
      </c>
      <c r="H1427" s="40">
        <v>0</v>
      </c>
      <c r="I1427" s="40">
        <v>0</v>
      </c>
      <c r="J1427" s="42">
        <v>44712</v>
      </c>
      <c r="K1427" s="42">
        <f>J1427*OtherData!$C$3</f>
        <v>33847.085541256623</v>
      </c>
      <c r="L1427" s="42" t="str">
        <f>VLOOKUP($C1427,OtherData!$H:$I,2,0)</f>
        <v>Water</v>
      </c>
      <c r="M1427" s="54">
        <f t="shared" si="90"/>
        <v>-3.8990735799139302E-2</v>
      </c>
      <c r="N1427" s="42" t="e">
        <f>VLOOKUP(E1427,Inflation!$A$2:'Inflation'!$L$63,14,FALSE)*J1427</f>
        <v>#REF!</v>
      </c>
      <c r="O1427" s="126" t="e">
        <f t="shared" si="91"/>
        <v>#REF!</v>
      </c>
      <c r="P1427" s="41">
        <v>5</v>
      </c>
      <c r="Q1427" s="41">
        <v>2</v>
      </c>
      <c r="R1427" s="41">
        <v>2</v>
      </c>
    </row>
    <row r="1428" spans="1:18">
      <c r="A1428" s="40" t="str">
        <f t="shared" si="88"/>
        <v>5_20122</v>
      </c>
      <c r="B1428" s="40">
        <v>5</v>
      </c>
      <c r="C1428" s="41" t="s">
        <v>71</v>
      </c>
      <c r="D1428" s="40">
        <v>2</v>
      </c>
      <c r="E1428" s="40">
        <v>2012</v>
      </c>
      <c r="F1428" s="40" t="str">
        <f t="shared" si="89"/>
        <v>2012Q2</v>
      </c>
      <c r="G1428" s="40">
        <v>1</v>
      </c>
      <c r="H1428" s="40">
        <v>0</v>
      </c>
      <c r="I1428" s="40">
        <v>0</v>
      </c>
      <c r="J1428" s="42">
        <v>44507</v>
      </c>
      <c r="K1428" s="42">
        <f>J1428*OtherData!$C$3</f>
        <v>33691.900075700229</v>
      </c>
      <c r="L1428" s="42" t="str">
        <f>VLOOKUP($C1428,OtherData!$H:$I,2,0)</f>
        <v>Storm</v>
      </c>
      <c r="M1428" s="54">
        <f t="shared" si="90"/>
        <v>-3.8992101765595547E-2</v>
      </c>
      <c r="N1428" s="42" t="e">
        <f>VLOOKUP(E1428,Inflation!$A$2:'Inflation'!$L$63,14,FALSE)*J1428</f>
        <v>#REF!</v>
      </c>
      <c r="O1428" s="126" t="e">
        <f t="shared" si="91"/>
        <v>#REF!</v>
      </c>
      <c r="P1428" s="41">
        <v>2</v>
      </c>
      <c r="Q1428" s="41">
        <v>2</v>
      </c>
      <c r="R1428" s="41">
        <v>2</v>
      </c>
    </row>
    <row r="1429" spans="1:18">
      <c r="A1429" s="40" t="str">
        <f t="shared" si="88"/>
        <v>4_20103</v>
      </c>
      <c r="B1429" s="40">
        <v>4</v>
      </c>
      <c r="C1429" s="41" t="s">
        <v>71</v>
      </c>
      <c r="D1429" s="40">
        <v>3</v>
      </c>
      <c r="E1429" s="40">
        <v>2010</v>
      </c>
      <c r="F1429" s="40" t="str">
        <f t="shared" si="89"/>
        <v>2010Q3</v>
      </c>
      <c r="G1429" s="40">
        <v>1</v>
      </c>
      <c r="H1429" s="40">
        <v>0</v>
      </c>
      <c r="I1429" s="40">
        <v>0</v>
      </c>
      <c r="J1429" s="42">
        <v>44507</v>
      </c>
      <c r="K1429" s="42">
        <f>J1429*OtherData!$C$3</f>
        <v>33691.900075700229</v>
      </c>
      <c r="L1429" s="42" t="str">
        <f>VLOOKUP($C1429,OtherData!$H:$I,2,0)</f>
        <v>Storm</v>
      </c>
      <c r="M1429" s="54">
        <f t="shared" si="90"/>
        <v>-3.8992101765595547E-2</v>
      </c>
      <c r="N1429" s="42" t="e">
        <f>VLOOKUP(E1429,Inflation!$A$2:'Inflation'!$L$63,14,FALSE)*J1429</f>
        <v>#REF!</v>
      </c>
      <c r="O1429" s="126" t="e">
        <f t="shared" si="91"/>
        <v>#REF!</v>
      </c>
      <c r="P1429" s="41">
        <v>3</v>
      </c>
      <c r="Q1429" s="41">
        <v>3</v>
      </c>
      <c r="R1429" s="41">
        <v>3</v>
      </c>
    </row>
    <row r="1430" spans="1:18">
      <c r="A1430" s="40" t="str">
        <f t="shared" si="88"/>
        <v>2_20183</v>
      </c>
      <c r="B1430" s="40">
        <v>2</v>
      </c>
      <c r="C1430" s="41" t="s">
        <v>64</v>
      </c>
      <c r="D1430" s="40">
        <v>3</v>
      </c>
      <c r="E1430" s="40">
        <v>2018</v>
      </c>
      <c r="F1430" s="40" t="str">
        <f t="shared" si="89"/>
        <v>2018Q3</v>
      </c>
      <c r="G1430" s="40">
        <v>1</v>
      </c>
      <c r="H1430" s="40">
        <v>0</v>
      </c>
      <c r="I1430" s="40">
        <v>0</v>
      </c>
      <c r="J1430" s="42">
        <v>44507</v>
      </c>
      <c r="K1430" s="42">
        <f>J1430*OtherData!$C$3</f>
        <v>33691.900075700229</v>
      </c>
      <c r="L1430" s="42" t="str">
        <f>VLOOKUP($C1430,OtherData!$H:$I,2,0)</f>
        <v>Wind</v>
      </c>
      <c r="M1430" s="54">
        <f t="shared" si="90"/>
        <v>-3.8992101765595547E-2</v>
      </c>
      <c r="N1430" s="42" t="e">
        <f>VLOOKUP(E1430,Inflation!$A$2:'Inflation'!$L$63,14,FALSE)*J1430</f>
        <v>#REF!</v>
      </c>
      <c r="O1430" s="126" t="e">
        <f t="shared" si="91"/>
        <v>#REF!</v>
      </c>
      <c r="P1430" s="41">
        <v>3</v>
      </c>
      <c r="Q1430" s="41">
        <v>3</v>
      </c>
      <c r="R1430" s="41">
        <v>3</v>
      </c>
    </row>
    <row r="1431" spans="1:18">
      <c r="A1431" s="40" t="str">
        <f t="shared" si="88"/>
        <v>2_20112</v>
      </c>
      <c r="B1431" s="40">
        <v>2</v>
      </c>
      <c r="C1431" s="41" t="s">
        <v>71</v>
      </c>
      <c r="D1431" s="40">
        <v>2</v>
      </c>
      <c r="E1431" s="40">
        <v>2011</v>
      </c>
      <c r="F1431" s="40" t="str">
        <f t="shared" si="89"/>
        <v>2011Q2</v>
      </c>
      <c r="G1431" s="40">
        <v>1</v>
      </c>
      <c r="H1431" s="40">
        <v>0</v>
      </c>
      <c r="I1431" s="40">
        <v>0</v>
      </c>
      <c r="J1431" s="42">
        <v>44231</v>
      </c>
      <c r="K1431" s="42">
        <f>J1431*OtherData!$C$3</f>
        <v>33482.967448902345</v>
      </c>
      <c r="L1431" s="42" t="str">
        <f>VLOOKUP($C1431,OtherData!$H:$I,2,0)</f>
        <v>Storm</v>
      </c>
      <c r="M1431" s="54">
        <f t="shared" si="90"/>
        <v>-3.8993940822873226E-2</v>
      </c>
      <c r="N1431" s="42" t="e">
        <f>VLOOKUP(E1431,Inflation!$A$2:'Inflation'!$L$63,14,FALSE)*J1431</f>
        <v>#REF!</v>
      </c>
      <c r="O1431" s="126" t="e">
        <f t="shared" si="91"/>
        <v>#REF!</v>
      </c>
      <c r="P1431" s="41">
        <v>2</v>
      </c>
      <c r="Q1431" s="41">
        <v>2</v>
      </c>
      <c r="R1431" s="41">
        <v>2</v>
      </c>
    </row>
    <row r="1432" spans="1:18">
      <c r="A1432" s="40" t="str">
        <f t="shared" si="88"/>
        <v>2_20102</v>
      </c>
      <c r="B1432" s="40">
        <v>2</v>
      </c>
      <c r="C1432" s="41" t="s">
        <v>86</v>
      </c>
      <c r="D1432" s="40">
        <v>2</v>
      </c>
      <c r="E1432" s="40">
        <v>2010</v>
      </c>
      <c r="F1432" s="40" t="str">
        <f t="shared" si="89"/>
        <v>2010Q2</v>
      </c>
      <c r="G1432" s="40">
        <v>1</v>
      </c>
      <c r="H1432" s="40">
        <v>0</v>
      </c>
      <c r="I1432" s="40">
        <v>0</v>
      </c>
      <c r="J1432" s="42">
        <v>44108</v>
      </c>
      <c r="K1432" s="42">
        <f>J1432*OtherData!$C$3</f>
        <v>33389.856169568513</v>
      </c>
      <c r="L1432" s="42" t="str">
        <f>VLOOKUP($C1432,OtherData!$H:$I,2,0)</f>
        <v>Storm</v>
      </c>
      <c r="M1432" s="54">
        <f t="shared" si="90"/>
        <v>-3.8994760402746971E-2</v>
      </c>
      <c r="N1432" s="42" t="e">
        <f>VLOOKUP(E1432,Inflation!$A$2:'Inflation'!$L$63,14,FALSE)*J1432</f>
        <v>#REF!</v>
      </c>
      <c r="O1432" s="126" t="e">
        <f t="shared" si="91"/>
        <v>#REF!</v>
      </c>
      <c r="P1432" s="41">
        <v>3</v>
      </c>
      <c r="Q1432" s="41">
        <v>3</v>
      </c>
      <c r="R1432" s="41">
        <v>3</v>
      </c>
    </row>
    <row r="1433" spans="1:18">
      <c r="A1433" s="40" t="str">
        <f t="shared" si="88"/>
        <v>3_20153</v>
      </c>
      <c r="B1433" s="40">
        <v>3</v>
      </c>
      <c r="C1433" s="41" t="s">
        <v>71</v>
      </c>
      <c r="D1433" s="40">
        <v>3</v>
      </c>
      <c r="E1433" s="40">
        <v>2015</v>
      </c>
      <c r="F1433" s="40" t="str">
        <f t="shared" si="89"/>
        <v>2015Q3</v>
      </c>
      <c r="G1433" s="40">
        <v>1</v>
      </c>
      <c r="H1433" s="40">
        <v>0</v>
      </c>
      <c r="I1433" s="40">
        <v>0</v>
      </c>
      <c r="J1433" s="42">
        <v>44108</v>
      </c>
      <c r="K1433" s="42">
        <f>J1433*OtherData!$C$3</f>
        <v>33389.856169568513</v>
      </c>
      <c r="L1433" s="42" t="str">
        <f>VLOOKUP($C1433,OtherData!$H:$I,2,0)</f>
        <v>Storm</v>
      </c>
      <c r="M1433" s="54">
        <f t="shared" si="90"/>
        <v>-3.8994760402746971E-2</v>
      </c>
      <c r="N1433" s="42" t="e">
        <f>VLOOKUP(E1433,Inflation!$A$2:'Inflation'!$L$63,14,FALSE)*J1433</f>
        <v>#REF!</v>
      </c>
      <c r="O1433" s="126" t="e">
        <f t="shared" si="91"/>
        <v>#REF!</v>
      </c>
      <c r="P1433" s="41">
        <v>5</v>
      </c>
      <c r="Q1433" s="41">
        <v>2</v>
      </c>
      <c r="R1433" s="41">
        <v>2</v>
      </c>
    </row>
    <row r="1434" spans="1:18">
      <c r="A1434" s="40" t="str">
        <f t="shared" si="88"/>
        <v>4_20112</v>
      </c>
      <c r="B1434" s="40">
        <v>4</v>
      </c>
      <c r="C1434" s="41" t="s">
        <v>71</v>
      </c>
      <c r="D1434" s="40">
        <v>2</v>
      </c>
      <c r="E1434" s="40">
        <v>2011</v>
      </c>
      <c r="F1434" s="40" t="str">
        <f t="shared" si="89"/>
        <v>2011Q2</v>
      </c>
      <c r="G1434" s="40">
        <v>1</v>
      </c>
      <c r="H1434" s="40">
        <v>0</v>
      </c>
      <c r="I1434" s="40">
        <v>0</v>
      </c>
      <c r="J1434" s="42">
        <v>44074</v>
      </c>
      <c r="K1434" s="42">
        <f>J1434*OtherData!$C$3</f>
        <v>33364.118092354278</v>
      </c>
      <c r="L1434" s="42" t="str">
        <f>VLOOKUP($C1434,OtherData!$H:$I,2,0)</f>
        <v>Storm</v>
      </c>
      <c r="M1434" s="54">
        <f t="shared" si="90"/>
        <v>-3.8994986953281179E-2</v>
      </c>
      <c r="N1434" s="42" t="e">
        <f>VLOOKUP(E1434,Inflation!$A$2:'Inflation'!$L$63,14,FALSE)*J1434</f>
        <v>#REF!</v>
      </c>
      <c r="O1434" s="126" t="e">
        <f t="shared" si="91"/>
        <v>#REF!</v>
      </c>
      <c r="P1434" s="41">
        <v>4</v>
      </c>
      <c r="Q1434" s="41">
        <v>4</v>
      </c>
      <c r="R1434" s="41">
        <v>4</v>
      </c>
    </row>
    <row r="1435" spans="1:18">
      <c r="A1435" s="40" t="str">
        <f t="shared" si="88"/>
        <v>4_20153</v>
      </c>
      <c r="B1435" s="40">
        <v>4</v>
      </c>
      <c r="C1435" s="41" t="s">
        <v>71</v>
      </c>
      <c r="D1435" s="40">
        <v>3</v>
      </c>
      <c r="E1435" s="40">
        <v>2015</v>
      </c>
      <c r="F1435" s="40" t="str">
        <f t="shared" si="89"/>
        <v>2015Q3</v>
      </c>
      <c r="G1435" s="40">
        <v>1</v>
      </c>
      <c r="H1435" s="40">
        <v>0</v>
      </c>
      <c r="I1435" s="40">
        <v>0</v>
      </c>
      <c r="J1435" s="42">
        <v>43998</v>
      </c>
      <c r="K1435" s="42">
        <f>J1435*OtherData!$C$3</f>
        <v>33306.585919757759</v>
      </c>
      <c r="L1435" s="42" t="str">
        <f>VLOOKUP($C1435,OtherData!$H:$I,2,0)</f>
        <v>Storm</v>
      </c>
      <c r="M1435" s="54">
        <f t="shared" si="90"/>
        <v>-3.8995493360357639E-2</v>
      </c>
      <c r="N1435" s="42" t="e">
        <f>VLOOKUP(E1435,Inflation!$A$2:'Inflation'!$L$63,14,FALSE)*J1435</f>
        <v>#REF!</v>
      </c>
      <c r="O1435" s="126" t="e">
        <f t="shared" si="91"/>
        <v>#REF!</v>
      </c>
      <c r="P1435" s="41">
        <v>2</v>
      </c>
      <c r="Q1435" s="41">
        <v>2</v>
      </c>
      <c r="R1435" s="41">
        <v>2</v>
      </c>
    </row>
    <row r="1436" spans="1:18">
      <c r="A1436" s="40" t="str">
        <f t="shared" si="88"/>
        <v>4_20121</v>
      </c>
      <c r="B1436" s="40">
        <v>4</v>
      </c>
      <c r="C1436" s="41" t="s">
        <v>71</v>
      </c>
      <c r="D1436" s="40">
        <v>1</v>
      </c>
      <c r="E1436" s="40">
        <v>2012</v>
      </c>
      <c r="F1436" s="40" t="str">
        <f t="shared" si="89"/>
        <v>2012Q1</v>
      </c>
      <c r="G1436" s="40">
        <v>1</v>
      </c>
      <c r="H1436" s="40">
        <v>0</v>
      </c>
      <c r="I1436" s="40">
        <v>0</v>
      </c>
      <c r="J1436" s="42">
        <v>43718</v>
      </c>
      <c r="K1436" s="42">
        <f>J1436*OtherData!$C$3</f>
        <v>33094.625283875852</v>
      </c>
      <c r="L1436" s="42" t="str">
        <f>VLOOKUP($C1436,OtherData!$H:$I,2,0)</f>
        <v>Storm</v>
      </c>
      <c r="M1436" s="54">
        <f t="shared" si="90"/>
        <v>-3.8997359070639337E-2</v>
      </c>
      <c r="N1436" s="42" t="e">
        <f>VLOOKUP(E1436,Inflation!$A$2:'Inflation'!$L$63,14,FALSE)*J1436</f>
        <v>#REF!</v>
      </c>
      <c r="O1436" s="126" t="e">
        <f t="shared" si="91"/>
        <v>#REF!</v>
      </c>
      <c r="P1436" s="41">
        <v>3</v>
      </c>
      <c r="Q1436" s="41">
        <v>3</v>
      </c>
      <c r="R1436" s="41">
        <v>5</v>
      </c>
    </row>
    <row r="1437" spans="1:18">
      <c r="A1437" s="40" t="str">
        <f t="shared" si="88"/>
        <v>3_20093</v>
      </c>
      <c r="B1437" s="40">
        <v>3</v>
      </c>
      <c r="C1437" s="41" t="s">
        <v>71</v>
      </c>
      <c r="D1437" s="40">
        <v>3</v>
      </c>
      <c r="E1437" s="40">
        <v>2009</v>
      </c>
      <c r="F1437" s="40" t="str">
        <f t="shared" si="89"/>
        <v>2009Q3</v>
      </c>
      <c r="G1437" s="40">
        <v>1</v>
      </c>
      <c r="H1437" s="40">
        <v>0</v>
      </c>
      <c r="I1437" s="40">
        <v>0</v>
      </c>
      <c r="J1437" s="42">
        <v>43713</v>
      </c>
      <c r="K1437" s="42">
        <f>J1437*OtherData!$C$3</f>
        <v>33090.840272520822</v>
      </c>
      <c r="L1437" s="42" t="str">
        <f>VLOOKUP($C1437,OtherData!$H:$I,2,0)</f>
        <v>Storm</v>
      </c>
      <c r="M1437" s="54">
        <f t="shared" si="90"/>
        <v>-3.8997392386894369E-2</v>
      </c>
      <c r="N1437" s="42" t="e">
        <f>VLOOKUP(E1437,Inflation!$A$2:'Inflation'!$L$63,14,FALSE)*J1437</f>
        <v>#REF!</v>
      </c>
      <c r="O1437" s="126" t="e">
        <f t="shared" si="91"/>
        <v>#REF!</v>
      </c>
      <c r="P1437" s="41">
        <v>3</v>
      </c>
      <c r="Q1437" s="41">
        <v>3</v>
      </c>
      <c r="R1437" s="41">
        <v>3</v>
      </c>
    </row>
    <row r="1438" spans="1:18">
      <c r="A1438" s="40" t="str">
        <f t="shared" si="88"/>
        <v>5_20152</v>
      </c>
      <c r="B1438" s="40">
        <v>5</v>
      </c>
      <c r="C1438" s="41" t="s">
        <v>71</v>
      </c>
      <c r="D1438" s="40">
        <v>2</v>
      </c>
      <c r="E1438" s="40">
        <v>2015</v>
      </c>
      <c r="F1438" s="40" t="str">
        <f t="shared" si="89"/>
        <v>2015Q2</v>
      </c>
      <c r="G1438" s="40">
        <v>1</v>
      </c>
      <c r="H1438" s="40">
        <v>0</v>
      </c>
      <c r="I1438" s="40">
        <v>0</v>
      </c>
      <c r="J1438" s="42">
        <v>43694</v>
      </c>
      <c r="K1438" s="42">
        <f>J1438*OtherData!$C$3</f>
        <v>33076.457229371692</v>
      </c>
      <c r="L1438" s="42" t="str">
        <f>VLOOKUP($C1438,OtherData!$H:$I,2,0)</f>
        <v>Storm</v>
      </c>
      <c r="M1438" s="54">
        <f t="shared" si="90"/>
        <v>-3.8997518988663486E-2</v>
      </c>
      <c r="N1438" s="42" t="e">
        <f>VLOOKUP(E1438,Inflation!$A$2:'Inflation'!$L$63,14,FALSE)*J1438</f>
        <v>#REF!</v>
      </c>
      <c r="O1438" s="126" t="e">
        <f t="shared" si="91"/>
        <v>#REF!</v>
      </c>
      <c r="P1438" s="41">
        <v>3</v>
      </c>
      <c r="Q1438" s="41">
        <v>3</v>
      </c>
      <c r="R1438" s="41">
        <v>3</v>
      </c>
    </row>
    <row r="1439" spans="1:18">
      <c r="A1439" s="40" t="str">
        <f t="shared" si="88"/>
        <v>4_20112</v>
      </c>
      <c r="B1439" s="40">
        <v>4</v>
      </c>
      <c r="C1439" s="41" t="s">
        <v>71</v>
      </c>
      <c r="D1439" s="40">
        <v>2</v>
      </c>
      <c r="E1439" s="40">
        <v>2011</v>
      </c>
      <c r="F1439" s="40" t="str">
        <f t="shared" si="89"/>
        <v>2011Q2</v>
      </c>
      <c r="G1439" s="40">
        <v>1</v>
      </c>
      <c r="H1439" s="40">
        <v>0</v>
      </c>
      <c r="I1439" s="40">
        <v>0</v>
      </c>
      <c r="J1439" s="42">
        <v>43537</v>
      </c>
      <c r="K1439" s="42">
        <f>J1439*OtherData!$C$3</f>
        <v>32957.607872823617</v>
      </c>
      <c r="L1439" s="42" t="str">
        <f>VLOOKUP($C1439,OtherData!$H:$I,2,0)</f>
        <v>Storm</v>
      </c>
      <c r="M1439" s="54">
        <f t="shared" si="90"/>
        <v>-3.8998565119071439E-2</v>
      </c>
      <c r="N1439" s="42" t="e">
        <f>VLOOKUP(E1439,Inflation!$A$2:'Inflation'!$L$63,14,FALSE)*J1439</f>
        <v>#REF!</v>
      </c>
      <c r="O1439" s="126" t="e">
        <f t="shared" si="91"/>
        <v>#REF!</v>
      </c>
      <c r="P1439" s="41">
        <v>3</v>
      </c>
      <c r="Q1439" s="41">
        <v>3</v>
      </c>
      <c r="R1439" s="41">
        <v>3</v>
      </c>
    </row>
    <row r="1440" spans="1:18">
      <c r="A1440" s="40" t="str">
        <f t="shared" si="88"/>
        <v>3_20112</v>
      </c>
      <c r="B1440" s="40">
        <v>3</v>
      </c>
      <c r="C1440" s="41" t="s">
        <v>71</v>
      </c>
      <c r="D1440" s="40">
        <v>2</v>
      </c>
      <c r="E1440" s="40">
        <v>2011</v>
      </c>
      <c r="F1440" s="40" t="str">
        <f t="shared" si="89"/>
        <v>2011Q2</v>
      </c>
      <c r="G1440" s="40">
        <v>1</v>
      </c>
      <c r="H1440" s="40">
        <v>0</v>
      </c>
      <c r="I1440" s="40">
        <v>0</v>
      </c>
      <c r="J1440" s="42">
        <v>43508</v>
      </c>
      <c r="K1440" s="42">
        <f>J1440*OtherData!$C$3</f>
        <v>32935.65480696442</v>
      </c>
      <c r="L1440" s="42" t="str">
        <f>VLOOKUP($C1440,OtherData!$H:$I,2,0)</f>
        <v>Storm</v>
      </c>
      <c r="M1440" s="54">
        <f t="shared" si="90"/>
        <v>-3.8998758353350614E-2</v>
      </c>
      <c r="N1440" s="42" t="e">
        <f>VLOOKUP(E1440,Inflation!$A$2:'Inflation'!$L$63,14,FALSE)*J1440</f>
        <v>#REF!</v>
      </c>
      <c r="O1440" s="126" t="e">
        <f t="shared" si="91"/>
        <v>#REF!</v>
      </c>
      <c r="P1440" s="41">
        <v>4</v>
      </c>
      <c r="Q1440" s="41">
        <v>4</v>
      </c>
      <c r="R1440" s="41">
        <v>4</v>
      </c>
    </row>
    <row r="1441" spans="1:18">
      <c r="A1441" s="40" t="str">
        <f t="shared" si="88"/>
        <v>1_20022</v>
      </c>
      <c r="B1441" s="40">
        <v>1</v>
      </c>
      <c r="C1441" s="41" t="s">
        <v>71</v>
      </c>
      <c r="D1441" s="40">
        <v>2</v>
      </c>
      <c r="E1441" s="40">
        <v>2002</v>
      </c>
      <c r="F1441" s="40" t="str">
        <f t="shared" si="89"/>
        <v>2002Q2</v>
      </c>
      <c r="G1441" s="40">
        <v>1</v>
      </c>
      <c r="H1441" s="40">
        <v>0</v>
      </c>
      <c r="I1441" s="40">
        <v>0</v>
      </c>
      <c r="J1441" s="42">
        <v>43504</v>
      </c>
      <c r="K1441" s="42">
        <f>J1441*OtherData!$C$3</f>
        <v>32932.626797880395</v>
      </c>
      <c r="L1441" s="42" t="str">
        <f>VLOOKUP($C1441,OtherData!$H:$I,2,0)</f>
        <v>Storm</v>
      </c>
      <c r="M1441" s="54">
        <f t="shared" si="90"/>
        <v>-3.899878500635464E-2</v>
      </c>
      <c r="N1441" s="42" t="e">
        <f>VLOOKUP(E1441,Inflation!$A$2:'Inflation'!$L$63,14,FALSE)*J1441</f>
        <v>#REF!</v>
      </c>
      <c r="O1441" s="126" t="e">
        <f t="shared" si="91"/>
        <v>#REF!</v>
      </c>
      <c r="P1441" s="41">
        <v>4</v>
      </c>
      <c r="Q1441" s="41">
        <v>4</v>
      </c>
      <c r="R1441" s="41">
        <v>4</v>
      </c>
    </row>
    <row r="1442" spans="1:18">
      <c r="A1442" s="40" t="str">
        <f t="shared" si="88"/>
        <v>1_19601</v>
      </c>
      <c r="B1442" s="40">
        <v>1</v>
      </c>
      <c r="C1442" s="41" t="s">
        <v>67</v>
      </c>
      <c r="D1442" s="40">
        <v>1</v>
      </c>
      <c r="E1442" s="40">
        <v>1960</v>
      </c>
      <c r="F1442" s="40" t="str">
        <f t="shared" si="89"/>
        <v>1960Q1</v>
      </c>
      <c r="G1442" s="40">
        <v>1</v>
      </c>
      <c r="H1442" s="40">
        <v>3</v>
      </c>
      <c r="I1442" s="40">
        <v>0</v>
      </c>
      <c r="J1442" s="42">
        <v>43429</v>
      </c>
      <c r="K1442" s="42">
        <f>J1442*OtherData!$C$3</f>
        <v>32875.851627554883</v>
      </c>
      <c r="L1442" s="42" t="str">
        <f>VLOOKUP($C1442,OtherData!$H:$I,2,0)</f>
        <v>Winter</v>
      </c>
      <c r="M1442" s="54">
        <f t="shared" si="90"/>
        <v>-3.8999284750180094E-2</v>
      </c>
      <c r="N1442" s="42" t="e">
        <f>VLOOKUP(E1442,Inflation!$A$2:'Inflation'!$L$63,14,FALSE)*J1442</f>
        <v>#REF!</v>
      </c>
      <c r="O1442" s="126" t="e">
        <f t="shared" si="91"/>
        <v>#REF!</v>
      </c>
      <c r="P1442" s="41">
        <v>3</v>
      </c>
      <c r="Q1442" s="41">
        <v>3</v>
      </c>
      <c r="R1442" s="41">
        <v>3</v>
      </c>
    </row>
    <row r="1443" spans="1:18">
      <c r="A1443" s="40" t="str">
        <f t="shared" si="88"/>
        <v>1_19751</v>
      </c>
      <c r="B1443" s="40">
        <v>1</v>
      </c>
      <c r="C1443" s="41" t="s">
        <v>67</v>
      </c>
      <c r="D1443" s="40">
        <v>1</v>
      </c>
      <c r="E1443" s="40">
        <v>1975</v>
      </c>
      <c r="F1443" s="40" t="str">
        <f t="shared" si="89"/>
        <v>1975Q1</v>
      </c>
      <c r="G1443" s="40">
        <v>2</v>
      </c>
      <c r="H1443" s="40">
        <v>0</v>
      </c>
      <c r="I1443" s="40">
        <v>0</v>
      </c>
      <c r="J1443" s="42">
        <v>43376</v>
      </c>
      <c r="K1443" s="42">
        <f>J1443*OtherData!$C$3</f>
        <v>32835.730507191525</v>
      </c>
      <c r="L1443" s="42" t="str">
        <f>VLOOKUP($C1443,OtherData!$H:$I,2,0)</f>
        <v>Winter</v>
      </c>
      <c r="M1443" s="54">
        <f t="shared" si="90"/>
        <v>-3.8999637902483411E-2</v>
      </c>
      <c r="N1443" s="42" t="e">
        <f>VLOOKUP(E1443,Inflation!$A$2:'Inflation'!$L$63,14,FALSE)*J1443</f>
        <v>#REF!</v>
      </c>
      <c r="O1443" s="126" t="e">
        <f t="shared" si="91"/>
        <v>#REF!</v>
      </c>
      <c r="P1443" s="41">
        <v>5</v>
      </c>
      <c r="Q1443" s="41">
        <v>2</v>
      </c>
      <c r="R1443" s="41">
        <v>5</v>
      </c>
    </row>
    <row r="1444" spans="1:18">
      <c r="A1444" s="40" t="str">
        <f t="shared" si="88"/>
        <v>1_19692</v>
      </c>
      <c r="B1444" s="40">
        <v>1</v>
      </c>
      <c r="C1444" s="41" t="s">
        <v>71</v>
      </c>
      <c r="D1444" s="40">
        <v>2</v>
      </c>
      <c r="E1444" s="40">
        <v>1969</v>
      </c>
      <c r="F1444" s="40" t="str">
        <f t="shared" si="89"/>
        <v>1969Q2</v>
      </c>
      <c r="G1444" s="40">
        <v>1</v>
      </c>
      <c r="H1444" s="40">
        <v>0</v>
      </c>
      <c r="I1444" s="40">
        <v>0</v>
      </c>
      <c r="J1444" s="42">
        <v>43376</v>
      </c>
      <c r="K1444" s="42">
        <f>J1444*OtherData!$C$3</f>
        <v>32835.730507191525</v>
      </c>
      <c r="L1444" s="42" t="str">
        <f>VLOOKUP($C1444,OtherData!$H:$I,2,0)</f>
        <v>Storm</v>
      </c>
      <c r="M1444" s="54">
        <f t="shared" si="90"/>
        <v>-3.8999637902483411E-2</v>
      </c>
      <c r="N1444" s="42" t="e">
        <f>VLOOKUP(E1444,Inflation!$A$2:'Inflation'!$L$63,14,FALSE)*J1444</f>
        <v>#REF!</v>
      </c>
      <c r="O1444" s="126" t="e">
        <f t="shared" si="91"/>
        <v>#REF!</v>
      </c>
      <c r="P1444" s="41">
        <v>3</v>
      </c>
      <c r="Q1444" s="41">
        <v>3</v>
      </c>
      <c r="R1444" s="41">
        <v>3</v>
      </c>
    </row>
    <row r="1445" spans="1:18">
      <c r="A1445" s="40" t="str">
        <f t="shared" si="88"/>
        <v>5_19753</v>
      </c>
      <c r="B1445" s="40">
        <v>5</v>
      </c>
      <c r="C1445" s="41" t="s">
        <v>73</v>
      </c>
      <c r="D1445" s="40">
        <v>3</v>
      </c>
      <c r="E1445" s="40">
        <v>1975</v>
      </c>
      <c r="F1445" s="40" t="str">
        <f t="shared" si="89"/>
        <v>1975Q3</v>
      </c>
      <c r="G1445" s="40">
        <v>1</v>
      </c>
      <c r="H1445" s="40">
        <v>0</v>
      </c>
      <c r="I1445" s="40">
        <v>0</v>
      </c>
      <c r="J1445" s="42">
        <v>43340</v>
      </c>
      <c r="K1445" s="42">
        <f>J1445*OtherData!$C$3</f>
        <v>32808.478425435278</v>
      </c>
      <c r="L1445" s="42" t="str">
        <f>VLOOKUP($C1445,OtherData!$H:$I,2,0)</f>
        <v>Wind</v>
      </c>
      <c r="M1445" s="54">
        <f t="shared" si="90"/>
        <v>-3.8999877779519632E-2</v>
      </c>
      <c r="N1445" s="42" t="e">
        <f>VLOOKUP(E1445,Inflation!$A$2:'Inflation'!$L$63,14,FALSE)*J1445</f>
        <v>#REF!</v>
      </c>
      <c r="O1445" s="126" t="e">
        <f t="shared" si="91"/>
        <v>#REF!</v>
      </c>
      <c r="P1445" s="41">
        <v>3</v>
      </c>
      <c r="Q1445" s="41">
        <v>3</v>
      </c>
      <c r="R1445" s="41">
        <v>3</v>
      </c>
    </row>
    <row r="1446" spans="1:18">
      <c r="A1446" s="40" t="str">
        <f t="shared" si="88"/>
        <v>3_20112</v>
      </c>
      <c r="B1446" s="40">
        <v>3</v>
      </c>
      <c r="C1446" s="41" t="s">
        <v>71</v>
      </c>
      <c r="D1446" s="40">
        <v>2</v>
      </c>
      <c r="E1446" s="40">
        <v>2011</v>
      </c>
      <c r="F1446" s="40" t="str">
        <f t="shared" si="89"/>
        <v>2011Q2</v>
      </c>
      <c r="G1446" s="40">
        <v>1</v>
      </c>
      <c r="H1446" s="40">
        <v>0</v>
      </c>
      <c r="I1446" s="40">
        <v>0</v>
      </c>
      <c r="J1446" s="42">
        <v>43223</v>
      </c>
      <c r="K1446" s="42">
        <f>J1446*OtherData!$C$3</f>
        <v>32719.909159727482</v>
      </c>
      <c r="L1446" s="42" t="str">
        <f>VLOOKUP($C1446,OtherData!$H:$I,2,0)</f>
        <v>Storm</v>
      </c>
      <c r="M1446" s="54">
        <f t="shared" si="90"/>
        <v>-3.9000657379887345E-2</v>
      </c>
      <c r="N1446" s="42" t="e">
        <f>VLOOKUP(E1446,Inflation!$A$2:'Inflation'!$L$63,14,FALSE)*J1446</f>
        <v>#REF!</v>
      </c>
      <c r="O1446" s="126" t="e">
        <f t="shared" si="91"/>
        <v>#REF!</v>
      </c>
      <c r="P1446" s="41">
        <v>5</v>
      </c>
      <c r="Q1446" s="41">
        <v>2</v>
      </c>
      <c r="R1446" s="41">
        <v>2</v>
      </c>
    </row>
    <row r="1447" spans="1:18">
      <c r="A1447" s="40" t="str">
        <f t="shared" si="88"/>
        <v>3_20122</v>
      </c>
      <c r="B1447" s="40">
        <v>3</v>
      </c>
      <c r="C1447" s="41" t="s">
        <v>71</v>
      </c>
      <c r="D1447" s="40">
        <v>2</v>
      </c>
      <c r="E1447" s="40">
        <v>2012</v>
      </c>
      <c r="F1447" s="40" t="str">
        <f t="shared" si="89"/>
        <v>2012Q2</v>
      </c>
      <c r="G1447" s="40">
        <v>1</v>
      </c>
      <c r="H1447" s="40">
        <v>0</v>
      </c>
      <c r="I1447" s="40">
        <v>0</v>
      </c>
      <c r="J1447" s="42">
        <v>43109</v>
      </c>
      <c r="K1447" s="42">
        <f>J1447*OtherData!$C$3</f>
        <v>32633.610900832704</v>
      </c>
      <c r="L1447" s="42" t="str">
        <f>VLOOKUP($C1447,OtherData!$H:$I,2,0)</f>
        <v>Storm</v>
      </c>
      <c r="M1447" s="54">
        <f t="shared" si="90"/>
        <v>-3.9001416990502032E-2</v>
      </c>
      <c r="N1447" s="42" t="e">
        <f>VLOOKUP(E1447,Inflation!$A$2:'Inflation'!$L$63,14,FALSE)*J1447</f>
        <v>#REF!</v>
      </c>
      <c r="O1447" s="126" t="e">
        <f t="shared" si="91"/>
        <v>#REF!</v>
      </c>
      <c r="P1447" s="41">
        <v>2</v>
      </c>
      <c r="Q1447" s="41">
        <v>2</v>
      </c>
      <c r="R1447" s="41">
        <v>2</v>
      </c>
    </row>
    <row r="1448" spans="1:18">
      <c r="A1448" s="40" t="str">
        <f t="shared" si="88"/>
        <v>4_20133</v>
      </c>
      <c r="B1448" s="40">
        <v>4</v>
      </c>
      <c r="C1448" s="41" t="s">
        <v>71</v>
      </c>
      <c r="D1448" s="40">
        <v>3</v>
      </c>
      <c r="E1448" s="40">
        <v>2013</v>
      </c>
      <c r="F1448" s="40" t="str">
        <f t="shared" si="89"/>
        <v>2013Q3</v>
      </c>
      <c r="G1448" s="40">
        <v>1</v>
      </c>
      <c r="H1448" s="40">
        <v>0</v>
      </c>
      <c r="I1448" s="40">
        <v>0</v>
      </c>
      <c r="J1448" s="42">
        <v>43080</v>
      </c>
      <c r="K1448" s="42">
        <f>J1448*OtherData!$C$3</f>
        <v>32611.657834973506</v>
      </c>
      <c r="L1448" s="42" t="str">
        <f>VLOOKUP($C1448,OtherData!$H:$I,2,0)</f>
        <v>Storm</v>
      </c>
      <c r="M1448" s="54">
        <f t="shared" si="90"/>
        <v>-3.9001610224781214E-2</v>
      </c>
      <c r="N1448" s="42" t="e">
        <f>VLOOKUP(E1448,Inflation!$A$2:'Inflation'!$L$63,14,FALSE)*J1448</f>
        <v>#REF!</v>
      </c>
      <c r="O1448" s="126" t="e">
        <f t="shared" si="91"/>
        <v>#REF!</v>
      </c>
      <c r="P1448" s="41">
        <v>2</v>
      </c>
      <c r="Q1448" s="41">
        <v>2</v>
      </c>
      <c r="R1448" s="41">
        <v>2</v>
      </c>
    </row>
    <row r="1449" spans="1:18">
      <c r="A1449" s="40" t="str">
        <f t="shared" si="88"/>
        <v>3_20153</v>
      </c>
      <c r="B1449" s="40">
        <v>3</v>
      </c>
      <c r="C1449" s="41" t="s">
        <v>71</v>
      </c>
      <c r="D1449" s="40">
        <v>3</v>
      </c>
      <c r="E1449" s="40">
        <v>2015</v>
      </c>
      <c r="F1449" s="40" t="str">
        <f t="shared" si="89"/>
        <v>2015Q3</v>
      </c>
      <c r="G1449" s="40">
        <v>1</v>
      </c>
      <c r="H1449" s="40">
        <v>0</v>
      </c>
      <c r="I1449" s="40">
        <v>0</v>
      </c>
      <c r="J1449" s="42">
        <v>43019</v>
      </c>
      <c r="K1449" s="42">
        <f>J1449*OtherData!$C$3</f>
        <v>32565.48069644209</v>
      </c>
      <c r="L1449" s="42" t="str">
        <f>VLOOKUP($C1449,OtherData!$H:$I,2,0)</f>
        <v>Storm</v>
      </c>
      <c r="M1449" s="54">
        <f t="shared" si="90"/>
        <v>-3.9002016683092583E-2</v>
      </c>
      <c r="N1449" s="42" t="e">
        <f>VLOOKUP(E1449,Inflation!$A$2:'Inflation'!$L$63,14,FALSE)*J1449</f>
        <v>#REF!</v>
      </c>
      <c r="O1449" s="126" t="e">
        <f t="shared" si="91"/>
        <v>#REF!</v>
      </c>
      <c r="P1449" s="41">
        <v>1</v>
      </c>
      <c r="Q1449" s="41">
        <v>1</v>
      </c>
      <c r="R1449" s="41">
        <v>1</v>
      </c>
    </row>
    <row r="1450" spans="1:18">
      <c r="A1450" s="40" t="str">
        <f t="shared" si="88"/>
        <v>2_20113</v>
      </c>
      <c r="B1450" s="40">
        <v>2</v>
      </c>
      <c r="C1450" s="41" t="s">
        <v>71</v>
      </c>
      <c r="D1450" s="40">
        <v>3</v>
      </c>
      <c r="E1450" s="40">
        <v>2011</v>
      </c>
      <c r="F1450" s="40" t="str">
        <f t="shared" si="89"/>
        <v>2011Q3</v>
      </c>
      <c r="G1450" s="40">
        <v>1</v>
      </c>
      <c r="H1450" s="40">
        <v>0</v>
      </c>
      <c r="I1450" s="40">
        <v>0</v>
      </c>
      <c r="J1450" s="42">
        <v>43014</v>
      </c>
      <c r="K1450" s="42">
        <f>J1450*OtherData!$C$3</f>
        <v>32561.695685087056</v>
      </c>
      <c r="L1450" s="42" t="str">
        <f>VLOOKUP($C1450,OtherData!$H:$I,2,0)</f>
        <v>Storm</v>
      </c>
      <c r="M1450" s="54">
        <f t="shared" si="90"/>
        <v>-3.9002049999347609E-2</v>
      </c>
      <c r="N1450" s="42" t="e">
        <f>VLOOKUP(E1450,Inflation!$A$2:'Inflation'!$L$63,14,FALSE)*J1450</f>
        <v>#REF!</v>
      </c>
      <c r="O1450" s="126" t="e">
        <f t="shared" si="91"/>
        <v>#REF!</v>
      </c>
      <c r="P1450" s="41">
        <v>3</v>
      </c>
      <c r="Q1450" s="41">
        <v>3</v>
      </c>
      <c r="R1450" s="41">
        <v>3</v>
      </c>
    </row>
    <row r="1451" spans="1:18">
      <c r="A1451" s="40" t="str">
        <f t="shared" si="88"/>
        <v>3_20104</v>
      </c>
      <c r="B1451" s="40">
        <v>3</v>
      </c>
      <c r="C1451" s="41" t="s">
        <v>71</v>
      </c>
      <c r="D1451" s="40">
        <v>4</v>
      </c>
      <c r="E1451" s="40">
        <v>2010</v>
      </c>
      <c r="F1451" s="40" t="str">
        <f t="shared" si="89"/>
        <v>2010Q4</v>
      </c>
      <c r="G1451" s="40">
        <v>1</v>
      </c>
      <c r="H1451" s="40">
        <v>0</v>
      </c>
      <c r="I1451" s="40">
        <v>0</v>
      </c>
      <c r="J1451" s="42">
        <v>42852</v>
      </c>
      <c r="K1451" s="42">
        <f>J1451*OtherData!$C$3</f>
        <v>32439.061317183954</v>
      </c>
      <c r="L1451" s="42" t="str">
        <f>VLOOKUP($C1451,OtherData!$H:$I,2,0)</f>
        <v>Storm</v>
      </c>
      <c r="M1451" s="54">
        <f t="shared" si="90"/>
        <v>-3.9003129446010594E-2</v>
      </c>
      <c r="N1451" s="42" t="e">
        <f>VLOOKUP(E1451,Inflation!$A$2:'Inflation'!$L$63,14,FALSE)*J1451</f>
        <v>#REF!</v>
      </c>
      <c r="O1451" s="126" t="e">
        <f t="shared" si="91"/>
        <v>#REF!</v>
      </c>
      <c r="P1451" s="41">
        <v>3</v>
      </c>
      <c r="Q1451" s="41">
        <v>3</v>
      </c>
      <c r="R1451" s="41">
        <v>3</v>
      </c>
    </row>
    <row r="1452" spans="1:18">
      <c r="A1452" s="40" t="str">
        <f t="shared" si="88"/>
        <v>2_20112</v>
      </c>
      <c r="B1452" s="40">
        <v>2</v>
      </c>
      <c r="C1452" s="41" t="s">
        <v>86</v>
      </c>
      <c r="D1452" s="40">
        <v>2</v>
      </c>
      <c r="E1452" s="40">
        <v>2011</v>
      </c>
      <c r="F1452" s="40" t="str">
        <f t="shared" si="89"/>
        <v>2011Q2</v>
      </c>
      <c r="G1452" s="40">
        <v>1</v>
      </c>
      <c r="H1452" s="40">
        <v>0</v>
      </c>
      <c r="I1452" s="40">
        <v>0</v>
      </c>
      <c r="J1452" s="42">
        <v>42847</v>
      </c>
      <c r="K1452" s="42">
        <f>J1452*OtherData!$C$3</f>
        <v>32435.27630582892</v>
      </c>
      <c r="L1452" s="42" t="str">
        <f>VLOOKUP($C1452,OtherData!$H:$I,2,0)</f>
        <v>Storm</v>
      </c>
      <c r="M1452" s="54">
        <f t="shared" si="90"/>
        <v>-3.9003162762265627E-2</v>
      </c>
      <c r="N1452" s="42" t="e">
        <f>VLOOKUP(E1452,Inflation!$A$2:'Inflation'!$L$63,14,FALSE)*J1452</f>
        <v>#REF!</v>
      </c>
      <c r="O1452" s="126" t="e">
        <f t="shared" si="91"/>
        <v>#REF!</v>
      </c>
      <c r="P1452" s="41">
        <v>2</v>
      </c>
      <c r="Q1452" s="41">
        <v>2</v>
      </c>
      <c r="R1452" s="41">
        <v>2</v>
      </c>
    </row>
    <row r="1453" spans="1:18">
      <c r="A1453" s="40" t="str">
        <f t="shared" si="88"/>
        <v>1_19772</v>
      </c>
      <c r="B1453" s="40">
        <v>1</v>
      </c>
      <c r="C1453" s="41" t="s">
        <v>106</v>
      </c>
      <c r="D1453" s="40">
        <v>2</v>
      </c>
      <c r="E1453" s="40">
        <v>1977</v>
      </c>
      <c r="F1453" s="40" t="str">
        <f t="shared" si="89"/>
        <v>1977Q2</v>
      </c>
      <c r="G1453" s="40">
        <v>1</v>
      </c>
      <c r="H1453" s="40">
        <v>0</v>
      </c>
      <c r="I1453" s="40">
        <v>0</v>
      </c>
      <c r="J1453" s="42">
        <v>42694</v>
      </c>
      <c r="K1453" s="42">
        <f>J1453*OtherData!$C$3</f>
        <v>32319.454958364877</v>
      </c>
      <c r="L1453" s="42" t="str">
        <f>VLOOKUP($C1453,OtherData!$H:$I,2,0)</f>
        <v>Storm</v>
      </c>
      <c r="M1453" s="54">
        <f t="shared" si="90"/>
        <v>-3.9004182239669553E-2</v>
      </c>
      <c r="N1453" s="42" t="e">
        <f>VLOOKUP(E1453,Inflation!$A$2:'Inflation'!$L$63,14,FALSE)*J1453</f>
        <v>#REF!</v>
      </c>
      <c r="O1453" s="126" t="e">
        <f t="shared" si="91"/>
        <v>#REF!</v>
      </c>
      <c r="P1453" s="41">
        <v>3</v>
      </c>
      <c r="Q1453" s="41">
        <v>3</v>
      </c>
      <c r="R1453" s="41">
        <v>3</v>
      </c>
    </row>
    <row r="1454" spans="1:18">
      <c r="A1454" s="40" t="str">
        <f t="shared" si="88"/>
        <v>3_19653</v>
      </c>
      <c r="B1454" s="40">
        <v>3</v>
      </c>
      <c r="C1454" s="41" t="s">
        <v>80</v>
      </c>
      <c r="D1454" s="40">
        <v>3</v>
      </c>
      <c r="E1454" s="40">
        <v>1965</v>
      </c>
      <c r="F1454" s="40" t="str">
        <f t="shared" si="89"/>
        <v>1965Q3</v>
      </c>
      <c r="G1454" s="40">
        <v>1</v>
      </c>
      <c r="H1454" s="40">
        <v>0</v>
      </c>
      <c r="I1454" s="40">
        <v>0</v>
      </c>
      <c r="J1454" s="42">
        <v>42583</v>
      </c>
      <c r="K1454" s="42">
        <f>J1454*OtherData!$C$3</f>
        <v>32235.427706283121</v>
      </c>
      <c r="L1454" s="42" t="str">
        <f>VLOOKUP($C1454,OtherData!$H:$I,2,0)</f>
        <v>Storm</v>
      </c>
      <c r="M1454" s="54">
        <f t="shared" si="90"/>
        <v>-3.9004921860531228E-2</v>
      </c>
      <c r="N1454" s="42" t="e">
        <f>VLOOKUP(E1454,Inflation!$A$2:'Inflation'!$L$63,14,FALSE)*J1454</f>
        <v>#REF!</v>
      </c>
      <c r="O1454" s="126" t="e">
        <f t="shared" si="91"/>
        <v>#REF!</v>
      </c>
      <c r="P1454" s="41">
        <v>3</v>
      </c>
      <c r="Q1454" s="41">
        <v>3</v>
      </c>
      <c r="R1454" s="41">
        <v>5</v>
      </c>
    </row>
    <row r="1455" spans="1:18">
      <c r="A1455" s="40" t="str">
        <f t="shared" si="88"/>
        <v>4_19752</v>
      </c>
      <c r="B1455" s="40">
        <v>4</v>
      </c>
      <c r="C1455" s="41" t="s">
        <v>106</v>
      </c>
      <c r="D1455" s="40">
        <v>2</v>
      </c>
      <c r="E1455" s="40">
        <v>1975</v>
      </c>
      <c r="F1455" s="40" t="str">
        <f t="shared" si="89"/>
        <v>1975Q2</v>
      </c>
      <c r="G1455" s="40">
        <v>1</v>
      </c>
      <c r="H1455" s="40">
        <v>0</v>
      </c>
      <c r="I1455" s="40">
        <v>0</v>
      </c>
      <c r="J1455" s="42">
        <v>42196</v>
      </c>
      <c r="K1455" s="42">
        <f>J1455*OtherData!$C$3</f>
        <v>31942.467827403485</v>
      </c>
      <c r="L1455" s="42" t="str">
        <f>VLOOKUP($C1455,OtherData!$H:$I,2,0)</f>
        <v>Storm</v>
      </c>
      <c r="M1455" s="54">
        <f t="shared" si="90"/>
        <v>-3.9007500538670574E-2</v>
      </c>
      <c r="N1455" s="42" t="e">
        <f>VLOOKUP(E1455,Inflation!$A$2:'Inflation'!$L$63,14,FALSE)*J1455</f>
        <v>#REF!</v>
      </c>
      <c r="O1455" s="126" t="e">
        <f t="shared" si="91"/>
        <v>#REF!</v>
      </c>
      <c r="P1455" s="41">
        <v>3</v>
      </c>
      <c r="Q1455" s="41">
        <v>3</v>
      </c>
      <c r="R1455" s="41">
        <v>3</v>
      </c>
    </row>
    <row r="1456" spans="1:18">
      <c r="A1456" s="40" t="str">
        <f t="shared" si="88"/>
        <v>6_19892</v>
      </c>
      <c r="B1456" s="40">
        <v>6</v>
      </c>
      <c r="C1456" s="41" t="s">
        <v>67</v>
      </c>
      <c r="D1456" s="40">
        <v>2</v>
      </c>
      <c r="E1456" s="40">
        <v>1989</v>
      </c>
      <c r="F1456" s="40" t="str">
        <f t="shared" si="89"/>
        <v>1989Q2</v>
      </c>
      <c r="G1456" s="40">
        <v>1</v>
      </c>
      <c r="H1456" s="40">
        <v>0</v>
      </c>
      <c r="I1456" s="40">
        <v>0</v>
      </c>
      <c r="J1456" s="42">
        <v>42083</v>
      </c>
      <c r="K1456" s="42">
        <f>J1456*OtherData!$C$3</f>
        <v>31856.926570779713</v>
      </c>
      <c r="L1456" s="42" t="str">
        <f>VLOOKUP($C1456,OtherData!$H:$I,2,0)</f>
        <v>Winter</v>
      </c>
      <c r="M1456" s="54">
        <f t="shared" si="90"/>
        <v>-3.9008253486034261E-2</v>
      </c>
      <c r="N1456" s="42" t="e">
        <f>VLOOKUP(E1456,Inflation!$A$2:'Inflation'!$L$63,14,FALSE)*J1456</f>
        <v>#REF!</v>
      </c>
      <c r="O1456" s="126" t="e">
        <f t="shared" si="91"/>
        <v>#REF!</v>
      </c>
      <c r="P1456" s="41">
        <v>3</v>
      </c>
      <c r="Q1456" s="41">
        <v>3</v>
      </c>
      <c r="R1456" s="41">
        <v>3</v>
      </c>
    </row>
    <row r="1457" spans="1:18">
      <c r="A1457" s="40" t="str">
        <f t="shared" si="88"/>
        <v>1_19732</v>
      </c>
      <c r="B1457" s="40">
        <v>1</v>
      </c>
      <c r="C1457" s="41" t="s">
        <v>68</v>
      </c>
      <c r="D1457" s="40">
        <v>2</v>
      </c>
      <c r="E1457" s="40">
        <v>1973</v>
      </c>
      <c r="F1457" s="40" t="str">
        <f t="shared" si="89"/>
        <v>1973Q2</v>
      </c>
      <c r="G1457" s="40">
        <v>1</v>
      </c>
      <c r="H1457" s="40">
        <v>0</v>
      </c>
      <c r="I1457" s="40">
        <v>0</v>
      </c>
      <c r="J1457" s="42">
        <v>42060</v>
      </c>
      <c r="K1457" s="42">
        <f>J1457*OtherData!$C$3</f>
        <v>31839.515518546556</v>
      </c>
      <c r="L1457" s="42" t="str">
        <f>VLOOKUP($C1457,OtherData!$H:$I,2,0)</f>
        <v>Wind</v>
      </c>
      <c r="M1457" s="54">
        <f t="shared" si="90"/>
        <v>-3.9008406740807404E-2</v>
      </c>
      <c r="N1457" s="42" t="e">
        <f>VLOOKUP(E1457,Inflation!$A$2:'Inflation'!$L$63,14,FALSE)*J1457</f>
        <v>#REF!</v>
      </c>
      <c r="O1457" s="126" t="e">
        <f t="shared" si="91"/>
        <v>#REF!</v>
      </c>
      <c r="P1457" s="41">
        <v>3</v>
      </c>
      <c r="Q1457" s="41">
        <v>3</v>
      </c>
      <c r="R1457" s="41">
        <v>3</v>
      </c>
    </row>
    <row r="1458" spans="1:18">
      <c r="A1458" s="40" t="str">
        <f t="shared" si="88"/>
        <v>1_19662</v>
      </c>
      <c r="B1458" s="40">
        <v>1</v>
      </c>
      <c r="C1458" s="41" t="s">
        <v>107</v>
      </c>
      <c r="D1458" s="40">
        <v>2</v>
      </c>
      <c r="E1458" s="40">
        <v>1966</v>
      </c>
      <c r="F1458" s="40" t="str">
        <f t="shared" si="89"/>
        <v>1966Q2</v>
      </c>
      <c r="G1458" s="40">
        <v>1</v>
      </c>
      <c r="H1458" s="40">
        <v>6</v>
      </c>
      <c r="I1458" s="40">
        <v>0</v>
      </c>
      <c r="J1458" s="42">
        <v>42045</v>
      </c>
      <c r="K1458" s="42">
        <f>J1458*OtherData!$C$3</f>
        <v>31828.160484481454</v>
      </c>
      <c r="L1458" s="42" t="str">
        <f>VLOOKUP($C1458,OtherData!$H:$I,2,0)</f>
        <v>Storm</v>
      </c>
      <c r="M1458" s="54">
        <f t="shared" si="90"/>
        <v>-3.9008506689572495E-2</v>
      </c>
      <c r="N1458" s="42" t="e">
        <f>VLOOKUP(E1458,Inflation!$A$2:'Inflation'!$L$63,14,FALSE)*J1458</f>
        <v>#REF!</v>
      </c>
      <c r="O1458" s="126" t="e">
        <f t="shared" si="91"/>
        <v>#REF!</v>
      </c>
      <c r="P1458" s="41">
        <v>3</v>
      </c>
      <c r="Q1458" s="41">
        <v>3</v>
      </c>
      <c r="R1458" s="41">
        <v>3</v>
      </c>
    </row>
    <row r="1459" spans="1:18">
      <c r="A1459" s="40" t="str">
        <f t="shared" si="88"/>
        <v>1_19752</v>
      </c>
      <c r="B1459" s="40">
        <v>1</v>
      </c>
      <c r="C1459" s="41" t="s">
        <v>106</v>
      </c>
      <c r="D1459" s="40">
        <v>2</v>
      </c>
      <c r="E1459" s="40">
        <v>1975</v>
      </c>
      <c r="F1459" s="40" t="str">
        <f t="shared" si="89"/>
        <v>1975Q2</v>
      </c>
      <c r="G1459" s="40">
        <v>1</v>
      </c>
      <c r="H1459" s="40">
        <v>0</v>
      </c>
      <c r="I1459" s="40">
        <v>0</v>
      </c>
      <c r="J1459" s="42">
        <v>42011</v>
      </c>
      <c r="K1459" s="42">
        <f>J1459*OtherData!$C$3</f>
        <v>31802.422407267222</v>
      </c>
      <c r="L1459" s="42" t="str">
        <f>VLOOKUP($C1459,OtherData!$H:$I,2,0)</f>
        <v>Storm</v>
      </c>
      <c r="M1459" s="54">
        <f t="shared" si="90"/>
        <v>-3.9008733240106695E-2</v>
      </c>
      <c r="N1459" s="42" t="e">
        <f>VLOOKUP(E1459,Inflation!$A$2:'Inflation'!$L$63,14,FALSE)*J1459</f>
        <v>#REF!</v>
      </c>
      <c r="O1459" s="126" t="e">
        <f t="shared" si="91"/>
        <v>#REF!</v>
      </c>
      <c r="P1459" s="41">
        <v>3</v>
      </c>
      <c r="Q1459" s="41">
        <v>3</v>
      </c>
      <c r="R1459" s="41">
        <v>3</v>
      </c>
    </row>
    <row r="1460" spans="1:18">
      <c r="A1460" s="40" t="str">
        <f t="shared" si="88"/>
        <v>1_19822</v>
      </c>
      <c r="B1460" s="40">
        <v>1</v>
      </c>
      <c r="C1460" s="41" t="s">
        <v>73</v>
      </c>
      <c r="D1460" s="40">
        <v>2</v>
      </c>
      <c r="E1460" s="40">
        <v>1982</v>
      </c>
      <c r="F1460" s="40" t="str">
        <f t="shared" si="89"/>
        <v>1982Q2</v>
      </c>
      <c r="G1460" s="40">
        <v>1</v>
      </c>
      <c r="H1460" s="40">
        <v>0</v>
      </c>
      <c r="I1460" s="40">
        <v>0</v>
      </c>
      <c r="J1460" s="42">
        <v>41728</v>
      </c>
      <c r="K1460" s="42">
        <f>J1460*OtherData!$C$3</f>
        <v>31588.190764572297</v>
      </c>
      <c r="L1460" s="42" t="str">
        <f>VLOOKUP($C1460,OtherData!$H:$I,2,0)</f>
        <v>Wind</v>
      </c>
      <c r="M1460" s="54">
        <f t="shared" si="90"/>
        <v>-3.9010618940141413E-2</v>
      </c>
      <c r="N1460" s="42" t="e">
        <f>VLOOKUP(E1460,Inflation!$A$2:'Inflation'!$L$63,14,FALSE)*J1460</f>
        <v>#REF!</v>
      </c>
      <c r="O1460" s="126" t="e">
        <f t="shared" si="91"/>
        <v>#REF!</v>
      </c>
      <c r="P1460" s="41">
        <v>2</v>
      </c>
      <c r="Q1460" s="41">
        <v>2</v>
      </c>
      <c r="R1460" s="41">
        <v>2</v>
      </c>
    </row>
    <row r="1461" spans="1:18">
      <c r="A1461" s="40" t="str">
        <f t="shared" si="88"/>
        <v>1_19762</v>
      </c>
      <c r="B1461" s="40">
        <v>1</v>
      </c>
      <c r="C1461" s="41" t="s">
        <v>72</v>
      </c>
      <c r="D1461" s="40">
        <v>2</v>
      </c>
      <c r="E1461" s="40">
        <v>1976</v>
      </c>
      <c r="F1461" s="40" t="str">
        <f t="shared" si="89"/>
        <v>1976Q2</v>
      </c>
      <c r="G1461" s="40">
        <v>1</v>
      </c>
      <c r="H1461" s="40">
        <v>0</v>
      </c>
      <c r="I1461" s="40">
        <v>0</v>
      </c>
      <c r="J1461" s="42">
        <v>41654</v>
      </c>
      <c r="K1461" s="42">
        <f>J1461*OtherData!$C$3</f>
        <v>31532.17259651779</v>
      </c>
      <c r="L1461" s="42" t="str">
        <f>VLOOKUP($C1461,OtherData!$H:$I,2,0)</f>
        <v>Storm</v>
      </c>
      <c r="M1461" s="54">
        <f t="shared" si="90"/>
        <v>-3.9011112020715867E-2</v>
      </c>
      <c r="N1461" s="42" t="e">
        <f>VLOOKUP(E1461,Inflation!$A$2:'Inflation'!$L$63,14,FALSE)*J1461</f>
        <v>#REF!</v>
      </c>
      <c r="O1461" s="126" t="e">
        <f t="shared" si="91"/>
        <v>#REF!</v>
      </c>
      <c r="P1461" s="41">
        <v>3</v>
      </c>
      <c r="Q1461" s="41">
        <v>3</v>
      </c>
      <c r="R1461" s="41">
        <v>3</v>
      </c>
    </row>
    <row r="1462" spans="1:18">
      <c r="A1462" s="40" t="str">
        <f t="shared" si="88"/>
        <v>3_19813</v>
      </c>
      <c r="B1462" s="40">
        <v>3</v>
      </c>
      <c r="C1462" s="41" t="s">
        <v>80</v>
      </c>
      <c r="D1462" s="40">
        <v>3</v>
      </c>
      <c r="E1462" s="40">
        <v>1981</v>
      </c>
      <c r="F1462" s="40" t="str">
        <f t="shared" si="89"/>
        <v>1981Q3</v>
      </c>
      <c r="G1462" s="40">
        <v>1</v>
      </c>
      <c r="H1462" s="40">
        <v>0</v>
      </c>
      <c r="I1462" s="40">
        <v>0</v>
      </c>
      <c r="J1462" s="42">
        <v>41470</v>
      </c>
      <c r="K1462" s="42">
        <f>J1462*OtherData!$C$3</f>
        <v>31392.884178652537</v>
      </c>
      <c r="L1462" s="42" t="str">
        <f>VLOOKUP($C1462,OtherData!$H:$I,2,0)</f>
        <v>Storm</v>
      </c>
      <c r="M1462" s="54">
        <f t="shared" si="90"/>
        <v>-3.9012338058900982E-2</v>
      </c>
      <c r="N1462" s="42" t="e">
        <f>VLOOKUP(E1462,Inflation!$A$2:'Inflation'!$L$63,14,FALSE)*J1462</f>
        <v>#REF!</v>
      </c>
      <c r="O1462" s="126" t="e">
        <f t="shared" si="91"/>
        <v>#REF!</v>
      </c>
      <c r="P1462" s="41">
        <v>3</v>
      </c>
      <c r="Q1462" s="41">
        <v>3</v>
      </c>
      <c r="R1462" s="41">
        <v>3</v>
      </c>
    </row>
    <row r="1463" spans="1:18">
      <c r="A1463" s="40" t="str">
        <f t="shared" si="88"/>
        <v>4_19742</v>
      </c>
      <c r="B1463" s="40">
        <v>4</v>
      </c>
      <c r="C1463" s="41" t="s">
        <v>92</v>
      </c>
      <c r="D1463" s="40">
        <v>2</v>
      </c>
      <c r="E1463" s="40">
        <v>1974</v>
      </c>
      <c r="F1463" s="40" t="str">
        <f t="shared" si="89"/>
        <v>1974Q2</v>
      </c>
      <c r="G1463" s="40">
        <v>1</v>
      </c>
      <c r="H1463" s="40">
        <v>0</v>
      </c>
      <c r="I1463" s="40">
        <v>0</v>
      </c>
      <c r="J1463" s="42">
        <v>41407</v>
      </c>
      <c r="K1463" s="42">
        <f>J1463*OtherData!$C$3</f>
        <v>31345.193035579108</v>
      </c>
      <c r="L1463" s="42" t="str">
        <f>VLOOKUP($C1463,OtherData!$H:$I,2,0)</f>
        <v>Storm</v>
      </c>
      <c r="M1463" s="54">
        <f t="shared" si="90"/>
        <v>-3.9012757843714364E-2</v>
      </c>
      <c r="N1463" s="42" t="e">
        <f>VLOOKUP(E1463,Inflation!$A$2:'Inflation'!$L$63,14,FALSE)*J1463</f>
        <v>#REF!</v>
      </c>
      <c r="O1463" s="126" t="e">
        <f t="shared" si="91"/>
        <v>#REF!</v>
      </c>
      <c r="P1463" s="41">
        <v>2</v>
      </c>
      <c r="Q1463" s="41">
        <v>2</v>
      </c>
      <c r="R1463" s="41">
        <v>2</v>
      </c>
    </row>
    <row r="1464" spans="1:18">
      <c r="A1464" s="40" t="str">
        <f t="shared" si="88"/>
        <v>1_19722</v>
      </c>
      <c r="B1464" s="40">
        <v>1</v>
      </c>
      <c r="C1464" s="41" t="s">
        <v>71</v>
      </c>
      <c r="D1464" s="40">
        <v>2</v>
      </c>
      <c r="E1464" s="40">
        <v>1972</v>
      </c>
      <c r="F1464" s="40" t="str">
        <f t="shared" si="89"/>
        <v>1972Q2</v>
      </c>
      <c r="G1464" s="40">
        <v>1</v>
      </c>
      <c r="H1464" s="40">
        <v>0</v>
      </c>
      <c r="I1464" s="40">
        <v>0</v>
      </c>
      <c r="J1464" s="42">
        <v>41141</v>
      </c>
      <c r="K1464" s="42">
        <f>J1464*OtherData!$C$3</f>
        <v>31143.830431491297</v>
      </c>
      <c r="L1464" s="42" t="str">
        <f>VLOOKUP($C1464,OtherData!$H:$I,2,0)</f>
        <v>Storm</v>
      </c>
      <c r="M1464" s="54">
        <f t="shared" si="90"/>
        <v>-3.9014530268481978E-2</v>
      </c>
      <c r="N1464" s="42" t="e">
        <f>VLOOKUP(E1464,Inflation!$A$2:'Inflation'!$L$63,14,FALSE)*J1464</f>
        <v>#REF!</v>
      </c>
      <c r="O1464" s="126" t="e">
        <f t="shared" si="91"/>
        <v>#REF!</v>
      </c>
      <c r="P1464" s="41">
        <v>2</v>
      </c>
      <c r="Q1464" s="41">
        <v>2</v>
      </c>
      <c r="R1464" s="41">
        <v>2</v>
      </c>
    </row>
    <row r="1465" spans="1:18">
      <c r="A1465" s="40" t="str">
        <f t="shared" si="88"/>
        <v>3_19653</v>
      </c>
      <c r="B1465" s="40">
        <v>3</v>
      </c>
      <c r="C1465" s="41" t="s">
        <v>97</v>
      </c>
      <c r="D1465" s="40">
        <v>3</v>
      </c>
      <c r="E1465" s="40">
        <v>1965</v>
      </c>
      <c r="F1465" s="40" t="str">
        <f t="shared" si="89"/>
        <v>1965Q3</v>
      </c>
      <c r="G1465" s="40">
        <v>1</v>
      </c>
      <c r="H1465" s="40">
        <v>0</v>
      </c>
      <c r="I1465" s="40">
        <v>0</v>
      </c>
      <c r="J1465" s="42">
        <v>40582</v>
      </c>
      <c r="K1465" s="42">
        <f>J1465*OtherData!$C$3</f>
        <v>30720.666161998488</v>
      </c>
      <c r="L1465" s="42" t="str">
        <f>VLOOKUP($C1465,OtherData!$H:$I,2,0)</f>
        <v>Wind</v>
      </c>
      <c r="M1465" s="54">
        <f t="shared" si="90"/>
        <v>-3.9018255025794368E-2</v>
      </c>
      <c r="N1465" s="42" t="e">
        <f>VLOOKUP(E1465,Inflation!$A$2:'Inflation'!$L$63,14,FALSE)*J1465</f>
        <v>#REF!</v>
      </c>
      <c r="O1465" s="126" t="e">
        <f t="shared" si="91"/>
        <v>#REF!</v>
      </c>
      <c r="P1465" s="41">
        <v>3</v>
      </c>
      <c r="Q1465" s="41">
        <v>3</v>
      </c>
      <c r="R1465" s="41">
        <v>3</v>
      </c>
    </row>
    <row r="1466" spans="1:18">
      <c r="A1466" s="40" t="str">
        <f t="shared" si="88"/>
        <v>3_19843</v>
      </c>
      <c r="B1466" s="40">
        <v>3</v>
      </c>
      <c r="C1466" s="41" t="s">
        <v>72</v>
      </c>
      <c r="D1466" s="40">
        <v>3</v>
      </c>
      <c r="E1466" s="40">
        <v>1984</v>
      </c>
      <c r="F1466" s="40" t="str">
        <f t="shared" si="89"/>
        <v>1984Q3</v>
      </c>
      <c r="G1466" s="40">
        <v>1</v>
      </c>
      <c r="H1466" s="40">
        <v>0</v>
      </c>
      <c r="I1466" s="40">
        <v>0</v>
      </c>
      <c r="J1466" s="42">
        <v>40087</v>
      </c>
      <c r="K1466" s="42">
        <f>J1466*OtherData!$C$3</f>
        <v>30345.950037850114</v>
      </c>
      <c r="L1466" s="42" t="str">
        <f>VLOOKUP($C1466,OtherData!$H:$I,2,0)</f>
        <v>Storm</v>
      </c>
      <c r="M1466" s="54">
        <f t="shared" si="90"/>
        <v>-3.9021553335042376E-2</v>
      </c>
      <c r="N1466" s="42" t="e">
        <f>VLOOKUP(E1466,Inflation!$A$2:'Inflation'!$L$63,14,FALSE)*J1466</f>
        <v>#REF!</v>
      </c>
      <c r="O1466" s="126" t="e">
        <f t="shared" si="91"/>
        <v>#REF!</v>
      </c>
      <c r="P1466" s="41">
        <v>4</v>
      </c>
      <c r="Q1466" s="41">
        <v>4</v>
      </c>
      <c r="R1466" s="41">
        <v>4</v>
      </c>
    </row>
    <row r="1467" spans="1:18">
      <c r="A1467" s="40" t="str">
        <f t="shared" si="88"/>
        <v>2_20102</v>
      </c>
      <c r="B1467" s="40">
        <v>2</v>
      </c>
      <c r="C1467" s="41" t="s">
        <v>71</v>
      </c>
      <c r="D1467" s="40">
        <v>2</v>
      </c>
      <c r="E1467" s="40">
        <v>2010</v>
      </c>
      <c r="F1467" s="40" t="str">
        <f t="shared" si="89"/>
        <v>2010Q2</v>
      </c>
      <c r="G1467" s="40">
        <v>1</v>
      </c>
      <c r="H1467" s="40">
        <v>0</v>
      </c>
      <c r="I1467" s="40">
        <v>0</v>
      </c>
      <c r="J1467" s="42">
        <v>39671</v>
      </c>
      <c r="K1467" s="42">
        <f>J1467*OtherData!$C$3</f>
        <v>30031.037093111281</v>
      </c>
      <c r="L1467" s="42" t="str">
        <f>VLOOKUP($C1467,OtherData!$H:$I,2,0)</f>
        <v>Storm</v>
      </c>
      <c r="M1467" s="54">
        <f t="shared" si="90"/>
        <v>-3.9024325247460898E-2</v>
      </c>
      <c r="N1467" s="42" t="e">
        <f>VLOOKUP(E1467,Inflation!$A$2:'Inflation'!$L$63,14,FALSE)*J1467</f>
        <v>#REF!</v>
      </c>
      <c r="O1467" s="126" t="e">
        <f t="shared" si="91"/>
        <v>#REF!</v>
      </c>
      <c r="P1467" s="41">
        <v>3</v>
      </c>
      <c r="Q1467" s="41">
        <v>3</v>
      </c>
      <c r="R1467" s="41">
        <v>3</v>
      </c>
    </row>
    <row r="1468" spans="1:18">
      <c r="A1468" s="40" t="str">
        <f t="shared" si="88"/>
        <v>1_19731</v>
      </c>
      <c r="B1468" s="40">
        <v>1</v>
      </c>
      <c r="C1468" s="41" t="s">
        <v>68</v>
      </c>
      <c r="D1468" s="40">
        <v>1</v>
      </c>
      <c r="E1468" s="40">
        <v>1973</v>
      </c>
      <c r="F1468" s="40" t="str">
        <f t="shared" si="89"/>
        <v>1973Q1</v>
      </c>
      <c r="G1468" s="40">
        <v>1</v>
      </c>
      <c r="H1468" s="40">
        <v>0</v>
      </c>
      <c r="I1468" s="40">
        <v>0</v>
      </c>
      <c r="J1468" s="42">
        <v>39394</v>
      </c>
      <c r="K1468" s="42">
        <f>J1468*OtherData!$C$3</f>
        <v>29821.347464042392</v>
      </c>
      <c r="L1468" s="42" t="str">
        <f>VLOOKUP($C1468,OtherData!$H:$I,2,0)</f>
        <v>Wind</v>
      </c>
      <c r="M1468" s="54">
        <f t="shared" si="90"/>
        <v>-3.9026170967989583E-2</v>
      </c>
      <c r="N1468" s="42" t="e">
        <f>VLOOKUP(E1468,Inflation!$A$2:'Inflation'!$L$63,14,FALSE)*J1468</f>
        <v>#REF!</v>
      </c>
      <c r="O1468" s="126" t="e">
        <f t="shared" si="91"/>
        <v>#REF!</v>
      </c>
      <c r="P1468" s="41">
        <v>5</v>
      </c>
      <c r="Q1468" s="41">
        <v>2</v>
      </c>
      <c r="R1468" s="41">
        <v>2</v>
      </c>
    </row>
    <row r="1469" spans="1:18">
      <c r="A1469" s="40" t="str">
        <f t="shared" si="88"/>
        <v>4_19702</v>
      </c>
      <c r="B1469" s="40">
        <v>4</v>
      </c>
      <c r="C1469" s="41" t="s">
        <v>91</v>
      </c>
      <c r="D1469" s="40">
        <v>2</v>
      </c>
      <c r="E1469" s="40">
        <v>1970</v>
      </c>
      <c r="F1469" s="40" t="str">
        <f t="shared" si="89"/>
        <v>1970Q2</v>
      </c>
      <c r="G1469" s="40">
        <v>1</v>
      </c>
      <c r="H1469" s="40">
        <v>0</v>
      </c>
      <c r="I1469" s="40">
        <v>0</v>
      </c>
      <c r="J1469" s="42">
        <v>38875</v>
      </c>
      <c r="K1469" s="42">
        <f>J1469*OtherData!$C$3</f>
        <v>29428.463285389858</v>
      </c>
      <c r="L1469" s="42" t="str">
        <f>VLOOKUP($C1469,OtherData!$H:$I,2,0)</f>
        <v>Storm</v>
      </c>
      <c r="M1469" s="54">
        <f t="shared" si="90"/>
        <v>-3.9029629195261734E-2</v>
      </c>
      <c r="N1469" s="42" t="e">
        <f>VLOOKUP(E1469,Inflation!$A$2:'Inflation'!$L$63,14,FALSE)*J1469</f>
        <v>#REF!</v>
      </c>
      <c r="O1469" s="126" t="e">
        <f t="shared" si="91"/>
        <v>#REF!</v>
      </c>
      <c r="P1469" s="41">
        <v>4</v>
      </c>
      <c r="Q1469" s="41">
        <v>4</v>
      </c>
      <c r="R1469" s="41">
        <v>5</v>
      </c>
    </row>
    <row r="1470" spans="1:18">
      <c r="A1470" s="40" t="str">
        <f t="shared" si="88"/>
        <v>1_19683</v>
      </c>
      <c r="B1470" s="40">
        <v>1</v>
      </c>
      <c r="C1470" s="41" t="s">
        <v>73</v>
      </c>
      <c r="D1470" s="40">
        <v>3</v>
      </c>
      <c r="E1470" s="40">
        <v>1968</v>
      </c>
      <c r="F1470" s="40" t="str">
        <f t="shared" si="89"/>
        <v>1968Q3</v>
      </c>
      <c r="G1470" s="40">
        <v>1</v>
      </c>
      <c r="H1470" s="40">
        <v>0</v>
      </c>
      <c r="I1470" s="40">
        <v>0</v>
      </c>
      <c r="J1470" s="42">
        <v>38859</v>
      </c>
      <c r="K1470" s="42">
        <f>J1470*OtherData!$C$3</f>
        <v>29416.351249053747</v>
      </c>
      <c r="L1470" s="42" t="str">
        <f>VLOOKUP($C1470,OtherData!$H:$I,2,0)</f>
        <v>Wind</v>
      </c>
      <c r="M1470" s="54">
        <f t="shared" si="90"/>
        <v>-3.9029735807277831E-2</v>
      </c>
      <c r="N1470" s="42" t="e">
        <f>VLOOKUP(E1470,Inflation!$A$2:'Inflation'!$L$63,14,FALSE)*J1470</f>
        <v>#REF!</v>
      </c>
      <c r="O1470" s="126" t="e">
        <f t="shared" si="91"/>
        <v>#REF!</v>
      </c>
      <c r="P1470" s="41">
        <v>4</v>
      </c>
      <c r="Q1470" s="41">
        <v>4</v>
      </c>
      <c r="R1470" s="41">
        <v>5</v>
      </c>
    </row>
    <row r="1471" spans="1:18">
      <c r="A1471" s="40" t="str">
        <f t="shared" si="88"/>
        <v>6_19871</v>
      </c>
      <c r="B1471" s="40">
        <v>6</v>
      </c>
      <c r="C1471" s="41" t="s">
        <v>67</v>
      </c>
      <c r="D1471" s="40">
        <v>1</v>
      </c>
      <c r="E1471" s="40">
        <v>1987</v>
      </c>
      <c r="F1471" s="40" t="str">
        <f t="shared" si="89"/>
        <v>1987Q1</v>
      </c>
      <c r="G1471" s="40">
        <v>1</v>
      </c>
      <c r="H1471" s="40">
        <v>0</v>
      </c>
      <c r="I1471" s="40">
        <v>0</v>
      </c>
      <c r="J1471" s="42">
        <v>38808</v>
      </c>
      <c r="K1471" s="42">
        <f>J1471*OtherData!$C$3</f>
        <v>29377.744133232402</v>
      </c>
      <c r="L1471" s="42" t="str">
        <f>VLOOKUP($C1471,OtherData!$H:$I,2,0)</f>
        <v>Winter</v>
      </c>
      <c r="M1471" s="54">
        <f t="shared" si="90"/>
        <v>-3.9030075633079135E-2</v>
      </c>
      <c r="N1471" s="42" t="e">
        <f>VLOOKUP(E1471,Inflation!$A$2:'Inflation'!$L$63,14,FALSE)*J1471</f>
        <v>#REF!</v>
      </c>
      <c r="O1471" s="126" t="e">
        <f t="shared" si="91"/>
        <v>#REF!</v>
      </c>
      <c r="P1471" s="41">
        <v>3</v>
      </c>
      <c r="Q1471" s="41">
        <v>3</v>
      </c>
      <c r="R1471" s="41">
        <v>3</v>
      </c>
    </row>
    <row r="1472" spans="1:18">
      <c r="A1472" s="40" t="str">
        <f t="shared" si="88"/>
        <v>5_19871</v>
      </c>
      <c r="B1472" s="40">
        <v>5</v>
      </c>
      <c r="C1472" s="41" t="s">
        <v>67</v>
      </c>
      <c r="D1472" s="40">
        <v>1</v>
      </c>
      <c r="E1472" s="40">
        <v>1987</v>
      </c>
      <c r="F1472" s="40" t="str">
        <f t="shared" si="89"/>
        <v>1987Q1</v>
      </c>
      <c r="G1472" s="40">
        <v>1</v>
      </c>
      <c r="H1472" s="40">
        <v>0</v>
      </c>
      <c r="I1472" s="40">
        <v>0</v>
      </c>
      <c r="J1472" s="42">
        <v>38369</v>
      </c>
      <c r="K1472" s="42">
        <f>J1472*OtherData!$C$3</f>
        <v>29045.420136260411</v>
      </c>
      <c r="L1472" s="42" t="str">
        <f>VLOOKUP($C1472,OtherData!$H:$I,2,0)</f>
        <v>Winter</v>
      </c>
      <c r="M1472" s="54">
        <f t="shared" si="90"/>
        <v>-3.9033000800270799E-2</v>
      </c>
      <c r="N1472" s="42" t="e">
        <f>VLOOKUP(E1472,Inflation!$A$2:'Inflation'!$L$63,14,FALSE)*J1472</f>
        <v>#REF!</v>
      </c>
      <c r="O1472" s="126" t="e">
        <f t="shared" si="91"/>
        <v>#REF!</v>
      </c>
      <c r="P1472" s="41">
        <v>4</v>
      </c>
      <c r="Q1472" s="41">
        <v>4</v>
      </c>
      <c r="R1472" s="41">
        <v>5</v>
      </c>
    </row>
    <row r="1473" spans="1:18">
      <c r="A1473" s="40" t="str">
        <f t="shared" si="88"/>
        <v>3_19862</v>
      </c>
      <c r="B1473" s="40">
        <v>3</v>
      </c>
      <c r="C1473" s="41" t="s">
        <v>72</v>
      </c>
      <c r="D1473" s="40">
        <v>2</v>
      </c>
      <c r="E1473" s="40">
        <v>1986</v>
      </c>
      <c r="F1473" s="40" t="str">
        <f t="shared" si="89"/>
        <v>1986Q2</v>
      </c>
      <c r="G1473" s="40">
        <v>1</v>
      </c>
      <c r="H1473" s="40">
        <v>0</v>
      </c>
      <c r="I1473" s="40">
        <v>0</v>
      </c>
      <c r="J1473" s="42">
        <v>38110</v>
      </c>
      <c r="K1473" s="42">
        <f>J1473*OtherData!$C$3</f>
        <v>28849.356548069645</v>
      </c>
      <c r="L1473" s="42" t="str">
        <f>VLOOKUP($C1473,OtherData!$H:$I,2,0)</f>
        <v>Storm</v>
      </c>
      <c r="M1473" s="54">
        <f t="shared" si="90"/>
        <v>-3.9034726582281375E-2</v>
      </c>
      <c r="N1473" s="42" t="e">
        <f>VLOOKUP(E1473,Inflation!$A$2:'Inflation'!$L$63,14,FALSE)*J1473</f>
        <v>#REF!</v>
      </c>
      <c r="O1473" s="126" t="e">
        <f t="shared" si="91"/>
        <v>#REF!</v>
      </c>
      <c r="P1473" s="41">
        <v>3</v>
      </c>
      <c r="Q1473" s="41">
        <v>3</v>
      </c>
      <c r="R1473" s="41">
        <v>5</v>
      </c>
    </row>
    <row r="1474" spans="1:18">
      <c r="A1474" s="40" t="str">
        <f t="shared" ref="A1474:A1537" si="92">B1474&amp;"_"&amp;E1474&amp;D1474</f>
        <v>6_19661</v>
      </c>
      <c r="B1474" s="40">
        <v>6</v>
      </c>
      <c r="C1474" s="41" t="s">
        <v>67</v>
      </c>
      <c r="D1474" s="40">
        <v>1</v>
      </c>
      <c r="E1474" s="40">
        <v>1966</v>
      </c>
      <c r="F1474" s="40" t="str">
        <f t="shared" ref="F1474:F1537" si="93">E1474&amp;"Q"&amp;D1474</f>
        <v>1966Q1</v>
      </c>
      <c r="G1474" s="40">
        <v>1</v>
      </c>
      <c r="H1474" s="40">
        <v>0</v>
      </c>
      <c r="I1474" s="40">
        <v>0</v>
      </c>
      <c r="J1474" s="42">
        <v>37804</v>
      </c>
      <c r="K1474" s="42">
        <f>J1474*OtherData!$C$3</f>
        <v>28617.713853141562</v>
      </c>
      <c r="L1474" s="42" t="str">
        <f>VLOOKUP($C1474,OtherData!$H:$I,2,0)</f>
        <v>Winter</v>
      </c>
      <c r="M1474" s="54">
        <f t="shared" ref="M1474:M1537" si="94">STANDARDIZE(J1474,AVERAGE($J$2:$J$3367),_xlfn.STDEV.S($J$2:$J$3367))</f>
        <v>-3.9036765537089228E-2</v>
      </c>
      <c r="N1474" s="42" t="e">
        <f>VLOOKUP(E1474,Inflation!$A$2:'Inflation'!$L$63,14,FALSE)*J1474</f>
        <v>#REF!</v>
      </c>
      <c r="O1474" s="126" t="e">
        <f t="shared" ref="O1474:O1537" si="95">STANDARDIZE(N1474,AVERAGE($N$2:$N$3367),_xlfn.STDEV.S($N$2:$N$3367))</f>
        <v>#REF!</v>
      </c>
      <c r="P1474" s="41">
        <v>2</v>
      </c>
      <c r="Q1474" s="41">
        <v>2</v>
      </c>
      <c r="R1474" s="41">
        <v>2</v>
      </c>
    </row>
    <row r="1475" spans="1:18">
      <c r="A1475" s="40" t="str">
        <f t="shared" si="92"/>
        <v>5_19742</v>
      </c>
      <c r="B1475" s="40">
        <v>5</v>
      </c>
      <c r="C1475" s="41" t="s">
        <v>92</v>
      </c>
      <c r="D1475" s="40">
        <v>2</v>
      </c>
      <c r="E1475" s="40">
        <v>1974</v>
      </c>
      <c r="F1475" s="40" t="str">
        <f t="shared" si="93"/>
        <v>1974Q2</v>
      </c>
      <c r="G1475" s="40">
        <v>1</v>
      </c>
      <c r="H1475" s="40">
        <v>0</v>
      </c>
      <c r="I1475" s="40">
        <v>0</v>
      </c>
      <c r="J1475" s="42">
        <v>37732</v>
      </c>
      <c r="K1475" s="42">
        <f>J1475*OtherData!$C$3</f>
        <v>28563.209689629071</v>
      </c>
      <c r="L1475" s="42" t="str">
        <f>VLOOKUP($C1475,OtherData!$H:$I,2,0)</f>
        <v>Storm</v>
      </c>
      <c r="M1475" s="54">
        <f t="shared" si="94"/>
        <v>-3.9037245291161669E-2</v>
      </c>
      <c r="N1475" s="42" t="e">
        <f>VLOOKUP(E1475,Inflation!$A$2:'Inflation'!$L$63,14,FALSE)*J1475</f>
        <v>#REF!</v>
      </c>
      <c r="O1475" s="126" t="e">
        <f t="shared" si="95"/>
        <v>#REF!</v>
      </c>
      <c r="P1475" s="41">
        <v>4</v>
      </c>
      <c r="Q1475" s="41">
        <v>4</v>
      </c>
      <c r="R1475" s="41">
        <v>4</v>
      </c>
    </row>
    <row r="1476" spans="1:18">
      <c r="A1476" s="40" t="str">
        <f t="shared" si="92"/>
        <v>2_20133</v>
      </c>
      <c r="B1476" s="40">
        <v>2</v>
      </c>
      <c r="C1476" s="41" t="s">
        <v>75</v>
      </c>
      <c r="D1476" s="40">
        <v>3</v>
      </c>
      <c r="E1476" s="40">
        <v>2013</v>
      </c>
      <c r="F1476" s="40" t="str">
        <f t="shared" si="93"/>
        <v>2013Q3</v>
      </c>
      <c r="G1476" s="40">
        <v>1</v>
      </c>
      <c r="H1476" s="40">
        <v>0</v>
      </c>
      <c r="I1476" s="40">
        <v>0</v>
      </c>
      <c r="J1476" s="42">
        <v>36675</v>
      </c>
      <c r="K1476" s="42">
        <f>J1476*OtherData!$C$3</f>
        <v>27763.058289174867</v>
      </c>
      <c r="L1476" s="42" t="str">
        <f>VLOOKUP($C1476,OtherData!$H:$I,2,0)</f>
        <v>Storm</v>
      </c>
      <c r="M1476" s="54">
        <f t="shared" si="94"/>
        <v>-3.9044288347475087E-2</v>
      </c>
      <c r="N1476" s="42" t="e">
        <f>VLOOKUP(E1476,Inflation!$A$2:'Inflation'!$L$63,14,FALSE)*J1476</f>
        <v>#REF!</v>
      </c>
      <c r="O1476" s="126" t="e">
        <f t="shared" si="95"/>
        <v>#REF!</v>
      </c>
      <c r="P1476" s="41">
        <v>3</v>
      </c>
      <c r="Q1476" s="41">
        <v>3</v>
      </c>
      <c r="R1476" s="41">
        <v>3</v>
      </c>
    </row>
    <row r="1477" spans="1:18">
      <c r="A1477" s="40" t="str">
        <f t="shared" si="92"/>
        <v>4_19661</v>
      </c>
      <c r="B1477" s="40">
        <v>4</v>
      </c>
      <c r="C1477" s="41" t="s">
        <v>67</v>
      </c>
      <c r="D1477" s="40">
        <v>1</v>
      </c>
      <c r="E1477" s="40">
        <v>1966</v>
      </c>
      <c r="F1477" s="40" t="str">
        <f t="shared" si="93"/>
        <v>1966Q1</v>
      </c>
      <c r="G1477" s="40">
        <v>1</v>
      </c>
      <c r="H1477" s="40">
        <v>0</v>
      </c>
      <c r="I1477" s="40">
        <v>0</v>
      </c>
      <c r="J1477" s="42">
        <v>36505</v>
      </c>
      <c r="K1477" s="42">
        <f>J1477*OtherData!$C$3</f>
        <v>27634.36790310371</v>
      </c>
      <c r="L1477" s="42" t="str">
        <f>VLOOKUP($C1477,OtherData!$H:$I,2,0)</f>
        <v>Winter</v>
      </c>
      <c r="M1477" s="54">
        <f t="shared" si="94"/>
        <v>-3.9045421100146117E-2</v>
      </c>
      <c r="N1477" s="42" t="e">
        <f>VLOOKUP(E1477,Inflation!$A$2:'Inflation'!$L$63,14,FALSE)*J1477</f>
        <v>#REF!</v>
      </c>
      <c r="O1477" s="126" t="e">
        <f t="shared" si="95"/>
        <v>#REF!</v>
      </c>
      <c r="P1477" s="41">
        <v>2</v>
      </c>
      <c r="Q1477" s="41">
        <v>2</v>
      </c>
      <c r="R1477" s="41">
        <v>2</v>
      </c>
    </row>
    <row r="1478" spans="1:18">
      <c r="A1478" s="40" t="str">
        <f t="shared" si="92"/>
        <v>4_19732</v>
      </c>
      <c r="B1478" s="40">
        <v>4</v>
      </c>
      <c r="C1478" s="41" t="s">
        <v>68</v>
      </c>
      <c r="D1478" s="40">
        <v>2</v>
      </c>
      <c r="E1478" s="40">
        <v>1973</v>
      </c>
      <c r="F1478" s="40" t="str">
        <f t="shared" si="93"/>
        <v>1973Q2</v>
      </c>
      <c r="G1478" s="40">
        <v>1</v>
      </c>
      <c r="H1478" s="40">
        <v>0</v>
      </c>
      <c r="I1478" s="40">
        <v>0</v>
      </c>
      <c r="J1478" s="42">
        <v>36469</v>
      </c>
      <c r="K1478" s="42">
        <f>J1478*OtherData!$C$3</f>
        <v>27607.115821347466</v>
      </c>
      <c r="L1478" s="42" t="str">
        <f>VLOOKUP($C1478,OtherData!$H:$I,2,0)</f>
        <v>Wind</v>
      </c>
      <c r="M1478" s="54">
        <f t="shared" si="94"/>
        <v>-3.9045660977182331E-2</v>
      </c>
      <c r="N1478" s="42" t="e">
        <f>VLOOKUP(E1478,Inflation!$A$2:'Inflation'!$L$63,14,FALSE)*J1478</f>
        <v>#REF!</v>
      </c>
      <c r="O1478" s="126" t="e">
        <f t="shared" si="95"/>
        <v>#REF!</v>
      </c>
      <c r="P1478" s="41">
        <v>3</v>
      </c>
      <c r="Q1478" s="41">
        <v>3</v>
      </c>
      <c r="R1478" s="41">
        <v>3</v>
      </c>
    </row>
    <row r="1479" spans="1:18">
      <c r="A1479" s="40" t="str">
        <f t="shared" si="92"/>
        <v>3_19663</v>
      </c>
      <c r="B1479" s="40">
        <v>3</v>
      </c>
      <c r="C1479" s="41" t="s">
        <v>97</v>
      </c>
      <c r="D1479" s="40">
        <v>3</v>
      </c>
      <c r="E1479" s="40">
        <v>1966</v>
      </c>
      <c r="F1479" s="40" t="str">
        <f t="shared" si="93"/>
        <v>1966Q3</v>
      </c>
      <c r="G1479" s="40">
        <v>1</v>
      </c>
      <c r="H1479" s="40">
        <v>0</v>
      </c>
      <c r="I1479" s="40">
        <v>0</v>
      </c>
      <c r="J1479" s="42">
        <v>36458</v>
      </c>
      <c r="K1479" s="42">
        <f>J1479*OtherData!$C$3</f>
        <v>27598.788796366389</v>
      </c>
      <c r="L1479" s="42" t="str">
        <f>VLOOKUP($C1479,OtherData!$H:$I,2,0)</f>
        <v>Wind</v>
      </c>
      <c r="M1479" s="54">
        <f t="shared" si="94"/>
        <v>-3.9045734272943403E-2</v>
      </c>
      <c r="N1479" s="42" t="e">
        <f>VLOOKUP(E1479,Inflation!$A$2:'Inflation'!$L$63,14,FALSE)*J1479</f>
        <v>#REF!</v>
      </c>
      <c r="O1479" s="126" t="e">
        <f t="shared" si="95"/>
        <v>#REF!</v>
      </c>
      <c r="P1479" s="41">
        <v>2</v>
      </c>
      <c r="Q1479" s="41">
        <v>2</v>
      </c>
      <c r="R1479" s="41">
        <v>2</v>
      </c>
    </row>
    <row r="1480" spans="1:18">
      <c r="A1480" s="40" t="str">
        <f t="shared" si="92"/>
        <v>1_19692</v>
      </c>
      <c r="B1480" s="40">
        <v>1</v>
      </c>
      <c r="C1480" s="41" t="s">
        <v>83</v>
      </c>
      <c r="D1480" s="40">
        <v>2</v>
      </c>
      <c r="E1480" s="40">
        <v>1969</v>
      </c>
      <c r="F1480" s="40" t="str">
        <f t="shared" si="93"/>
        <v>1969Q2</v>
      </c>
      <c r="G1480" s="40">
        <v>1</v>
      </c>
      <c r="H1480" s="40">
        <v>0</v>
      </c>
      <c r="I1480" s="40">
        <v>0</v>
      </c>
      <c r="J1480" s="42">
        <v>36394</v>
      </c>
      <c r="K1480" s="42">
        <f>J1480*OtherData!$C$3</f>
        <v>27550.340651021954</v>
      </c>
      <c r="L1480" s="42" t="str">
        <f>VLOOKUP($C1480,OtherData!$H:$I,2,0)</f>
        <v>Storm</v>
      </c>
      <c r="M1480" s="54">
        <f t="shared" si="94"/>
        <v>-3.9046160721007792E-2</v>
      </c>
      <c r="N1480" s="42" t="e">
        <f>VLOOKUP(E1480,Inflation!$A$2:'Inflation'!$L$63,14,FALSE)*J1480</f>
        <v>#REF!</v>
      </c>
      <c r="O1480" s="126" t="e">
        <f t="shared" si="95"/>
        <v>#REF!</v>
      </c>
      <c r="P1480" s="41">
        <v>1</v>
      </c>
      <c r="Q1480" s="41">
        <v>1</v>
      </c>
      <c r="R1480" s="41">
        <v>1</v>
      </c>
    </row>
    <row r="1481" spans="1:18">
      <c r="A1481" s="40" t="str">
        <f t="shared" si="92"/>
        <v>3_19793</v>
      </c>
      <c r="B1481" s="40">
        <v>3</v>
      </c>
      <c r="C1481" s="41" t="s">
        <v>74</v>
      </c>
      <c r="D1481" s="40">
        <v>3</v>
      </c>
      <c r="E1481" s="40">
        <v>1979</v>
      </c>
      <c r="F1481" s="40" t="str">
        <f t="shared" si="93"/>
        <v>1979Q3</v>
      </c>
      <c r="G1481" s="40">
        <v>1</v>
      </c>
      <c r="H1481" s="40">
        <v>0</v>
      </c>
      <c r="I1481" s="40">
        <v>0</v>
      </c>
      <c r="J1481" s="42">
        <v>36275</v>
      </c>
      <c r="K1481" s="42">
        <f>J1481*OtherData!$C$3</f>
        <v>27460.257380772142</v>
      </c>
      <c r="L1481" s="42" t="str">
        <f>VLOOKUP($C1481,OtherData!$H:$I,2,0)</f>
        <v>Storm</v>
      </c>
      <c r="M1481" s="54">
        <f t="shared" si="94"/>
        <v>-3.9046953647877511E-2</v>
      </c>
      <c r="N1481" s="42" t="e">
        <f>VLOOKUP(E1481,Inflation!$A$2:'Inflation'!$L$63,14,FALSE)*J1481</f>
        <v>#REF!</v>
      </c>
      <c r="O1481" s="126" t="e">
        <f t="shared" si="95"/>
        <v>#REF!</v>
      </c>
      <c r="P1481" s="41">
        <v>4</v>
      </c>
      <c r="Q1481" s="41">
        <v>4</v>
      </c>
      <c r="R1481" s="41">
        <v>4</v>
      </c>
    </row>
    <row r="1482" spans="1:18">
      <c r="A1482" s="40" t="str">
        <f t="shared" si="92"/>
        <v>3_19834</v>
      </c>
      <c r="B1482" s="40">
        <v>3</v>
      </c>
      <c r="C1482" s="41" t="s">
        <v>73</v>
      </c>
      <c r="D1482" s="40">
        <v>4</v>
      </c>
      <c r="E1482" s="40">
        <v>1983</v>
      </c>
      <c r="F1482" s="40" t="str">
        <f t="shared" si="93"/>
        <v>1983Q4</v>
      </c>
      <c r="G1482" s="40">
        <v>1</v>
      </c>
      <c r="H1482" s="40">
        <v>0</v>
      </c>
      <c r="I1482" s="40">
        <v>0</v>
      </c>
      <c r="J1482" s="42">
        <v>35784</v>
      </c>
      <c r="K1482" s="42">
        <f>J1482*OtherData!$C$3</f>
        <v>27088.5692657078</v>
      </c>
      <c r="L1482" s="42" t="str">
        <f>VLOOKUP($C1482,OtherData!$H:$I,2,0)</f>
        <v>Wind</v>
      </c>
      <c r="M1482" s="54">
        <f t="shared" si="94"/>
        <v>-3.9050225304121493E-2</v>
      </c>
      <c r="N1482" s="42" t="e">
        <f>VLOOKUP(E1482,Inflation!$A$2:'Inflation'!$L$63,14,FALSE)*J1482</f>
        <v>#REF!</v>
      </c>
      <c r="O1482" s="126" t="e">
        <f t="shared" si="95"/>
        <v>#REF!</v>
      </c>
      <c r="P1482" s="41">
        <v>4</v>
      </c>
      <c r="Q1482" s="41">
        <v>4</v>
      </c>
      <c r="R1482" s="41">
        <v>4</v>
      </c>
    </row>
    <row r="1483" spans="1:18">
      <c r="A1483" s="40" t="str">
        <f t="shared" si="92"/>
        <v>3_19651</v>
      </c>
      <c r="B1483" s="40">
        <v>3</v>
      </c>
      <c r="C1483" s="41" t="s">
        <v>73</v>
      </c>
      <c r="D1483" s="40">
        <v>1</v>
      </c>
      <c r="E1483" s="40">
        <v>1965</v>
      </c>
      <c r="F1483" s="40" t="str">
        <f t="shared" si="93"/>
        <v>1965Q1</v>
      </c>
      <c r="G1483" s="40">
        <v>1</v>
      </c>
      <c r="H1483" s="40">
        <v>0</v>
      </c>
      <c r="I1483" s="40">
        <v>0</v>
      </c>
      <c r="J1483" s="42">
        <v>35724</v>
      </c>
      <c r="K1483" s="42">
        <f>J1483*OtherData!$C$3</f>
        <v>27043.149129447389</v>
      </c>
      <c r="L1483" s="42" t="str">
        <f>VLOOKUP($C1483,OtherData!$H:$I,2,0)</f>
        <v>Wind</v>
      </c>
      <c r="M1483" s="54">
        <f t="shared" si="94"/>
        <v>-3.9050625099181856E-2</v>
      </c>
      <c r="N1483" s="42" t="e">
        <f>VLOOKUP(E1483,Inflation!$A$2:'Inflation'!$L$63,14,FALSE)*J1483</f>
        <v>#REF!</v>
      </c>
      <c r="O1483" s="126" t="e">
        <f t="shared" si="95"/>
        <v>#REF!</v>
      </c>
      <c r="P1483" s="41">
        <v>3</v>
      </c>
      <c r="Q1483" s="41">
        <v>3</v>
      </c>
      <c r="R1483" s="41">
        <v>3</v>
      </c>
    </row>
    <row r="1484" spans="1:18">
      <c r="A1484" s="40" t="str">
        <f t="shared" si="92"/>
        <v>3_19661</v>
      </c>
      <c r="B1484" s="40">
        <v>3</v>
      </c>
      <c r="C1484" s="41" t="s">
        <v>67</v>
      </c>
      <c r="D1484" s="40">
        <v>1</v>
      </c>
      <c r="E1484" s="40">
        <v>1966</v>
      </c>
      <c r="F1484" s="40" t="str">
        <f t="shared" si="93"/>
        <v>1966Q1</v>
      </c>
      <c r="G1484" s="40">
        <v>1</v>
      </c>
      <c r="H1484" s="40">
        <v>0</v>
      </c>
      <c r="I1484" s="40">
        <v>0</v>
      </c>
      <c r="J1484" s="42">
        <v>35168</v>
      </c>
      <c r="K1484" s="42">
        <f>J1484*OtherData!$C$3</f>
        <v>26622.255866767602</v>
      </c>
      <c r="L1484" s="42" t="str">
        <f>VLOOKUP($C1484,OtherData!$H:$I,2,0)</f>
        <v>Winter</v>
      </c>
      <c r="M1484" s="54">
        <f t="shared" si="94"/>
        <v>-3.9054329866741233E-2</v>
      </c>
      <c r="N1484" s="42" t="e">
        <f>VLOOKUP(E1484,Inflation!$A$2:'Inflation'!$L$63,14,FALSE)*J1484</f>
        <v>#REF!</v>
      </c>
      <c r="O1484" s="126" t="e">
        <f t="shared" si="95"/>
        <v>#REF!</v>
      </c>
      <c r="P1484" s="41">
        <v>3</v>
      </c>
      <c r="Q1484" s="41">
        <v>3</v>
      </c>
      <c r="R1484" s="41">
        <v>3</v>
      </c>
    </row>
    <row r="1485" spans="1:18">
      <c r="A1485" s="40" t="str">
        <f t="shared" si="92"/>
        <v>3_20142</v>
      </c>
      <c r="B1485" s="40">
        <v>3</v>
      </c>
      <c r="C1485" s="41" t="s">
        <v>66</v>
      </c>
      <c r="D1485" s="40">
        <v>2</v>
      </c>
      <c r="E1485" s="40">
        <v>2014</v>
      </c>
      <c r="F1485" s="40" t="str">
        <f t="shared" si="93"/>
        <v>2014Q2</v>
      </c>
      <c r="G1485" s="40">
        <v>1</v>
      </c>
      <c r="H1485" s="40">
        <v>0</v>
      </c>
      <c r="I1485" s="40">
        <v>0</v>
      </c>
      <c r="J1485" s="42">
        <v>34861</v>
      </c>
      <c r="K1485" s="42">
        <f>J1485*OtherData!$C$3</f>
        <v>26389.856169568509</v>
      </c>
      <c r="L1485" s="42" t="str">
        <f>VLOOKUP($C1485,OtherData!$H:$I,2,0)</f>
        <v>Water</v>
      </c>
      <c r="M1485" s="54">
        <f t="shared" si="94"/>
        <v>-3.9056375484800093E-2</v>
      </c>
      <c r="N1485" s="42" t="e">
        <f>VLOOKUP(E1485,Inflation!$A$2:'Inflation'!$L$63,14,FALSE)*J1485</f>
        <v>#REF!</v>
      </c>
      <c r="O1485" s="126" t="e">
        <f t="shared" si="95"/>
        <v>#REF!</v>
      </c>
      <c r="P1485" s="41">
        <v>3</v>
      </c>
      <c r="Q1485" s="41">
        <v>3</v>
      </c>
      <c r="R1485" s="41">
        <v>3</v>
      </c>
    </row>
    <row r="1486" spans="1:18">
      <c r="A1486" s="40" t="str">
        <f t="shared" si="92"/>
        <v>1_20032</v>
      </c>
      <c r="B1486" s="40">
        <v>1</v>
      </c>
      <c r="C1486" s="41" t="s">
        <v>71</v>
      </c>
      <c r="D1486" s="40">
        <v>2</v>
      </c>
      <c r="E1486" s="40">
        <v>2003</v>
      </c>
      <c r="F1486" s="40" t="str">
        <f t="shared" si="93"/>
        <v>2003Q2</v>
      </c>
      <c r="G1486" s="40">
        <v>1</v>
      </c>
      <c r="H1486" s="40">
        <v>0</v>
      </c>
      <c r="I1486" s="40">
        <v>0</v>
      </c>
      <c r="J1486" s="42">
        <v>34826</v>
      </c>
      <c r="K1486" s="42">
        <f>J1486*OtherData!$C$3</f>
        <v>26363.361090083272</v>
      </c>
      <c r="L1486" s="42" t="str">
        <f>VLOOKUP($C1486,OtherData!$H:$I,2,0)</f>
        <v>Storm</v>
      </c>
      <c r="M1486" s="54">
        <f t="shared" si="94"/>
        <v>-3.9056608698585307E-2</v>
      </c>
      <c r="N1486" s="42" t="e">
        <f>VLOOKUP(E1486,Inflation!$A$2:'Inflation'!$L$63,14,FALSE)*J1486</f>
        <v>#REF!</v>
      </c>
      <c r="O1486" s="126" t="e">
        <f t="shared" si="95"/>
        <v>#REF!</v>
      </c>
      <c r="P1486" s="41">
        <v>2</v>
      </c>
      <c r="Q1486" s="41">
        <v>2</v>
      </c>
      <c r="R1486" s="41">
        <v>2</v>
      </c>
    </row>
    <row r="1487" spans="1:18">
      <c r="A1487" s="40" t="str">
        <f t="shared" si="92"/>
        <v>4_20112</v>
      </c>
      <c r="B1487" s="40">
        <v>4</v>
      </c>
      <c r="C1487" s="41" t="s">
        <v>71</v>
      </c>
      <c r="D1487" s="40">
        <v>2</v>
      </c>
      <c r="E1487" s="40">
        <v>2011</v>
      </c>
      <c r="F1487" s="40" t="str">
        <f t="shared" si="93"/>
        <v>2011Q2</v>
      </c>
      <c r="G1487" s="40">
        <v>1</v>
      </c>
      <c r="H1487" s="40">
        <v>0</v>
      </c>
      <c r="I1487" s="40">
        <v>0</v>
      </c>
      <c r="J1487" s="42">
        <v>34791</v>
      </c>
      <c r="K1487" s="42">
        <f>J1487*OtherData!$C$3</f>
        <v>26336.866010598034</v>
      </c>
      <c r="L1487" s="42" t="str">
        <f>VLOOKUP($C1487,OtherData!$H:$I,2,0)</f>
        <v>Storm</v>
      </c>
      <c r="M1487" s="54">
        <f t="shared" si="94"/>
        <v>-3.9056841912370514E-2</v>
      </c>
      <c r="N1487" s="42" t="e">
        <f>VLOOKUP(E1487,Inflation!$A$2:'Inflation'!$L$63,14,FALSE)*J1487</f>
        <v>#REF!</v>
      </c>
      <c r="O1487" s="126" t="e">
        <f t="shared" si="95"/>
        <v>#REF!</v>
      </c>
      <c r="P1487" s="41">
        <v>3</v>
      </c>
      <c r="Q1487" s="41">
        <v>3</v>
      </c>
      <c r="R1487" s="41">
        <v>5</v>
      </c>
    </row>
    <row r="1488" spans="1:18">
      <c r="A1488" s="40" t="str">
        <f t="shared" si="92"/>
        <v>3_20083</v>
      </c>
      <c r="B1488" s="40">
        <v>3</v>
      </c>
      <c r="C1488" s="41" t="s">
        <v>66</v>
      </c>
      <c r="D1488" s="40">
        <v>3</v>
      </c>
      <c r="E1488" s="40">
        <v>2008</v>
      </c>
      <c r="F1488" s="40" t="str">
        <f t="shared" si="93"/>
        <v>2008Q3</v>
      </c>
      <c r="G1488" s="40">
        <v>1</v>
      </c>
      <c r="H1488" s="40">
        <v>0</v>
      </c>
      <c r="I1488" s="40">
        <v>0</v>
      </c>
      <c r="J1488" s="42">
        <v>34753</v>
      </c>
      <c r="K1488" s="42">
        <f>J1488*OtherData!$C$3</f>
        <v>26308.099924299775</v>
      </c>
      <c r="L1488" s="42" t="str">
        <f>VLOOKUP($C1488,OtherData!$H:$I,2,0)</f>
        <v>Water</v>
      </c>
      <c r="M1488" s="54">
        <f t="shared" si="94"/>
        <v>-3.9057095115908748E-2</v>
      </c>
      <c r="N1488" s="42" t="e">
        <f>VLOOKUP(E1488,Inflation!$A$2:'Inflation'!$L$63,14,FALSE)*J1488</f>
        <v>#REF!</v>
      </c>
      <c r="O1488" s="126" t="e">
        <f t="shared" si="95"/>
        <v>#REF!</v>
      </c>
      <c r="P1488" s="41">
        <v>5</v>
      </c>
      <c r="Q1488" s="41">
        <v>2</v>
      </c>
      <c r="R1488" s="41">
        <v>5</v>
      </c>
    </row>
    <row r="1489" spans="1:18">
      <c r="A1489" s="40" t="str">
        <f t="shared" si="92"/>
        <v>5_20112</v>
      </c>
      <c r="B1489" s="40">
        <v>5</v>
      </c>
      <c r="C1489" s="41" t="s">
        <v>86</v>
      </c>
      <c r="D1489" s="40">
        <v>2</v>
      </c>
      <c r="E1489" s="40">
        <v>2011</v>
      </c>
      <c r="F1489" s="40" t="str">
        <f t="shared" si="93"/>
        <v>2011Q2</v>
      </c>
      <c r="G1489" s="40">
        <v>1</v>
      </c>
      <c r="H1489" s="40">
        <v>0</v>
      </c>
      <c r="I1489" s="40">
        <v>0</v>
      </c>
      <c r="J1489" s="42">
        <v>34677</v>
      </c>
      <c r="K1489" s="42">
        <f>J1489*OtherData!$C$3</f>
        <v>26250.567751703256</v>
      </c>
      <c r="L1489" s="42" t="str">
        <f>VLOOKUP($C1489,OtherData!$H:$I,2,0)</f>
        <v>Storm</v>
      </c>
      <c r="M1489" s="54">
        <f t="shared" si="94"/>
        <v>-3.9057601522985208E-2</v>
      </c>
      <c r="N1489" s="42" t="e">
        <f>VLOOKUP(E1489,Inflation!$A$2:'Inflation'!$L$63,14,FALSE)*J1489</f>
        <v>#REF!</v>
      </c>
      <c r="O1489" s="126" t="e">
        <f t="shared" si="95"/>
        <v>#REF!</v>
      </c>
      <c r="P1489" s="41">
        <v>3</v>
      </c>
      <c r="Q1489" s="41">
        <v>3</v>
      </c>
      <c r="R1489" s="41">
        <v>3</v>
      </c>
    </row>
    <row r="1490" spans="1:18">
      <c r="A1490" s="40" t="str">
        <f t="shared" si="92"/>
        <v>5_20123</v>
      </c>
      <c r="B1490" s="40">
        <v>5</v>
      </c>
      <c r="C1490" s="41" t="s">
        <v>71</v>
      </c>
      <c r="D1490" s="40">
        <v>3</v>
      </c>
      <c r="E1490" s="40">
        <v>2012</v>
      </c>
      <c r="F1490" s="40" t="str">
        <f t="shared" si="93"/>
        <v>2012Q3</v>
      </c>
      <c r="G1490" s="40">
        <v>1</v>
      </c>
      <c r="H1490" s="40">
        <v>0</v>
      </c>
      <c r="I1490" s="40">
        <v>0</v>
      </c>
      <c r="J1490" s="42">
        <v>34627</v>
      </c>
      <c r="K1490" s="42">
        <f>J1490*OtherData!$C$3</f>
        <v>26212.717638152917</v>
      </c>
      <c r="L1490" s="42" t="str">
        <f>VLOOKUP($C1490,OtherData!$H:$I,2,0)</f>
        <v>Storm</v>
      </c>
      <c r="M1490" s="54">
        <f t="shared" si="94"/>
        <v>-3.9057934685535513E-2</v>
      </c>
      <c r="N1490" s="42" t="e">
        <f>VLOOKUP(E1490,Inflation!$A$2:'Inflation'!$L$63,14,FALSE)*J1490</f>
        <v>#REF!</v>
      </c>
      <c r="O1490" s="126" t="e">
        <f t="shared" si="95"/>
        <v>#REF!</v>
      </c>
      <c r="P1490" s="41">
        <v>3</v>
      </c>
      <c r="Q1490" s="41">
        <v>3</v>
      </c>
      <c r="R1490" s="41">
        <v>3</v>
      </c>
    </row>
    <row r="1491" spans="1:18">
      <c r="A1491" s="40" t="str">
        <f t="shared" si="92"/>
        <v>2_20142</v>
      </c>
      <c r="B1491" s="40">
        <v>2</v>
      </c>
      <c r="C1491" s="41" t="s">
        <v>86</v>
      </c>
      <c r="D1491" s="40">
        <v>2</v>
      </c>
      <c r="E1491" s="40">
        <v>2014</v>
      </c>
      <c r="F1491" s="40" t="str">
        <f t="shared" si="93"/>
        <v>2014Q2</v>
      </c>
      <c r="G1491" s="40">
        <v>1</v>
      </c>
      <c r="H1491" s="40">
        <v>0</v>
      </c>
      <c r="I1491" s="40">
        <v>0</v>
      </c>
      <c r="J1491" s="42">
        <v>34503</v>
      </c>
      <c r="K1491" s="42">
        <f>J1491*OtherData!$C$3</f>
        <v>26118.849356548071</v>
      </c>
      <c r="L1491" s="42" t="str">
        <f>VLOOKUP($C1491,OtherData!$H:$I,2,0)</f>
        <v>Storm</v>
      </c>
      <c r="M1491" s="54">
        <f t="shared" si="94"/>
        <v>-3.9058760928660265E-2</v>
      </c>
      <c r="N1491" s="42" t="e">
        <f>VLOOKUP(E1491,Inflation!$A$2:'Inflation'!$L$63,14,FALSE)*J1491</f>
        <v>#REF!</v>
      </c>
      <c r="O1491" s="126" t="e">
        <f t="shared" si="95"/>
        <v>#REF!</v>
      </c>
      <c r="P1491" s="41">
        <v>3</v>
      </c>
      <c r="Q1491" s="41">
        <v>3</v>
      </c>
      <c r="R1491" s="41">
        <v>3</v>
      </c>
    </row>
    <row r="1492" spans="1:18">
      <c r="A1492" s="40" t="str">
        <f t="shared" si="92"/>
        <v>3_20112</v>
      </c>
      <c r="B1492" s="40">
        <v>3</v>
      </c>
      <c r="C1492" s="41" t="s">
        <v>71</v>
      </c>
      <c r="D1492" s="40">
        <v>2</v>
      </c>
      <c r="E1492" s="40">
        <v>2011</v>
      </c>
      <c r="F1492" s="40" t="str">
        <f t="shared" si="93"/>
        <v>2011Q2</v>
      </c>
      <c r="G1492" s="40">
        <v>1</v>
      </c>
      <c r="H1492" s="40">
        <v>0</v>
      </c>
      <c r="I1492" s="40">
        <v>0</v>
      </c>
      <c r="J1492" s="42">
        <v>34500</v>
      </c>
      <c r="K1492" s="42">
        <f>J1492*OtherData!$C$3</f>
        <v>26116.578349735049</v>
      </c>
      <c r="L1492" s="42" t="str">
        <f>VLOOKUP($C1492,OtherData!$H:$I,2,0)</f>
        <v>Storm</v>
      </c>
      <c r="M1492" s="54">
        <f t="shared" si="94"/>
        <v>-3.9058780918413284E-2</v>
      </c>
      <c r="N1492" s="42" t="e">
        <f>VLOOKUP(E1492,Inflation!$A$2:'Inflation'!$L$63,14,FALSE)*J1492</f>
        <v>#REF!</v>
      </c>
      <c r="O1492" s="126" t="e">
        <f t="shared" si="95"/>
        <v>#REF!</v>
      </c>
      <c r="P1492" s="41">
        <v>1</v>
      </c>
      <c r="Q1492" s="41">
        <v>1</v>
      </c>
      <c r="R1492" s="41">
        <v>1</v>
      </c>
    </row>
    <row r="1493" spans="1:18">
      <c r="A1493" s="40" t="str">
        <f t="shared" si="92"/>
        <v>1_19952</v>
      </c>
      <c r="B1493" s="40">
        <v>1</v>
      </c>
      <c r="C1493" s="41" t="s">
        <v>71</v>
      </c>
      <c r="D1493" s="40">
        <v>2</v>
      </c>
      <c r="E1493" s="40">
        <v>1995</v>
      </c>
      <c r="F1493" s="40" t="str">
        <f t="shared" si="93"/>
        <v>1995Q2</v>
      </c>
      <c r="G1493" s="40">
        <v>1</v>
      </c>
      <c r="H1493" s="40">
        <v>0</v>
      </c>
      <c r="I1493" s="40">
        <v>0</v>
      </c>
      <c r="J1493" s="42">
        <v>34484</v>
      </c>
      <c r="K1493" s="42">
        <f>J1493*OtherData!$C$3</f>
        <v>26104.466313398942</v>
      </c>
      <c r="L1493" s="42" t="str">
        <f>VLOOKUP($C1493,OtherData!$H:$I,2,0)</f>
        <v>Storm</v>
      </c>
      <c r="M1493" s="54">
        <f t="shared" si="94"/>
        <v>-3.9058887530429381E-2</v>
      </c>
      <c r="N1493" s="42" t="e">
        <f>VLOOKUP(E1493,Inflation!$A$2:'Inflation'!$L$63,14,FALSE)*J1493</f>
        <v>#REF!</v>
      </c>
      <c r="O1493" s="126" t="e">
        <f t="shared" si="95"/>
        <v>#REF!</v>
      </c>
      <c r="P1493" s="41">
        <v>5</v>
      </c>
      <c r="Q1493" s="41">
        <v>2</v>
      </c>
      <c r="R1493" s="41">
        <v>2</v>
      </c>
    </row>
    <row r="1494" spans="1:18">
      <c r="A1494" s="40" t="str">
        <f t="shared" si="92"/>
        <v>2_20124</v>
      </c>
      <c r="B1494" s="40">
        <v>2</v>
      </c>
      <c r="C1494" s="41" t="s">
        <v>86</v>
      </c>
      <c r="D1494" s="40">
        <v>4</v>
      </c>
      <c r="E1494" s="40">
        <v>2012</v>
      </c>
      <c r="F1494" s="40" t="str">
        <f t="shared" si="93"/>
        <v>2012Q4</v>
      </c>
      <c r="G1494" s="40">
        <v>1</v>
      </c>
      <c r="H1494" s="40">
        <v>0</v>
      </c>
      <c r="I1494" s="40">
        <v>0</v>
      </c>
      <c r="J1494" s="42">
        <v>34468</v>
      </c>
      <c r="K1494" s="42">
        <f>J1494*OtherData!$C$3</f>
        <v>26092.354277062834</v>
      </c>
      <c r="L1494" s="42" t="str">
        <f>VLOOKUP($C1494,OtherData!$H:$I,2,0)</f>
        <v>Storm</v>
      </c>
      <c r="M1494" s="54">
        <f t="shared" si="94"/>
        <v>-3.9058994142445479E-2</v>
      </c>
      <c r="N1494" s="42" t="e">
        <f>VLOOKUP(E1494,Inflation!$A$2:'Inflation'!$L$63,14,FALSE)*J1494</f>
        <v>#REF!</v>
      </c>
      <c r="O1494" s="126" t="e">
        <f t="shared" si="95"/>
        <v>#REF!</v>
      </c>
      <c r="P1494" s="41">
        <v>5</v>
      </c>
      <c r="Q1494" s="41">
        <v>2</v>
      </c>
      <c r="R1494" s="41">
        <v>5</v>
      </c>
    </row>
    <row r="1495" spans="1:18">
      <c r="A1495" s="40" t="str">
        <f t="shared" si="92"/>
        <v>4_20093</v>
      </c>
      <c r="B1495" s="40">
        <v>4</v>
      </c>
      <c r="C1495" s="41" t="s">
        <v>71</v>
      </c>
      <c r="D1495" s="40">
        <v>3</v>
      </c>
      <c r="E1495" s="40">
        <v>2009</v>
      </c>
      <c r="F1495" s="40" t="str">
        <f t="shared" si="93"/>
        <v>2009Q3</v>
      </c>
      <c r="G1495" s="40">
        <v>1</v>
      </c>
      <c r="H1495" s="40">
        <v>0</v>
      </c>
      <c r="I1495" s="40">
        <v>0</v>
      </c>
      <c r="J1495" s="42">
        <v>34468</v>
      </c>
      <c r="K1495" s="42">
        <f>J1495*OtherData!$C$3</f>
        <v>26092.354277062834</v>
      </c>
      <c r="L1495" s="42" t="str">
        <f>VLOOKUP($C1495,OtherData!$H:$I,2,0)</f>
        <v>Storm</v>
      </c>
      <c r="M1495" s="54">
        <f t="shared" si="94"/>
        <v>-3.9058994142445479E-2</v>
      </c>
      <c r="N1495" s="42" t="e">
        <f>VLOOKUP(E1495,Inflation!$A$2:'Inflation'!$L$63,14,FALSE)*J1495</f>
        <v>#REF!</v>
      </c>
      <c r="O1495" s="126" t="e">
        <f t="shared" si="95"/>
        <v>#REF!</v>
      </c>
      <c r="P1495" s="41">
        <v>2</v>
      </c>
      <c r="Q1495" s="41">
        <v>2</v>
      </c>
      <c r="R1495" s="41">
        <v>2</v>
      </c>
    </row>
    <row r="1496" spans="1:18">
      <c r="A1496" s="40" t="str">
        <f t="shared" si="92"/>
        <v>5_20153</v>
      </c>
      <c r="B1496" s="40">
        <v>5</v>
      </c>
      <c r="C1496" s="41" t="s">
        <v>66</v>
      </c>
      <c r="D1496" s="40">
        <v>3</v>
      </c>
      <c r="E1496" s="40">
        <v>2015</v>
      </c>
      <c r="F1496" s="40" t="str">
        <f t="shared" si="93"/>
        <v>2015Q3</v>
      </c>
      <c r="G1496" s="40">
        <v>1</v>
      </c>
      <c r="H1496" s="40">
        <v>0</v>
      </c>
      <c r="I1496" s="40">
        <v>0</v>
      </c>
      <c r="J1496" s="42">
        <v>34459</v>
      </c>
      <c r="K1496" s="42">
        <f>J1496*OtherData!$C$3</f>
        <v>26085.541256623772</v>
      </c>
      <c r="L1496" s="42" t="str">
        <f>VLOOKUP($C1496,OtherData!$H:$I,2,0)</f>
        <v>Water</v>
      </c>
      <c r="M1496" s="54">
        <f t="shared" si="94"/>
        <v>-3.905905411170453E-2</v>
      </c>
      <c r="N1496" s="42" t="e">
        <f>VLOOKUP(E1496,Inflation!$A$2:'Inflation'!$L$63,14,FALSE)*J1496</f>
        <v>#REF!</v>
      </c>
      <c r="O1496" s="126" t="e">
        <f t="shared" si="95"/>
        <v>#REF!</v>
      </c>
      <c r="P1496" s="41">
        <v>3</v>
      </c>
      <c r="Q1496" s="41">
        <v>3</v>
      </c>
      <c r="R1496" s="41">
        <v>3</v>
      </c>
    </row>
    <row r="1497" spans="1:18">
      <c r="A1497" s="40" t="str">
        <f t="shared" si="92"/>
        <v>3_20153</v>
      </c>
      <c r="B1497" s="40">
        <v>3</v>
      </c>
      <c r="C1497" s="41" t="s">
        <v>71</v>
      </c>
      <c r="D1497" s="40">
        <v>3</v>
      </c>
      <c r="E1497" s="40">
        <v>2015</v>
      </c>
      <c r="F1497" s="40" t="str">
        <f t="shared" si="93"/>
        <v>2015Q3</v>
      </c>
      <c r="G1497" s="40">
        <v>1</v>
      </c>
      <c r="H1497" s="40">
        <v>0</v>
      </c>
      <c r="I1497" s="40">
        <v>0</v>
      </c>
      <c r="J1497" s="42">
        <v>34455</v>
      </c>
      <c r="K1497" s="42">
        <f>J1497*OtherData!$C$3</f>
        <v>26082.513247539744</v>
      </c>
      <c r="L1497" s="42" t="str">
        <f>VLOOKUP($C1497,OtherData!$H:$I,2,0)</f>
        <v>Storm</v>
      </c>
      <c r="M1497" s="54">
        <f t="shared" si="94"/>
        <v>-3.9059080764708556E-2</v>
      </c>
      <c r="N1497" s="42" t="e">
        <f>VLOOKUP(E1497,Inflation!$A$2:'Inflation'!$L$63,14,FALSE)*J1497</f>
        <v>#REF!</v>
      </c>
      <c r="O1497" s="126" t="e">
        <f t="shared" si="95"/>
        <v>#REF!</v>
      </c>
      <c r="P1497" s="41">
        <v>3</v>
      </c>
      <c r="Q1497" s="41">
        <v>3</v>
      </c>
      <c r="R1497" s="41">
        <v>3</v>
      </c>
    </row>
    <row r="1498" spans="1:18">
      <c r="A1498" s="40" t="str">
        <f t="shared" si="92"/>
        <v>2_20142</v>
      </c>
      <c r="B1498" s="40">
        <v>2</v>
      </c>
      <c r="C1498" s="41" t="s">
        <v>86</v>
      </c>
      <c r="D1498" s="40">
        <v>2</v>
      </c>
      <c r="E1498" s="40">
        <v>2014</v>
      </c>
      <c r="F1498" s="40" t="str">
        <f t="shared" si="93"/>
        <v>2014Q2</v>
      </c>
      <c r="G1498" s="40">
        <v>1</v>
      </c>
      <c r="H1498" s="40">
        <v>0</v>
      </c>
      <c r="I1498" s="40">
        <v>0</v>
      </c>
      <c r="J1498" s="42">
        <v>34446</v>
      </c>
      <c r="K1498" s="42">
        <f>J1498*OtherData!$C$3</f>
        <v>26075.700227100682</v>
      </c>
      <c r="L1498" s="42" t="str">
        <f>VLOOKUP($C1498,OtherData!$H:$I,2,0)</f>
        <v>Storm</v>
      </c>
      <c r="M1498" s="54">
        <f t="shared" si="94"/>
        <v>-3.9059140733967615E-2</v>
      </c>
      <c r="N1498" s="42" t="e">
        <f>VLOOKUP(E1498,Inflation!$A$2:'Inflation'!$L$63,14,FALSE)*J1498</f>
        <v>#REF!</v>
      </c>
      <c r="O1498" s="126" t="e">
        <f t="shared" si="95"/>
        <v>#REF!</v>
      </c>
      <c r="P1498" s="41">
        <v>3</v>
      </c>
      <c r="Q1498" s="41">
        <v>3</v>
      </c>
      <c r="R1498" s="41">
        <v>3</v>
      </c>
    </row>
    <row r="1499" spans="1:18">
      <c r="A1499" s="40" t="str">
        <f t="shared" si="92"/>
        <v>3_20152</v>
      </c>
      <c r="B1499" s="40">
        <v>3</v>
      </c>
      <c r="C1499" s="41" t="s">
        <v>71</v>
      </c>
      <c r="D1499" s="40">
        <v>2</v>
      </c>
      <c r="E1499" s="40">
        <v>2015</v>
      </c>
      <c r="F1499" s="40" t="str">
        <f t="shared" si="93"/>
        <v>2015Q2</v>
      </c>
      <c r="G1499" s="40">
        <v>1</v>
      </c>
      <c r="H1499" s="40">
        <v>0</v>
      </c>
      <c r="I1499" s="40">
        <v>0</v>
      </c>
      <c r="J1499" s="42">
        <v>34443</v>
      </c>
      <c r="K1499" s="42">
        <f>J1499*OtherData!$C$3</f>
        <v>26073.42922028766</v>
      </c>
      <c r="L1499" s="42" t="str">
        <f>VLOOKUP($C1499,OtherData!$H:$I,2,0)</f>
        <v>Storm</v>
      </c>
      <c r="M1499" s="54">
        <f t="shared" si="94"/>
        <v>-3.9059160723720628E-2</v>
      </c>
      <c r="N1499" s="42" t="e">
        <f>VLOOKUP(E1499,Inflation!$A$2:'Inflation'!$L$63,14,FALSE)*J1499</f>
        <v>#REF!</v>
      </c>
      <c r="O1499" s="126" t="e">
        <f t="shared" si="95"/>
        <v>#REF!</v>
      </c>
      <c r="P1499" s="41">
        <v>4</v>
      </c>
      <c r="Q1499" s="41">
        <v>4</v>
      </c>
      <c r="R1499" s="41">
        <v>4</v>
      </c>
    </row>
    <row r="1500" spans="1:18">
      <c r="A1500" s="40" t="str">
        <f t="shared" si="92"/>
        <v>2_20142</v>
      </c>
      <c r="B1500" s="40">
        <v>2</v>
      </c>
      <c r="C1500" s="41" t="s">
        <v>86</v>
      </c>
      <c r="D1500" s="40">
        <v>2</v>
      </c>
      <c r="E1500" s="40">
        <v>2014</v>
      </c>
      <c r="F1500" s="40" t="str">
        <f t="shared" si="93"/>
        <v>2014Q2</v>
      </c>
      <c r="G1500" s="40">
        <v>1</v>
      </c>
      <c r="H1500" s="40">
        <v>0</v>
      </c>
      <c r="I1500" s="40">
        <v>0</v>
      </c>
      <c r="J1500" s="42">
        <v>34430</v>
      </c>
      <c r="K1500" s="42">
        <f>J1500*OtherData!$C$3</f>
        <v>26063.588190764574</v>
      </c>
      <c r="L1500" s="42" t="str">
        <f>VLOOKUP($C1500,OtherData!$H:$I,2,0)</f>
        <v>Storm</v>
      </c>
      <c r="M1500" s="54">
        <f t="shared" si="94"/>
        <v>-3.9059247345983705E-2</v>
      </c>
      <c r="N1500" s="42" t="e">
        <f>VLOOKUP(E1500,Inflation!$A$2:'Inflation'!$L$63,14,FALSE)*J1500</f>
        <v>#REF!</v>
      </c>
      <c r="O1500" s="126" t="e">
        <f t="shared" si="95"/>
        <v>#REF!</v>
      </c>
      <c r="P1500" s="41">
        <v>2</v>
      </c>
      <c r="Q1500" s="41">
        <v>2</v>
      </c>
      <c r="R1500" s="41">
        <v>2</v>
      </c>
    </row>
    <row r="1501" spans="1:18">
      <c r="A1501" s="40" t="str">
        <f t="shared" si="92"/>
        <v>2_20181</v>
      </c>
      <c r="B1501" s="40">
        <v>2</v>
      </c>
      <c r="C1501" s="41" t="s">
        <v>86</v>
      </c>
      <c r="D1501" s="40">
        <v>1</v>
      </c>
      <c r="E1501" s="40">
        <v>2018</v>
      </c>
      <c r="F1501" s="40" t="str">
        <f t="shared" si="93"/>
        <v>2018Q1</v>
      </c>
      <c r="G1501" s="40">
        <v>1</v>
      </c>
      <c r="H1501" s="40">
        <v>0</v>
      </c>
      <c r="I1501" s="40">
        <v>0</v>
      </c>
      <c r="J1501" s="42">
        <v>34427</v>
      </c>
      <c r="K1501" s="42">
        <f>J1501*OtherData!$C$3</f>
        <v>26061.317183951553</v>
      </c>
      <c r="L1501" s="42" t="str">
        <f>VLOOKUP($C1501,OtherData!$H:$I,2,0)</f>
        <v>Storm</v>
      </c>
      <c r="M1501" s="54">
        <f t="shared" si="94"/>
        <v>-3.9059267335736725E-2</v>
      </c>
      <c r="N1501" s="42" t="e">
        <f>VLOOKUP(E1501,Inflation!$A$2:'Inflation'!$L$63,14,FALSE)*J1501</f>
        <v>#REF!</v>
      </c>
      <c r="O1501" s="126" t="e">
        <f t="shared" si="95"/>
        <v>#REF!</v>
      </c>
      <c r="P1501" s="41">
        <v>4</v>
      </c>
      <c r="Q1501" s="41">
        <v>4</v>
      </c>
      <c r="R1501" s="41">
        <v>4</v>
      </c>
    </row>
    <row r="1502" spans="1:18">
      <c r="A1502" s="40" t="str">
        <f t="shared" si="92"/>
        <v>3_20133</v>
      </c>
      <c r="B1502" s="40">
        <v>3</v>
      </c>
      <c r="C1502" s="41" t="s">
        <v>66</v>
      </c>
      <c r="D1502" s="40">
        <v>3</v>
      </c>
      <c r="E1502" s="40">
        <v>2013</v>
      </c>
      <c r="F1502" s="40" t="str">
        <f t="shared" si="93"/>
        <v>2013Q3</v>
      </c>
      <c r="G1502" s="40">
        <v>1</v>
      </c>
      <c r="H1502" s="40">
        <v>0</v>
      </c>
      <c r="I1502" s="40">
        <v>0</v>
      </c>
      <c r="J1502" s="42">
        <v>34306</v>
      </c>
      <c r="K1502" s="42">
        <f>J1502*OtherData!$C$3</f>
        <v>25969.719909159729</v>
      </c>
      <c r="L1502" s="42" t="str">
        <f>VLOOKUP($C1502,OtherData!$H:$I,2,0)</f>
        <v>Water</v>
      </c>
      <c r="M1502" s="54">
        <f t="shared" si="94"/>
        <v>-3.9060073589108464E-2</v>
      </c>
      <c r="N1502" s="42" t="e">
        <f>VLOOKUP(E1502,Inflation!$A$2:'Inflation'!$L$63,14,FALSE)*J1502</f>
        <v>#REF!</v>
      </c>
      <c r="O1502" s="126" t="e">
        <f t="shared" si="95"/>
        <v>#REF!</v>
      </c>
      <c r="P1502" s="41">
        <v>1</v>
      </c>
      <c r="Q1502" s="41">
        <v>1</v>
      </c>
      <c r="R1502" s="41">
        <v>1</v>
      </c>
    </row>
    <row r="1503" spans="1:18">
      <c r="A1503" s="40" t="str">
        <f t="shared" si="92"/>
        <v>3_20121</v>
      </c>
      <c r="B1503" s="40">
        <v>3</v>
      </c>
      <c r="C1503" s="41" t="s">
        <v>71</v>
      </c>
      <c r="D1503" s="40">
        <v>1</v>
      </c>
      <c r="E1503" s="40">
        <v>2012</v>
      </c>
      <c r="F1503" s="40" t="str">
        <f t="shared" si="93"/>
        <v>2012Q1</v>
      </c>
      <c r="G1503" s="40">
        <v>1</v>
      </c>
      <c r="H1503" s="40">
        <v>0</v>
      </c>
      <c r="I1503" s="40">
        <v>0</v>
      </c>
      <c r="J1503" s="42">
        <v>34294</v>
      </c>
      <c r="K1503" s="42">
        <f>J1503*OtherData!$C$3</f>
        <v>25960.635881907649</v>
      </c>
      <c r="L1503" s="42" t="str">
        <f>VLOOKUP($C1503,OtherData!$H:$I,2,0)</f>
        <v>Storm</v>
      </c>
      <c r="M1503" s="54">
        <f t="shared" si="94"/>
        <v>-3.9060153548120535E-2</v>
      </c>
      <c r="N1503" s="42" t="e">
        <f>VLOOKUP(E1503,Inflation!$A$2:'Inflation'!$L$63,14,FALSE)*J1503</f>
        <v>#REF!</v>
      </c>
      <c r="O1503" s="126" t="e">
        <f t="shared" si="95"/>
        <v>#REF!</v>
      </c>
      <c r="P1503" s="41">
        <v>3</v>
      </c>
      <c r="Q1503" s="41">
        <v>3</v>
      </c>
      <c r="R1503" s="41">
        <v>5</v>
      </c>
    </row>
    <row r="1504" spans="1:18">
      <c r="A1504" s="40" t="str">
        <f t="shared" si="92"/>
        <v>2_20204</v>
      </c>
      <c r="B1504" s="40">
        <v>2</v>
      </c>
      <c r="C1504" s="41" t="s">
        <v>73</v>
      </c>
      <c r="D1504" s="40">
        <v>4</v>
      </c>
      <c r="E1504" s="40">
        <v>2020</v>
      </c>
      <c r="F1504" s="40" t="str">
        <f t="shared" si="93"/>
        <v>2020Q4</v>
      </c>
      <c r="G1504" s="40">
        <v>1</v>
      </c>
      <c r="H1504" s="40">
        <v>0</v>
      </c>
      <c r="I1504" s="40">
        <v>0</v>
      </c>
      <c r="J1504" s="42">
        <v>34291</v>
      </c>
      <c r="K1504" s="42">
        <f>J1504*OtherData!$C$3</f>
        <v>25958.364875094627</v>
      </c>
      <c r="L1504" s="42" t="str">
        <f>VLOOKUP($C1504,OtherData!$H:$I,2,0)</f>
        <v>Wind</v>
      </c>
      <c r="M1504" s="54">
        <f t="shared" si="94"/>
        <v>-3.9060173537873555E-2</v>
      </c>
      <c r="N1504" s="42" t="e">
        <f>VLOOKUP(E1504,Inflation!$A$2:'Inflation'!$L$63,14,FALSE)*J1504</f>
        <v>#REF!</v>
      </c>
      <c r="O1504" s="126" t="e">
        <f t="shared" si="95"/>
        <v>#REF!</v>
      </c>
      <c r="P1504" s="41">
        <v>3</v>
      </c>
      <c r="Q1504" s="41">
        <v>3</v>
      </c>
      <c r="R1504" s="41">
        <v>3</v>
      </c>
    </row>
    <row r="1505" spans="1:18">
      <c r="A1505" s="40" t="str">
        <f t="shared" si="92"/>
        <v>5_20112</v>
      </c>
      <c r="B1505" s="40">
        <v>5</v>
      </c>
      <c r="C1505" s="41" t="s">
        <v>71</v>
      </c>
      <c r="D1505" s="40">
        <v>2</v>
      </c>
      <c r="E1505" s="40">
        <v>2011</v>
      </c>
      <c r="F1505" s="40" t="str">
        <f t="shared" si="93"/>
        <v>2011Q2</v>
      </c>
      <c r="G1505" s="40">
        <v>1</v>
      </c>
      <c r="H1505" s="40">
        <v>0</v>
      </c>
      <c r="I1505" s="40">
        <v>0</v>
      </c>
      <c r="J1505" s="42">
        <v>34284</v>
      </c>
      <c r="K1505" s="42">
        <f>J1505*OtherData!$C$3</f>
        <v>25953.065859197577</v>
      </c>
      <c r="L1505" s="42" t="str">
        <f>VLOOKUP($C1505,OtherData!$H:$I,2,0)</f>
        <v>Storm</v>
      </c>
      <c r="M1505" s="54">
        <f t="shared" si="94"/>
        <v>-3.9060220180630593E-2</v>
      </c>
      <c r="N1505" s="42" t="e">
        <f>VLOOKUP(E1505,Inflation!$A$2:'Inflation'!$L$63,14,FALSE)*J1505</f>
        <v>#REF!</v>
      </c>
      <c r="O1505" s="126" t="e">
        <f t="shared" si="95"/>
        <v>#REF!</v>
      </c>
      <c r="P1505" s="41">
        <v>2</v>
      </c>
      <c r="Q1505" s="41">
        <v>2</v>
      </c>
      <c r="R1505" s="41">
        <v>2</v>
      </c>
    </row>
    <row r="1506" spans="1:18">
      <c r="A1506" s="40" t="str">
        <f t="shared" si="92"/>
        <v>2_20142</v>
      </c>
      <c r="B1506" s="40">
        <v>2</v>
      </c>
      <c r="C1506" s="41" t="s">
        <v>86</v>
      </c>
      <c r="D1506" s="40">
        <v>2</v>
      </c>
      <c r="E1506" s="40">
        <v>2014</v>
      </c>
      <c r="F1506" s="40" t="str">
        <f t="shared" si="93"/>
        <v>2014Q2</v>
      </c>
      <c r="G1506" s="40">
        <v>1</v>
      </c>
      <c r="H1506" s="40">
        <v>0</v>
      </c>
      <c r="I1506" s="40">
        <v>0</v>
      </c>
      <c r="J1506" s="42">
        <v>34249</v>
      </c>
      <c r="K1506" s="42">
        <f>J1506*OtherData!$C$3</f>
        <v>25926.57077971234</v>
      </c>
      <c r="L1506" s="42" t="str">
        <f>VLOOKUP($C1506,OtherData!$H:$I,2,0)</f>
        <v>Storm</v>
      </c>
      <c r="M1506" s="54">
        <f t="shared" si="94"/>
        <v>-3.9060453394415807E-2</v>
      </c>
      <c r="N1506" s="42" t="e">
        <f>VLOOKUP(E1506,Inflation!$A$2:'Inflation'!$L$63,14,FALSE)*J1506</f>
        <v>#REF!</v>
      </c>
      <c r="O1506" s="126" t="e">
        <f t="shared" si="95"/>
        <v>#REF!</v>
      </c>
      <c r="P1506" s="41">
        <v>1</v>
      </c>
      <c r="Q1506" s="41">
        <v>1</v>
      </c>
      <c r="R1506" s="41">
        <v>1</v>
      </c>
    </row>
    <row r="1507" spans="1:18">
      <c r="A1507" s="40" t="str">
        <f t="shared" si="92"/>
        <v>3_20123</v>
      </c>
      <c r="B1507" s="40">
        <v>3</v>
      </c>
      <c r="C1507" s="41" t="s">
        <v>71</v>
      </c>
      <c r="D1507" s="40">
        <v>3</v>
      </c>
      <c r="E1507" s="40">
        <v>2012</v>
      </c>
      <c r="F1507" s="40" t="str">
        <f t="shared" si="93"/>
        <v>2012Q3</v>
      </c>
      <c r="G1507" s="40">
        <v>1</v>
      </c>
      <c r="H1507" s="40">
        <v>0</v>
      </c>
      <c r="I1507" s="40">
        <v>0</v>
      </c>
      <c r="J1507" s="42">
        <v>34170</v>
      </c>
      <c r="K1507" s="42">
        <f>J1507*OtherData!$C$3</f>
        <v>25866.767600302803</v>
      </c>
      <c r="L1507" s="42" t="str">
        <f>VLOOKUP($C1507,OtherData!$H:$I,2,0)</f>
        <v>Storm</v>
      </c>
      <c r="M1507" s="54">
        <f t="shared" si="94"/>
        <v>-3.9060979791245287E-2</v>
      </c>
      <c r="N1507" s="42" t="e">
        <f>VLOOKUP(E1507,Inflation!$A$2:'Inflation'!$L$63,14,FALSE)*J1507</f>
        <v>#REF!</v>
      </c>
      <c r="O1507" s="126" t="e">
        <f t="shared" si="95"/>
        <v>#REF!</v>
      </c>
      <c r="P1507" s="41">
        <v>3</v>
      </c>
      <c r="Q1507" s="41">
        <v>3</v>
      </c>
      <c r="R1507" s="41">
        <v>3</v>
      </c>
    </row>
    <row r="1508" spans="1:18">
      <c r="A1508" s="40" t="str">
        <f t="shared" si="92"/>
        <v>3_20094</v>
      </c>
      <c r="B1508" s="40">
        <v>3</v>
      </c>
      <c r="C1508" s="41" t="s">
        <v>66</v>
      </c>
      <c r="D1508" s="40">
        <v>4</v>
      </c>
      <c r="E1508" s="40">
        <v>2009</v>
      </c>
      <c r="F1508" s="40" t="str">
        <f t="shared" si="93"/>
        <v>2009Q4</v>
      </c>
      <c r="G1508" s="40">
        <v>1</v>
      </c>
      <c r="H1508" s="40">
        <v>0</v>
      </c>
      <c r="I1508" s="40">
        <v>0</v>
      </c>
      <c r="J1508" s="42">
        <v>34154</v>
      </c>
      <c r="K1508" s="42">
        <f>J1508*OtherData!$C$3</f>
        <v>25854.655563966691</v>
      </c>
      <c r="L1508" s="42" t="str">
        <f>VLOOKUP($C1508,OtherData!$H:$I,2,0)</f>
        <v>Water</v>
      </c>
      <c r="M1508" s="54">
        <f t="shared" si="94"/>
        <v>-3.9061086403261384E-2</v>
      </c>
      <c r="N1508" s="42" t="e">
        <f>VLOOKUP(E1508,Inflation!$A$2:'Inflation'!$L$63,14,FALSE)*J1508</f>
        <v>#REF!</v>
      </c>
      <c r="O1508" s="126" t="e">
        <f t="shared" si="95"/>
        <v>#REF!</v>
      </c>
      <c r="P1508" s="41">
        <v>1</v>
      </c>
      <c r="Q1508" s="41">
        <v>1</v>
      </c>
      <c r="R1508" s="41">
        <v>1</v>
      </c>
    </row>
    <row r="1509" spans="1:18">
      <c r="A1509" s="40" t="str">
        <f t="shared" si="92"/>
        <v>3_20112</v>
      </c>
      <c r="B1509" s="40">
        <v>3</v>
      </c>
      <c r="C1509" s="41" t="s">
        <v>71</v>
      </c>
      <c r="D1509" s="40">
        <v>2</v>
      </c>
      <c r="E1509" s="40">
        <v>2011</v>
      </c>
      <c r="F1509" s="40" t="str">
        <f t="shared" si="93"/>
        <v>2011Q2</v>
      </c>
      <c r="G1509" s="40">
        <v>1</v>
      </c>
      <c r="H1509" s="40">
        <v>0</v>
      </c>
      <c r="I1509" s="40">
        <v>0</v>
      </c>
      <c r="J1509" s="42">
        <v>34148</v>
      </c>
      <c r="K1509" s="42">
        <f>J1509*OtherData!$C$3</f>
        <v>25850.113550340651</v>
      </c>
      <c r="L1509" s="42" t="str">
        <f>VLOOKUP($C1509,OtherData!$H:$I,2,0)</f>
        <v>Storm</v>
      </c>
      <c r="M1509" s="54">
        <f t="shared" si="94"/>
        <v>-3.9061126382767423E-2</v>
      </c>
      <c r="N1509" s="42" t="e">
        <f>VLOOKUP(E1509,Inflation!$A$2:'Inflation'!$L$63,14,FALSE)*J1509</f>
        <v>#REF!</v>
      </c>
      <c r="O1509" s="126" t="e">
        <f t="shared" si="95"/>
        <v>#REF!</v>
      </c>
      <c r="P1509" s="41">
        <v>5</v>
      </c>
      <c r="Q1509" s="41">
        <v>2</v>
      </c>
      <c r="R1509" s="41">
        <v>5</v>
      </c>
    </row>
    <row r="1510" spans="1:18">
      <c r="A1510" s="40" t="str">
        <f t="shared" si="92"/>
        <v>3_19974</v>
      </c>
      <c r="B1510" s="40">
        <v>3</v>
      </c>
      <c r="C1510" s="41" t="s">
        <v>71</v>
      </c>
      <c r="D1510" s="40">
        <v>4</v>
      </c>
      <c r="E1510" s="40">
        <v>1997</v>
      </c>
      <c r="F1510" s="40" t="str">
        <f t="shared" si="93"/>
        <v>1997Q4</v>
      </c>
      <c r="G1510" s="40">
        <v>1</v>
      </c>
      <c r="H1510" s="40">
        <v>0</v>
      </c>
      <c r="I1510" s="40">
        <v>0</v>
      </c>
      <c r="J1510" s="42">
        <v>34138</v>
      </c>
      <c r="K1510" s="42">
        <f>J1510*OtherData!$C$3</f>
        <v>25842.543527630583</v>
      </c>
      <c r="L1510" s="42" t="str">
        <f>VLOOKUP($C1510,OtherData!$H:$I,2,0)</f>
        <v>Storm</v>
      </c>
      <c r="M1510" s="54">
        <f t="shared" si="94"/>
        <v>-3.9061193015277482E-2</v>
      </c>
      <c r="N1510" s="42" t="e">
        <f>VLOOKUP(E1510,Inflation!$A$2:'Inflation'!$L$63,14,FALSE)*J1510</f>
        <v>#REF!</v>
      </c>
      <c r="O1510" s="126" t="e">
        <f t="shared" si="95"/>
        <v>#REF!</v>
      </c>
      <c r="P1510" s="41">
        <v>3</v>
      </c>
      <c r="Q1510" s="41">
        <v>3</v>
      </c>
      <c r="R1510" s="41">
        <v>3</v>
      </c>
    </row>
    <row r="1511" spans="1:18">
      <c r="A1511" s="40" t="str">
        <f t="shared" si="92"/>
        <v>6_20123</v>
      </c>
      <c r="B1511" s="40">
        <v>6</v>
      </c>
      <c r="C1511" s="41" t="s">
        <v>71</v>
      </c>
      <c r="D1511" s="40">
        <v>3</v>
      </c>
      <c r="E1511" s="40">
        <v>2012</v>
      </c>
      <c r="F1511" s="40" t="str">
        <f t="shared" si="93"/>
        <v>2012Q3</v>
      </c>
      <c r="G1511" s="40">
        <v>1</v>
      </c>
      <c r="H1511" s="40">
        <v>0</v>
      </c>
      <c r="I1511" s="40">
        <v>0</v>
      </c>
      <c r="J1511" s="42">
        <v>34107</v>
      </c>
      <c r="K1511" s="42">
        <f>J1511*OtherData!$C$3</f>
        <v>25819.076457229374</v>
      </c>
      <c r="L1511" s="42" t="str">
        <f>VLOOKUP($C1511,OtherData!$H:$I,2,0)</f>
        <v>Storm</v>
      </c>
      <c r="M1511" s="54">
        <f t="shared" si="94"/>
        <v>-3.906139957605867E-2</v>
      </c>
      <c r="N1511" s="42" t="e">
        <f>VLOOKUP(E1511,Inflation!$A$2:'Inflation'!$L$63,14,FALSE)*J1511</f>
        <v>#REF!</v>
      </c>
      <c r="O1511" s="126" t="e">
        <f t="shared" si="95"/>
        <v>#REF!</v>
      </c>
      <c r="P1511" s="41">
        <v>5</v>
      </c>
      <c r="Q1511" s="41">
        <v>2</v>
      </c>
      <c r="R1511" s="41">
        <v>5</v>
      </c>
    </row>
    <row r="1512" spans="1:18">
      <c r="A1512" s="40" t="str">
        <f t="shared" si="92"/>
        <v>3_20152</v>
      </c>
      <c r="B1512" s="40">
        <v>3</v>
      </c>
      <c r="C1512" s="41" t="s">
        <v>71</v>
      </c>
      <c r="D1512" s="40">
        <v>2</v>
      </c>
      <c r="E1512" s="40">
        <v>2015</v>
      </c>
      <c r="F1512" s="40" t="str">
        <f t="shared" si="93"/>
        <v>2015Q2</v>
      </c>
      <c r="G1512" s="40">
        <v>1</v>
      </c>
      <c r="H1512" s="40">
        <v>0</v>
      </c>
      <c r="I1512" s="40">
        <v>0</v>
      </c>
      <c r="J1512" s="42">
        <v>34103</v>
      </c>
      <c r="K1512" s="42">
        <f>J1512*OtherData!$C$3</f>
        <v>25816.048448145346</v>
      </c>
      <c r="L1512" s="42" t="str">
        <f>VLOOKUP($C1512,OtherData!$H:$I,2,0)</f>
        <v>Storm</v>
      </c>
      <c r="M1512" s="54">
        <f t="shared" si="94"/>
        <v>-3.9061426229062696E-2</v>
      </c>
      <c r="N1512" s="42" t="e">
        <f>VLOOKUP(E1512,Inflation!$A$2:'Inflation'!$L$63,14,FALSE)*J1512</f>
        <v>#REF!</v>
      </c>
      <c r="O1512" s="126" t="e">
        <f t="shared" si="95"/>
        <v>#REF!</v>
      </c>
      <c r="P1512" s="41">
        <v>5</v>
      </c>
      <c r="Q1512" s="41">
        <v>2</v>
      </c>
      <c r="R1512" s="41">
        <v>2</v>
      </c>
    </row>
    <row r="1513" spans="1:18">
      <c r="A1513" s="40" t="str">
        <f t="shared" si="92"/>
        <v>6_20113</v>
      </c>
      <c r="B1513" s="40">
        <v>6</v>
      </c>
      <c r="C1513" s="41" t="s">
        <v>71</v>
      </c>
      <c r="D1513" s="40">
        <v>3</v>
      </c>
      <c r="E1513" s="40">
        <v>2011</v>
      </c>
      <c r="F1513" s="40" t="str">
        <f t="shared" si="93"/>
        <v>2011Q3</v>
      </c>
      <c r="G1513" s="40">
        <v>1</v>
      </c>
      <c r="H1513" s="40">
        <v>0</v>
      </c>
      <c r="I1513" s="40">
        <v>0</v>
      </c>
      <c r="J1513" s="42">
        <v>34084</v>
      </c>
      <c r="K1513" s="42">
        <f>J1513*OtherData!$C$3</f>
        <v>25801.665404996216</v>
      </c>
      <c r="L1513" s="42" t="str">
        <f>VLOOKUP($C1513,OtherData!$H:$I,2,0)</f>
        <v>Storm</v>
      </c>
      <c r="M1513" s="54">
        <f t="shared" si="94"/>
        <v>-3.9061552830831806E-2</v>
      </c>
      <c r="N1513" s="42" t="e">
        <f>VLOOKUP(E1513,Inflation!$A$2:'Inflation'!$L$63,14,FALSE)*J1513</f>
        <v>#REF!</v>
      </c>
      <c r="O1513" s="126" t="e">
        <f t="shared" si="95"/>
        <v>#REF!</v>
      </c>
      <c r="P1513" s="41">
        <v>5</v>
      </c>
      <c r="Q1513" s="41">
        <v>2</v>
      </c>
      <c r="R1513" s="41">
        <v>2</v>
      </c>
    </row>
    <row r="1514" spans="1:18">
      <c r="A1514" s="40" t="str">
        <f t="shared" si="92"/>
        <v>4_20133</v>
      </c>
      <c r="B1514" s="40">
        <v>4</v>
      </c>
      <c r="C1514" s="41" t="s">
        <v>66</v>
      </c>
      <c r="D1514" s="40">
        <v>3</v>
      </c>
      <c r="E1514" s="40">
        <v>2013</v>
      </c>
      <c r="F1514" s="40" t="str">
        <f t="shared" si="93"/>
        <v>2013Q3</v>
      </c>
      <c r="G1514" s="40">
        <v>1</v>
      </c>
      <c r="H1514" s="40">
        <v>0</v>
      </c>
      <c r="I1514" s="40">
        <v>0</v>
      </c>
      <c r="J1514" s="42">
        <v>34078</v>
      </c>
      <c r="K1514" s="42">
        <f>J1514*OtherData!$C$3</f>
        <v>25797.123391370176</v>
      </c>
      <c r="L1514" s="42" t="str">
        <f>VLOOKUP($C1514,OtherData!$H:$I,2,0)</f>
        <v>Water</v>
      </c>
      <c r="M1514" s="54">
        <f t="shared" si="94"/>
        <v>-3.9061592810337845E-2</v>
      </c>
      <c r="N1514" s="42" t="e">
        <f>VLOOKUP(E1514,Inflation!$A$2:'Inflation'!$L$63,14,FALSE)*J1514</f>
        <v>#REF!</v>
      </c>
      <c r="O1514" s="126" t="e">
        <f t="shared" si="95"/>
        <v>#REF!</v>
      </c>
      <c r="P1514" s="41">
        <v>2</v>
      </c>
      <c r="Q1514" s="41">
        <v>2</v>
      </c>
      <c r="R1514" s="41">
        <v>2</v>
      </c>
    </row>
    <row r="1515" spans="1:18">
      <c r="A1515" s="40" t="str">
        <f t="shared" si="92"/>
        <v>4_20113</v>
      </c>
      <c r="B1515" s="40">
        <v>4</v>
      </c>
      <c r="C1515" s="41" t="s">
        <v>71</v>
      </c>
      <c r="D1515" s="40">
        <v>3</v>
      </c>
      <c r="E1515" s="40">
        <v>2011</v>
      </c>
      <c r="F1515" s="40" t="str">
        <f t="shared" si="93"/>
        <v>2011Q3</v>
      </c>
      <c r="G1515" s="40">
        <v>1</v>
      </c>
      <c r="H1515" s="40">
        <v>0</v>
      </c>
      <c r="I1515" s="40">
        <v>0</v>
      </c>
      <c r="J1515" s="42">
        <v>34056</v>
      </c>
      <c r="K1515" s="42">
        <f>J1515*OtherData!$C$3</f>
        <v>25780.469341408025</v>
      </c>
      <c r="L1515" s="42" t="str">
        <f>VLOOKUP($C1515,OtherData!$H:$I,2,0)</f>
        <v>Storm</v>
      </c>
      <c r="M1515" s="54">
        <f t="shared" si="94"/>
        <v>-3.9061739401859981E-2</v>
      </c>
      <c r="N1515" s="42" t="e">
        <f>VLOOKUP(E1515,Inflation!$A$2:'Inflation'!$L$63,14,FALSE)*J1515</f>
        <v>#REF!</v>
      </c>
      <c r="O1515" s="126" t="e">
        <f t="shared" si="95"/>
        <v>#REF!</v>
      </c>
      <c r="P1515" s="41">
        <v>5</v>
      </c>
      <c r="Q1515" s="41">
        <v>2</v>
      </c>
      <c r="R1515" s="41">
        <v>2</v>
      </c>
    </row>
    <row r="1516" spans="1:18">
      <c r="A1516" s="40" t="str">
        <f t="shared" si="92"/>
        <v>3_20153</v>
      </c>
      <c r="B1516" s="40">
        <v>3</v>
      </c>
      <c r="C1516" s="41" t="s">
        <v>66</v>
      </c>
      <c r="D1516" s="40">
        <v>3</v>
      </c>
      <c r="E1516" s="40">
        <v>2015</v>
      </c>
      <c r="F1516" s="40" t="str">
        <f t="shared" si="93"/>
        <v>2015Q3</v>
      </c>
      <c r="G1516" s="40">
        <v>1</v>
      </c>
      <c r="H1516" s="40">
        <v>0</v>
      </c>
      <c r="I1516" s="40">
        <v>0</v>
      </c>
      <c r="J1516" s="42">
        <v>34012</v>
      </c>
      <c r="K1516" s="42">
        <f>J1516*OtherData!$C$3</f>
        <v>25747.161241483725</v>
      </c>
      <c r="L1516" s="42" t="str">
        <f>VLOOKUP($C1516,OtherData!$H:$I,2,0)</f>
        <v>Water</v>
      </c>
      <c r="M1516" s="54">
        <f t="shared" si="94"/>
        <v>-3.9062032584904247E-2</v>
      </c>
      <c r="N1516" s="42" t="e">
        <f>VLOOKUP(E1516,Inflation!$A$2:'Inflation'!$L$63,14,FALSE)*J1516</f>
        <v>#REF!</v>
      </c>
      <c r="O1516" s="126" t="e">
        <f t="shared" si="95"/>
        <v>#REF!</v>
      </c>
      <c r="P1516" s="41">
        <v>4</v>
      </c>
      <c r="Q1516" s="41">
        <v>4</v>
      </c>
      <c r="R1516" s="41">
        <v>4</v>
      </c>
    </row>
    <row r="1517" spans="1:18">
      <c r="A1517" s="40" t="str">
        <f t="shared" si="92"/>
        <v>4_19643</v>
      </c>
      <c r="B1517" s="40">
        <v>4</v>
      </c>
      <c r="C1517" s="41" t="s">
        <v>74</v>
      </c>
      <c r="D1517" s="40">
        <v>3</v>
      </c>
      <c r="E1517" s="40">
        <v>1964</v>
      </c>
      <c r="F1517" s="40" t="str">
        <f t="shared" si="93"/>
        <v>1964Q3</v>
      </c>
      <c r="G1517" s="40">
        <v>2</v>
      </c>
      <c r="H1517" s="40">
        <v>0</v>
      </c>
      <c r="I1517" s="40">
        <v>0</v>
      </c>
      <c r="J1517" s="42">
        <v>33986</v>
      </c>
      <c r="K1517" s="42">
        <f>J1517*OtherData!$C$3</f>
        <v>25727.47918243755</v>
      </c>
      <c r="L1517" s="42" t="str">
        <f>VLOOKUP($C1517,OtherData!$H:$I,2,0)</f>
        <v>Storm</v>
      </c>
      <c r="M1517" s="54">
        <f t="shared" si="94"/>
        <v>-3.9062205829430402E-2</v>
      </c>
      <c r="N1517" s="42" t="e">
        <f>VLOOKUP(E1517,Inflation!$A$2:'Inflation'!$L$63,14,FALSE)*J1517</f>
        <v>#REF!</v>
      </c>
      <c r="O1517" s="126" t="e">
        <f t="shared" si="95"/>
        <v>#REF!</v>
      </c>
      <c r="P1517" s="41">
        <v>2</v>
      </c>
      <c r="Q1517" s="41">
        <v>2</v>
      </c>
      <c r="R1517" s="41">
        <v>2</v>
      </c>
    </row>
    <row r="1518" spans="1:18">
      <c r="A1518" s="40" t="str">
        <f t="shared" si="92"/>
        <v>1_19951</v>
      </c>
      <c r="B1518" s="40">
        <v>1</v>
      </c>
      <c r="C1518" s="41" t="s">
        <v>74</v>
      </c>
      <c r="D1518" s="40">
        <v>1</v>
      </c>
      <c r="E1518" s="40">
        <v>1995</v>
      </c>
      <c r="F1518" s="40" t="str">
        <f t="shared" si="93"/>
        <v>1995Q1</v>
      </c>
      <c r="G1518" s="40">
        <v>1</v>
      </c>
      <c r="H1518" s="40">
        <v>0</v>
      </c>
      <c r="I1518" s="40">
        <v>0</v>
      </c>
      <c r="J1518" s="42">
        <v>33891</v>
      </c>
      <c r="K1518" s="42">
        <f>J1518*OtherData!$C$3</f>
        <v>25655.563966691901</v>
      </c>
      <c r="L1518" s="42" t="str">
        <f>VLOOKUP($C1518,OtherData!$H:$I,2,0)</f>
        <v>Storm</v>
      </c>
      <c r="M1518" s="54">
        <f t="shared" si="94"/>
        <v>-3.9062838838275979E-2</v>
      </c>
      <c r="N1518" s="42" t="e">
        <f>VLOOKUP(E1518,Inflation!$A$2:'Inflation'!$L$63,14,FALSE)*J1518</f>
        <v>#REF!</v>
      </c>
      <c r="O1518" s="126" t="e">
        <f t="shared" si="95"/>
        <v>#REF!</v>
      </c>
      <c r="P1518" s="41">
        <v>3</v>
      </c>
      <c r="Q1518" s="41">
        <v>3</v>
      </c>
      <c r="R1518" s="41">
        <v>5</v>
      </c>
    </row>
    <row r="1519" spans="1:18">
      <c r="A1519" s="40" t="str">
        <f t="shared" si="92"/>
        <v>3_19643</v>
      </c>
      <c r="B1519" s="40">
        <v>3</v>
      </c>
      <c r="C1519" s="41" t="s">
        <v>74</v>
      </c>
      <c r="D1519" s="40">
        <v>3</v>
      </c>
      <c r="E1519" s="40">
        <v>1964</v>
      </c>
      <c r="F1519" s="40" t="str">
        <f t="shared" si="93"/>
        <v>1964Q3</v>
      </c>
      <c r="G1519" s="40">
        <v>2</v>
      </c>
      <c r="H1519" s="40">
        <v>0</v>
      </c>
      <c r="I1519" s="40">
        <v>0</v>
      </c>
      <c r="J1519" s="42">
        <v>33878</v>
      </c>
      <c r="K1519" s="42">
        <f>J1519*OtherData!$C$3</f>
        <v>25645.722937168812</v>
      </c>
      <c r="L1519" s="42" t="str">
        <f>VLOOKUP($C1519,OtherData!$H:$I,2,0)</f>
        <v>Storm</v>
      </c>
      <c r="M1519" s="54">
        <f t="shared" si="94"/>
        <v>-3.9062925460539057E-2</v>
      </c>
      <c r="N1519" s="42" t="e">
        <f>VLOOKUP(E1519,Inflation!$A$2:'Inflation'!$L$63,14,FALSE)*J1519</f>
        <v>#REF!</v>
      </c>
      <c r="O1519" s="126" t="e">
        <f t="shared" si="95"/>
        <v>#REF!</v>
      </c>
      <c r="P1519" s="41">
        <v>2</v>
      </c>
      <c r="Q1519" s="41">
        <v>2</v>
      </c>
      <c r="R1519" s="41">
        <v>2</v>
      </c>
    </row>
    <row r="1520" spans="1:18">
      <c r="A1520" s="40" t="str">
        <f t="shared" si="92"/>
        <v>5_20152</v>
      </c>
      <c r="B1520" s="40">
        <v>5</v>
      </c>
      <c r="C1520" s="41" t="s">
        <v>71</v>
      </c>
      <c r="D1520" s="40">
        <v>2</v>
      </c>
      <c r="E1520" s="40">
        <v>2015</v>
      </c>
      <c r="F1520" s="40" t="str">
        <f t="shared" si="93"/>
        <v>2015Q2</v>
      </c>
      <c r="G1520" s="40">
        <v>1</v>
      </c>
      <c r="H1520" s="40">
        <v>0</v>
      </c>
      <c r="I1520" s="40">
        <v>0</v>
      </c>
      <c r="J1520" s="42">
        <v>33774</v>
      </c>
      <c r="K1520" s="42">
        <f>J1520*OtherData!$C$3</f>
        <v>25566.994700984105</v>
      </c>
      <c r="L1520" s="42" t="str">
        <f>VLOOKUP($C1520,OtherData!$H:$I,2,0)</f>
        <v>Storm</v>
      </c>
      <c r="M1520" s="54">
        <f t="shared" si="94"/>
        <v>-3.9063618438643692E-2</v>
      </c>
      <c r="N1520" s="42" t="e">
        <f>VLOOKUP(E1520,Inflation!$A$2:'Inflation'!$L$63,14,FALSE)*J1520</f>
        <v>#REF!</v>
      </c>
      <c r="O1520" s="126" t="e">
        <f t="shared" si="95"/>
        <v>#REF!</v>
      </c>
      <c r="P1520" s="41">
        <v>1</v>
      </c>
      <c r="Q1520" s="41">
        <v>1</v>
      </c>
      <c r="R1520" s="41">
        <v>1</v>
      </c>
    </row>
    <row r="1521" spans="1:18">
      <c r="A1521" s="40" t="str">
        <f t="shared" si="92"/>
        <v>3_20133</v>
      </c>
      <c r="B1521" s="40">
        <v>3</v>
      </c>
      <c r="C1521" s="41" t="s">
        <v>71</v>
      </c>
      <c r="D1521" s="40">
        <v>3</v>
      </c>
      <c r="E1521" s="40">
        <v>2013</v>
      </c>
      <c r="F1521" s="40" t="str">
        <f t="shared" si="93"/>
        <v>2013Q3</v>
      </c>
      <c r="G1521" s="40">
        <v>1</v>
      </c>
      <c r="H1521" s="40">
        <v>0</v>
      </c>
      <c r="I1521" s="40">
        <v>0</v>
      </c>
      <c r="J1521" s="42">
        <v>33764</v>
      </c>
      <c r="K1521" s="42">
        <f>J1521*OtherData!$C$3</f>
        <v>25559.424678274037</v>
      </c>
      <c r="L1521" s="42" t="str">
        <f>VLOOKUP($C1521,OtherData!$H:$I,2,0)</f>
        <v>Storm</v>
      </c>
      <c r="M1521" s="54">
        <f t="shared" si="94"/>
        <v>-3.906368507115375E-2</v>
      </c>
      <c r="N1521" s="42" t="e">
        <f>VLOOKUP(E1521,Inflation!$A$2:'Inflation'!$L$63,14,FALSE)*J1521</f>
        <v>#REF!</v>
      </c>
      <c r="O1521" s="126" t="e">
        <f t="shared" si="95"/>
        <v>#REF!</v>
      </c>
      <c r="P1521" s="41">
        <v>3</v>
      </c>
      <c r="Q1521" s="41">
        <v>3</v>
      </c>
      <c r="R1521" s="41">
        <v>3</v>
      </c>
    </row>
    <row r="1522" spans="1:18">
      <c r="A1522" s="40" t="str">
        <f t="shared" si="92"/>
        <v>5_19694</v>
      </c>
      <c r="B1522" s="40">
        <v>5</v>
      </c>
      <c r="C1522" s="41" t="s">
        <v>69</v>
      </c>
      <c r="D1522" s="40">
        <v>4</v>
      </c>
      <c r="E1522" s="40">
        <v>1969</v>
      </c>
      <c r="F1522" s="40" t="str">
        <f t="shared" si="93"/>
        <v>1969Q4</v>
      </c>
      <c r="G1522" s="40">
        <v>1</v>
      </c>
      <c r="H1522" s="40">
        <v>2</v>
      </c>
      <c r="I1522" s="40">
        <v>2</v>
      </c>
      <c r="J1522" s="42">
        <v>33736</v>
      </c>
      <c r="K1522" s="42">
        <f>J1522*OtherData!$C$3</f>
        <v>25538.228614685846</v>
      </c>
      <c r="L1522" s="42" t="str">
        <f>VLOOKUP($C1522,OtherData!$H:$I,2,0)</f>
        <v>Wind</v>
      </c>
      <c r="M1522" s="54">
        <f t="shared" si="94"/>
        <v>-3.9063871642181919E-2</v>
      </c>
      <c r="N1522" s="42" t="e">
        <f>VLOOKUP(E1522,Inflation!$A$2:'Inflation'!$L$63,14,FALSE)*J1522</f>
        <v>#REF!</v>
      </c>
      <c r="O1522" s="126" t="e">
        <f t="shared" si="95"/>
        <v>#REF!</v>
      </c>
      <c r="P1522" s="41">
        <v>2</v>
      </c>
      <c r="Q1522" s="41">
        <v>2</v>
      </c>
      <c r="R1522" s="41">
        <v>2</v>
      </c>
    </row>
    <row r="1523" spans="1:18">
      <c r="A1523" s="40" t="str">
        <f t="shared" si="92"/>
        <v>2_20142</v>
      </c>
      <c r="B1523" s="40">
        <v>2</v>
      </c>
      <c r="C1523" s="41" t="s">
        <v>86</v>
      </c>
      <c r="D1523" s="40">
        <v>2</v>
      </c>
      <c r="E1523" s="40">
        <v>2014</v>
      </c>
      <c r="F1523" s="40" t="str">
        <f t="shared" si="93"/>
        <v>2014Q2</v>
      </c>
      <c r="G1523" s="40">
        <v>1</v>
      </c>
      <c r="H1523" s="40">
        <v>0</v>
      </c>
      <c r="I1523" s="40">
        <v>0</v>
      </c>
      <c r="J1523" s="42">
        <v>33729</v>
      </c>
      <c r="K1523" s="42">
        <f>J1523*OtherData!$C$3</f>
        <v>25532.929598788796</v>
      </c>
      <c r="L1523" s="42" t="str">
        <f>VLOOKUP($C1523,OtherData!$H:$I,2,0)</f>
        <v>Storm</v>
      </c>
      <c r="M1523" s="54">
        <f t="shared" si="94"/>
        <v>-3.9063918284938964E-2</v>
      </c>
      <c r="N1523" s="42" t="e">
        <f>VLOOKUP(E1523,Inflation!$A$2:'Inflation'!$L$63,14,FALSE)*J1523</f>
        <v>#REF!</v>
      </c>
      <c r="O1523" s="126" t="e">
        <f t="shared" si="95"/>
        <v>#REF!</v>
      </c>
      <c r="P1523" s="41">
        <v>3</v>
      </c>
      <c r="Q1523" s="41">
        <v>3</v>
      </c>
      <c r="R1523" s="41">
        <v>5</v>
      </c>
    </row>
    <row r="1524" spans="1:18">
      <c r="A1524" s="40" t="str">
        <f t="shared" si="92"/>
        <v>3_20133</v>
      </c>
      <c r="B1524" s="40">
        <v>3</v>
      </c>
      <c r="C1524" s="41" t="s">
        <v>74</v>
      </c>
      <c r="D1524" s="40">
        <v>3</v>
      </c>
      <c r="E1524" s="40">
        <v>2013</v>
      </c>
      <c r="F1524" s="40" t="str">
        <f t="shared" si="93"/>
        <v>2013Q3</v>
      </c>
      <c r="G1524" s="40">
        <v>1</v>
      </c>
      <c r="H1524" s="40">
        <v>0</v>
      </c>
      <c r="I1524" s="40">
        <v>0</v>
      </c>
      <c r="J1524" s="42">
        <v>33644</v>
      </c>
      <c r="K1524" s="42">
        <f>J1524*OtherData!$C$3</f>
        <v>25468.584405753219</v>
      </c>
      <c r="L1524" s="42" t="str">
        <f>VLOOKUP($C1524,OtherData!$H:$I,2,0)</f>
        <v>Storm</v>
      </c>
      <c r="M1524" s="54">
        <f t="shared" si="94"/>
        <v>-3.9064484661274476E-2</v>
      </c>
      <c r="N1524" s="42" t="e">
        <f>VLOOKUP(E1524,Inflation!$A$2:'Inflation'!$L$63,14,FALSE)*J1524</f>
        <v>#REF!</v>
      </c>
      <c r="O1524" s="126" t="e">
        <f t="shared" si="95"/>
        <v>#REF!</v>
      </c>
      <c r="P1524" s="41">
        <v>3</v>
      </c>
      <c r="Q1524" s="41">
        <v>3</v>
      </c>
      <c r="R1524" s="41">
        <v>3</v>
      </c>
    </row>
    <row r="1525" spans="1:18">
      <c r="A1525" s="40" t="str">
        <f t="shared" si="92"/>
        <v>5_20112</v>
      </c>
      <c r="B1525" s="40">
        <v>5</v>
      </c>
      <c r="C1525" s="41" t="s">
        <v>71</v>
      </c>
      <c r="D1525" s="40">
        <v>2</v>
      </c>
      <c r="E1525" s="40">
        <v>2011</v>
      </c>
      <c r="F1525" s="40" t="str">
        <f t="shared" si="93"/>
        <v>2011Q2</v>
      </c>
      <c r="G1525" s="40">
        <v>1</v>
      </c>
      <c r="H1525" s="40">
        <v>0</v>
      </c>
      <c r="I1525" s="40">
        <v>0</v>
      </c>
      <c r="J1525" s="42">
        <v>33628</v>
      </c>
      <c r="K1525" s="42">
        <f>J1525*OtherData!$C$3</f>
        <v>25456.472369417108</v>
      </c>
      <c r="L1525" s="42" t="str">
        <f>VLOOKUP($C1525,OtherData!$H:$I,2,0)</f>
        <v>Storm</v>
      </c>
      <c r="M1525" s="54">
        <f t="shared" si="94"/>
        <v>-3.9064591273290573E-2</v>
      </c>
      <c r="N1525" s="42" t="e">
        <f>VLOOKUP(E1525,Inflation!$A$2:'Inflation'!$L$63,14,FALSE)*J1525</f>
        <v>#REF!</v>
      </c>
      <c r="O1525" s="126" t="e">
        <f t="shared" si="95"/>
        <v>#REF!</v>
      </c>
      <c r="P1525" s="41">
        <v>2</v>
      </c>
      <c r="Q1525" s="41">
        <v>2</v>
      </c>
      <c r="R1525" s="41">
        <v>2</v>
      </c>
    </row>
    <row r="1526" spans="1:18">
      <c r="A1526" s="40" t="str">
        <f t="shared" si="92"/>
        <v>3_20142</v>
      </c>
      <c r="B1526" s="40">
        <v>3</v>
      </c>
      <c r="C1526" s="41" t="s">
        <v>71</v>
      </c>
      <c r="D1526" s="40">
        <v>2</v>
      </c>
      <c r="E1526" s="40">
        <v>2014</v>
      </c>
      <c r="F1526" s="40" t="str">
        <f t="shared" si="93"/>
        <v>2014Q2</v>
      </c>
      <c r="G1526" s="40">
        <v>1</v>
      </c>
      <c r="H1526" s="40">
        <v>0</v>
      </c>
      <c r="I1526" s="40">
        <v>0</v>
      </c>
      <c r="J1526" s="42">
        <v>33593</v>
      </c>
      <c r="K1526" s="42">
        <f>J1526*OtherData!$C$3</f>
        <v>25429.97728993187</v>
      </c>
      <c r="L1526" s="42" t="str">
        <f>VLOOKUP($C1526,OtherData!$H:$I,2,0)</f>
        <v>Storm</v>
      </c>
      <c r="M1526" s="54">
        <f t="shared" si="94"/>
        <v>-3.9064824487075787E-2</v>
      </c>
      <c r="N1526" s="42" t="e">
        <f>VLOOKUP(E1526,Inflation!$A$2:'Inflation'!$L$63,14,FALSE)*J1526</f>
        <v>#REF!</v>
      </c>
      <c r="O1526" s="126" t="e">
        <f t="shared" si="95"/>
        <v>#REF!</v>
      </c>
      <c r="P1526" s="41">
        <v>5</v>
      </c>
      <c r="Q1526" s="41">
        <v>2</v>
      </c>
      <c r="R1526" s="41">
        <v>2</v>
      </c>
    </row>
    <row r="1527" spans="1:18">
      <c r="A1527" s="40" t="str">
        <f t="shared" si="92"/>
        <v>3_20133</v>
      </c>
      <c r="B1527" s="40">
        <v>3</v>
      </c>
      <c r="C1527" s="41" t="s">
        <v>66</v>
      </c>
      <c r="D1527" s="40">
        <v>3</v>
      </c>
      <c r="E1527" s="40">
        <v>2013</v>
      </c>
      <c r="F1527" s="40" t="str">
        <f t="shared" si="93"/>
        <v>2013Q3</v>
      </c>
      <c r="G1527" s="40">
        <v>1</v>
      </c>
      <c r="H1527" s="40">
        <v>0</v>
      </c>
      <c r="I1527" s="40">
        <v>0</v>
      </c>
      <c r="J1527" s="42">
        <v>33580</v>
      </c>
      <c r="K1527" s="42">
        <f>J1527*OtherData!$C$3</f>
        <v>25420.136260408781</v>
      </c>
      <c r="L1527" s="42" t="str">
        <f>VLOOKUP($C1527,OtherData!$H:$I,2,0)</f>
        <v>Water</v>
      </c>
      <c r="M1527" s="54">
        <f t="shared" si="94"/>
        <v>-3.9064911109338865E-2</v>
      </c>
      <c r="N1527" s="42" t="e">
        <f>VLOOKUP(E1527,Inflation!$A$2:'Inflation'!$L$63,14,FALSE)*J1527</f>
        <v>#REF!</v>
      </c>
      <c r="O1527" s="126" t="e">
        <f t="shared" si="95"/>
        <v>#REF!</v>
      </c>
      <c r="P1527" s="41">
        <v>5</v>
      </c>
      <c r="Q1527" s="41">
        <v>2</v>
      </c>
      <c r="R1527" s="41">
        <v>5</v>
      </c>
    </row>
    <row r="1528" spans="1:18">
      <c r="A1528" s="40" t="str">
        <f t="shared" si="92"/>
        <v>4_20093</v>
      </c>
      <c r="B1528" s="40">
        <v>4</v>
      </c>
      <c r="C1528" s="41" t="s">
        <v>71</v>
      </c>
      <c r="D1528" s="40">
        <v>3</v>
      </c>
      <c r="E1528" s="40">
        <v>2009</v>
      </c>
      <c r="F1528" s="40" t="str">
        <f t="shared" si="93"/>
        <v>2009Q3</v>
      </c>
      <c r="G1528" s="40">
        <v>1</v>
      </c>
      <c r="H1528" s="40">
        <v>0</v>
      </c>
      <c r="I1528" s="40">
        <v>0</v>
      </c>
      <c r="J1528" s="42">
        <v>33580</v>
      </c>
      <c r="K1528" s="42">
        <f>J1528*OtherData!$C$3</f>
        <v>25420.136260408781</v>
      </c>
      <c r="L1528" s="42" t="str">
        <f>VLOOKUP($C1528,OtherData!$H:$I,2,0)</f>
        <v>Storm</v>
      </c>
      <c r="M1528" s="54">
        <f t="shared" si="94"/>
        <v>-3.9064911109338865E-2</v>
      </c>
      <c r="N1528" s="42" t="e">
        <f>VLOOKUP(E1528,Inflation!$A$2:'Inflation'!$L$63,14,FALSE)*J1528</f>
        <v>#REF!</v>
      </c>
      <c r="O1528" s="126" t="e">
        <f t="shared" si="95"/>
        <v>#REF!</v>
      </c>
      <c r="P1528" s="41">
        <v>3</v>
      </c>
      <c r="Q1528" s="41">
        <v>3</v>
      </c>
      <c r="R1528" s="41">
        <v>3</v>
      </c>
    </row>
    <row r="1529" spans="1:18">
      <c r="A1529" s="40" t="str">
        <f t="shared" si="92"/>
        <v>5_20153</v>
      </c>
      <c r="B1529" s="40">
        <v>5</v>
      </c>
      <c r="C1529" s="41" t="s">
        <v>66</v>
      </c>
      <c r="D1529" s="40">
        <v>3</v>
      </c>
      <c r="E1529" s="40">
        <v>2015</v>
      </c>
      <c r="F1529" s="40" t="str">
        <f t="shared" si="93"/>
        <v>2015Q3</v>
      </c>
      <c r="G1529" s="40">
        <v>1</v>
      </c>
      <c r="H1529" s="40">
        <v>0</v>
      </c>
      <c r="I1529" s="40">
        <v>0</v>
      </c>
      <c r="J1529" s="42">
        <v>33526</v>
      </c>
      <c r="K1529" s="42">
        <f>J1529*OtherData!$C$3</f>
        <v>25379.258137774414</v>
      </c>
      <c r="L1529" s="42" t="str">
        <f>VLOOKUP($C1529,OtherData!$H:$I,2,0)</f>
        <v>Water</v>
      </c>
      <c r="M1529" s="54">
        <f t="shared" si="94"/>
        <v>-3.9065270924893196E-2</v>
      </c>
      <c r="N1529" s="42" t="e">
        <f>VLOOKUP(E1529,Inflation!$A$2:'Inflation'!$L$63,14,FALSE)*J1529</f>
        <v>#REF!</v>
      </c>
      <c r="O1529" s="126" t="e">
        <f t="shared" si="95"/>
        <v>#REF!</v>
      </c>
      <c r="P1529" s="41">
        <v>3</v>
      </c>
      <c r="Q1529" s="41">
        <v>3</v>
      </c>
      <c r="R1529" s="41">
        <v>3</v>
      </c>
    </row>
    <row r="1530" spans="1:18">
      <c r="A1530" s="40" t="str">
        <f t="shared" si="92"/>
        <v>4_20132</v>
      </c>
      <c r="B1530" s="40">
        <v>4</v>
      </c>
      <c r="C1530" s="41" t="s">
        <v>66</v>
      </c>
      <c r="D1530" s="40">
        <v>2</v>
      </c>
      <c r="E1530" s="40">
        <v>2013</v>
      </c>
      <c r="F1530" s="40" t="str">
        <f t="shared" si="93"/>
        <v>2013Q2</v>
      </c>
      <c r="G1530" s="40">
        <v>1</v>
      </c>
      <c r="H1530" s="40">
        <v>0</v>
      </c>
      <c r="I1530" s="40">
        <v>0</v>
      </c>
      <c r="J1530" s="42">
        <v>33523</v>
      </c>
      <c r="K1530" s="42">
        <f>J1530*OtherData!$C$3</f>
        <v>25376.987130961395</v>
      </c>
      <c r="L1530" s="42" t="str">
        <f>VLOOKUP($C1530,OtherData!$H:$I,2,0)</f>
        <v>Water</v>
      </c>
      <c r="M1530" s="54">
        <f t="shared" si="94"/>
        <v>-3.9065290914646215E-2</v>
      </c>
      <c r="N1530" s="42" t="e">
        <f>VLOOKUP(E1530,Inflation!$A$2:'Inflation'!$L$63,14,FALSE)*J1530</f>
        <v>#REF!</v>
      </c>
      <c r="O1530" s="126" t="e">
        <f t="shared" si="95"/>
        <v>#REF!</v>
      </c>
      <c r="P1530" s="41">
        <v>2</v>
      </c>
      <c r="Q1530" s="41">
        <v>2</v>
      </c>
      <c r="R1530" s="41">
        <v>2</v>
      </c>
    </row>
    <row r="1531" spans="1:18">
      <c r="A1531" s="40" t="str">
        <f t="shared" si="92"/>
        <v>3_20152</v>
      </c>
      <c r="B1531" s="40">
        <v>3</v>
      </c>
      <c r="C1531" s="41" t="s">
        <v>71</v>
      </c>
      <c r="D1531" s="40">
        <v>2</v>
      </c>
      <c r="E1531" s="40">
        <v>2015</v>
      </c>
      <c r="F1531" s="40" t="str">
        <f t="shared" si="93"/>
        <v>2015Q2</v>
      </c>
      <c r="G1531" s="40">
        <v>1</v>
      </c>
      <c r="H1531" s="40">
        <v>0</v>
      </c>
      <c r="I1531" s="40">
        <v>0</v>
      </c>
      <c r="J1531" s="42">
        <v>33511</v>
      </c>
      <c r="K1531" s="42">
        <f>J1531*OtherData!$C$3</f>
        <v>25367.903103709312</v>
      </c>
      <c r="L1531" s="42" t="str">
        <f>VLOOKUP($C1531,OtherData!$H:$I,2,0)</f>
        <v>Storm</v>
      </c>
      <c r="M1531" s="54">
        <f t="shared" si="94"/>
        <v>-3.9065370873658287E-2</v>
      </c>
      <c r="N1531" s="42" t="e">
        <f>VLOOKUP(E1531,Inflation!$A$2:'Inflation'!$L$63,14,FALSE)*J1531</f>
        <v>#REF!</v>
      </c>
      <c r="O1531" s="126" t="e">
        <f t="shared" si="95"/>
        <v>#REF!</v>
      </c>
      <c r="P1531" s="41">
        <v>3</v>
      </c>
      <c r="Q1531" s="41">
        <v>3</v>
      </c>
      <c r="R1531" s="41">
        <v>3</v>
      </c>
    </row>
    <row r="1532" spans="1:18">
      <c r="A1532" s="40" t="str">
        <f t="shared" si="92"/>
        <v>2_20003</v>
      </c>
      <c r="B1532" s="40">
        <v>2</v>
      </c>
      <c r="C1532" s="41" t="s">
        <v>71</v>
      </c>
      <c r="D1532" s="40">
        <v>3</v>
      </c>
      <c r="E1532" s="40">
        <v>2000</v>
      </c>
      <c r="F1532" s="40" t="str">
        <f t="shared" si="93"/>
        <v>2000Q3</v>
      </c>
      <c r="G1532" s="40">
        <v>1</v>
      </c>
      <c r="H1532" s="40">
        <v>0</v>
      </c>
      <c r="I1532" s="40">
        <v>0</v>
      </c>
      <c r="J1532" s="42">
        <v>33504</v>
      </c>
      <c r="K1532" s="42">
        <f>J1532*OtherData!$C$3</f>
        <v>25362.604087812266</v>
      </c>
      <c r="L1532" s="42" t="str">
        <f>VLOOKUP($C1532,OtherData!$H:$I,2,0)</f>
        <v>Storm</v>
      </c>
      <c r="M1532" s="54">
        <f t="shared" si="94"/>
        <v>-3.9065417516415332E-2</v>
      </c>
      <c r="N1532" s="42" t="e">
        <f>VLOOKUP(E1532,Inflation!$A$2:'Inflation'!$L$63,14,FALSE)*J1532</f>
        <v>#REF!</v>
      </c>
      <c r="O1532" s="126" t="e">
        <f t="shared" si="95"/>
        <v>#REF!</v>
      </c>
      <c r="P1532" s="41">
        <v>3</v>
      </c>
      <c r="Q1532" s="41">
        <v>3</v>
      </c>
      <c r="R1532" s="41">
        <v>3</v>
      </c>
    </row>
    <row r="1533" spans="1:18">
      <c r="A1533" s="40" t="str">
        <f t="shared" si="92"/>
        <v>3_20092</v>
      </c>
      <c r="B1533" s="40">
        <v>3</v>
      </c>
      <c r="C1533" s="41" t="s">
        <v>71</v>
      </c>
      <c r="D1533" s="40">
        <v>2</v>
      </c>
      <c r="E1533" s="40">
        <v>2009</v>
      </c>
      <c r="F1533" s="40" t="str">
        <f t="shared" si="93"/>
        <v>2009Q2</v>
      </c>
      <c r="G1533" s="40">
        <v>1</v>
      </c>
      <c r="H1533" s="40">
        <v>0</v>
      </c>
      <c r="I1533" s="40">
        <v>0</v>
      </c>
      <c r="J1533" s="42">
        <v>33501</v>
      </c>
      <c r="K1533" s="42">
        <f>J1533*OtherData!$C$3</f>
        <v>25360.333080999244</v>
      </c>
      <c r="L1533" s="42" t="str">
        <f>VLOOKUP($C1533,OtherData!$H:$I,2,0)</f>
        <v>Storm</v>
      </c>
      <c r="M1533" s="54">
        <f t="shared" si="94"/>
        <v>-3.9065437506168345E-2</v>
      </c>
      <c r="N1533" s="42" t="e">
        <f>VLOOKUP(E1533,Inflation!$A$2:'Inflation'!$L$63,14,FALSE)*J1533</f>
        <v>#REF!</v>
      </c>
      <c r="O1533" s="126" t="e">
        <f t="shared" si="95"/>
        <v>#REF!</v>
      </c>
      <c r="P1533" s="41">
        <v>3</v>
      </c>
      <c r="Q1533" s="41">
        <v>3</v>
      </c>
      <c r="R1533" s="41">
        <v>3</v>
      </c>
    </row>
    <row r="1534" spans="1:18">
      <c r="A1534" s="40" t="str">
        <f t="shared" si="92"/>
        <v>3_20132</v>
      </c>
      <c r="B1534" s="40">
        <v>3</v>
      </c>
      <c r="C1534" s="41" t="s">
        <v>71</v>
      </c>
      <c r="D1534" s="40">
        <v>2</v>
      </c>
      <c r="E1534" s="40">
        <v>2013</v>
      </c>
      <c r="F1534" s="40" t="str">
        <f t="shared" si="93"/>
        <v>2013Q2</v>
      </c>
      <c r="G1534" s="40">
        <v>1</v>
      </c>
      <c r="H1534" s="40">
        <v>0</v>
      </c>
      <c r="I1534" s="40">
        <v>0</v>
      </c>
      <c r="J1534" s="42">
        <v>33498</v>
      </c>
      <c r="K1534" s="42">
        <f>J1534*OtherData!$C$3</f>
        <v>25358.062074186222</v>
      </c>
      <c r="L1534" s="42" t="str">
        <f>VLOOKUP($C1534,OtherData!$H:$I,2,0)</f>
        <v>Storm</v>
      </c>
      <c r="M1534" s="54">
        <f t="shared" si="94"/>
        <v>-3.9065457495921364E-2</v>
      </c>
      <c r="N1534" s="42" t="e">
        <f>VLOOKUP(E1534,Inflation!$A$2:'Inflation'!$L$63,14,FALSE)*J1534</f>
        <v>#REF!</v>
      </c>
      <c r="O1534" s="126" t="e">
        <f t="shared" si="95"/>
        <v>#REF!</v>
      </c>
      <c r="P1534" s="41">
        <v>3</v>
      </c>
      <c r="Q1534" s="41">
        <v>3</v>
      </c>
      <c r="R1534" s="41">
        <v>5</v>
      </c>
    </row>
    <row r="1535" spans="1:18">
      <c r="A1535" s="40" t="str">
        <f t="shared" si="92"/>
        <v>2_20112</v>
      </c>
      <c r="B1535" s="40">
        <v>2</v>
      </c>
      <c r="C1535" s="41" t="s">
        <v>71</v>
      </c>
      <c r="D1535" s="40">
        <v>2</v>
      </c>
      <c r="E1535" s="40">
        <v>2011</v>
      </c>
      <c r="F1535" s="40" t="str">
        <f t="shared" si="93"/>
        <v>2011Q2</v>
      </c>
      <c r="G1535" s="40">
        <v>1</v>
      </c>
      <c r="H1535" s="40">
        <v>0</v>
      </c>
      <c r="I1535" s="40">
        <v>0</v>
      </c>
      <c r="J1535" s="42">
        <v>33317</v>
      </c>
      <c r="K1535" s="42">
        <f>J1535*OtherData!$C$3</f>
        <v>25221.044663133991</v>
      </c>
      <c r="L1535" s="42" t="str">
        <f>VLOOKUP($C1535,OtherData!$H:$I,2,0)</f>
        <v>Storm</v>
      </c>
      <c r="M1535" s="54">
        <f t="shared" si="94"/>
        <v>-3.9066663544353467E-2</v>
      </c>
      <c r="N1535" s="42" t="e">
        <f>VLOOKUP(E1535,Inflation!$A$2:'Inflation'!$L$63,14,FALSE)*J1535</f>
        <v>#REF!</v>
      </c>
      <c r="O1535" s="126" t="e">
        <f t="shared" si="95"/>
        <v>#REF!</v>
      </c>
      <c r="P1535" s="41">
        <v>5</v>
      </c>
      <c r="Q1535" s="41">
        <v>2</v>
      </c>
      <c r="R1535" s="41">
        <v>2</v>
      </c>
    </row>
    <row r="1536" spans="1:18">
      <c r="A1536" s="40" t="str">
        <f t="shared" si="92"/>
        <v>5_20152</v>
      </c>
      <c r="B1536" s="40">
        <v>5</v>
      </c>
      <c r="C1536" s="41" t="s">
        <v>71</v>
      </c>
      <c r="D1536" s="40">
        <v>2</v>
      </c>
      <c r="E1536" s="40">
        <v>2015</v>
      </c>
      <c r="F1536" s="40" t="str">
        <f t="shared" si="93"/>
        <v>2015Q2</v>
      </c>
      <c r="G1536" s="40">
        <v>1</v>
      </c>
      <c r="H1536" s="40">
        <v>0</v>
      </c>
      <c r="I1536" s="40">
        <v>0</v>
      </c>
      <c r="J1536" s="42">
        <v>33317</v>
      </c>
      <c r="K1536" s="42">
        <f>J1536*OtherData!$C$3</f>
        <v>25221.044663133991</v>
      </c>
      <c r="L1536" s="42" t="str">
        <f>VLOOKUP($C1536,OtherData!$H:$I,2,0)</f>
        <v>Storm</v>
      </c>
      <c r="M1536" s="54">
        <f t="shared" si="94"/>
        <v>-3.9066663544353467E-2</v>
      </c>
      <c r="N1536" s="42" t="e">
        <f>VLOOKUP(E1536,Inflation!$A$2:'Inflation'!$L$63,14,FALSE)*J1536</f>
        <v>#REF!</v>
      </c>
      <c r="O1536" s="126" t="e">
        <f t="shared" si="95"/>
        <v>#REF!</v>
      </c>
      <c r="P1536" s="41">
        <v>3</v>
      </c>
      <c r="Q1536" s="41">
        <v>3</v>
      </c>
      <c r="R1536" s="41">
        <v>3</v>
      </c>
    </row>
    <row r="1537" spans="1:18">
      <c r="A1537" s="40" t="str">
        <f t="shared" si="92"/>
        <v>4_20093</v>
      </c>
      <c r="B1537" s="40">
        <v>4</v>
      </c>
      <c r="C1537" s="41" t="s">
        <v>71</v>
      </c>
      <c r="D1537" s="40">
        <v>3</v>
      </c>
      <c r="E1537" s="40">
        <v>2009</v>
      </c>
      <c r="F1537" s="40" t="str">
        <f t="shared" si="93"/>
        <v>2009Q3</v>
      </c>
      <c r="G1537" s="40">
        <v>1</v>
      </c>
      <c r="H1537" s="40">
        <v>0</v>
      </c>
      <c r="I1537" s="40">
        <v>0</v>
      </c>
      <c r="J1537" s="42">
        <v>33270</v>
      </c>
      <c r="K1537" s="42">
        <f>J1537*OtherData!$C$3</f>
        <v>25185.46555639667</v>
      </c>
      <c r="L1537" s="42" t="str">
        <f>VLOOKUP($C1537,OtherData!$H:$I,2,0)</f>
        <v>Storm</v>
      </c>
      <c r="M1537" s="54">
        <f t="shared" si="94"/>
        <v>-3.9066976717150752E-2</v>
      </c>
      <c r="N1537" s="42" t="e">
        <f>VLOOKUP(E1537,Inflation!$A$2:'Inflation'!$L$63,14,FALSE)*J1537</f>
        <v>#REF!</v>
      </c>
      <c r="O1537" s="126" t="e">
        <f t="shared" si="95"/>
        <v>#REF!</v>
      </c>
      <c r="P1537" s="41">
        <v>5</v>
      </c>
      <c r="Q1537" s="41">
        <v>2</v>
      </c>
      <c r="R1537" s="41">
        <v>2</v>
      </c>
    </row>
    <row r="1538" spans="1:18">
      <c r="A1538" s="40" t="str">
        <f t="shared" ref="A1538:A1601" si="96">B1538&amp;"_"&amp;E1538&amp;D1538</f>
        <v>4_20112</v>
      </c>
      <c r="B1538" s="40">
        <v>4</v>
      </c>
      <c r="C1538" s="41" t="s">
        <v>86</v>
      </c>
      <c r="D1538" s="40">
        <v>2</v>
      </c>
      <c r="E1538" s="40">
        <v>2011</v>
      </c>
      <c r="F1538" s="40" t="str">
        <f t="shared" ref="F1538:F1601" si="97">E1538&amp;"Q"&amp;D1538</f>
        <v>2011Q2</v>
      </c>
      <c r="G1538" s="40">
        <v>1</v>
      </c>
      <c r="H1538" s="40">
        <v>0</v>
      </c>
      <c r="I1538" s="40">
        <v>0</v>
      </c>
      <c r="J1538" s="42">
        <v>33247</v>
      </c>
      <c r="K1538" s="42">
        <f>J1538*OtherData!$C$3</f>
        <v>25168.054504163512</v>
      </c>
      <c r="L1538" s="42" t="str">
        <f>VLOOKUP($C1538,OtherData!$H:$I,2,0)</f>
        <v>Storm</v>
      </c>
      <c r="M1538" s="54">
        <f t="shared" ref="M1538:M1601" si="98">STANDARDIZE(J1538,AVERAGE($J$2:$J$3367),_xlfn.STDEV.S($J$2:$J$3367))</f>
        <v>-3.9067129971923888E-2</v>
      </c>
      <c r="N1538" s="42" t="e">
        <f>VLOOKUP(E1538,Inflation!$A$2:'Inflation'!$L$63,14,FALSE)*J1538</f>
        <v>#REF!</v>
      </c>
      <c r="O1538" s="126" t="e">
        <f t="shared" ref="O1538:O1601" si="99">STANDARDIZE(N1538,AVERAGE($N$2:$N$3367),_xlfn.STDEV.S($N$2:$N$3367))</f>
        <v>#REF!</v>
      </c>
      <c r="P1538" s="41">
        <v>5</v>
      </c>
      <c r="Q1538" s="41">
        <v>2</v>
      </c>
      <c r="R1538" s="41">
        <v>5</v>
      </c>
    </row>
    <row r="1539" spans="1:18">
      <c r="A1539" s="40" t="str">
        <f t="shared" si="96"/>
        <v>4_20133</v>
      </c>
      <c r="B1539" s="40">
        <v>4</v>
      </c>
      <c r="C1539" s="41" t="s">
        <v>71</v>
      </c>
      <c r="D1539" s="40">
        <v>3</v>
      </c>
      <c r="E1539" s="40">
        <v>2013</v>
      </c>
      <c r="F1539" s="40" t="str">
        <f t="shared" si="97"/>
        <v>2013Q3</v>
      </c>
      <c r="G1539" s="40">
        <v>1</v>
      </c>
      <c r="H1539" s="40">
        <v>0</v>
      </c>
      <c r="I1539" s="40">
        <v>0</v>
      </c>
      <c r="J1539" s="42">
        <v>33216</v>
      </c>
      <c r="K1539" s="42">
        <f>J1539*OtherData!$C$3</f>
        <v>25144.587433762303</v>
      </c>
      <c r="L1539" s="42" t="str">
        <f>VLOOKUP($C1539,OtherData!$H:$I,2,0)</f>
        <v>Storm</v>
      </c>
      <c r="M1539" s="54">
        <f t="shared" si="98"/>
        <v>-3.9067336532705076E-2</v>
      </c>
      <c r="N1539" s="42" t="e">
        <f>VLOOKUP(E1539,Inflation!$A$2:'Inflation'!$L$63,14,FALSE)*J1539</f>
        <v>#REF!</v>
      </c>
      <c r="O1539" s="126" t="e">
        <f t="shared" si="99"/>
        <v>#REF!</v>
      </c>
      <c r="P1539" s="41">
        <v>5</v>
      </c>
      <c r="Q1539" s="41">
        <v>2</v>
      </c>
      <c r="R1539" s="41">
        <v>5</v>
      </c>
    </row>
    <row r="1540" spans="1:18">
      <c r="A1540" s="40" t="str">
        <f t="shared" si="96"/>
        <v>5_20163</v>
      </c>
      <c r="B1540" s="40">
        <v>5</v>
      </c>
      <c r="C1540" s="41" t="s">
        <v>66</v>
      </c>
      <c r="D1540" s="40">
        <v>3</v>
      </c>
      <c r="E1540" s="40">
        <v>2016</v>
      </c>
      <c r="F1540" s="40" t="str">
        <f t="shared" si="97"/>
        <v>2016Q3</v>
      </c>
      <c r="G1540" s="40">
        <v>1</v>
      </c>
      <c r="H1540" s="40">
        <v>0</v>
      </c>
      <c r="I1540" s="40">
        <v>0</v>
      </c>
      <c r="J1540" s="42">
        <v>33187</v>
      </c>
      <c r="K1540" s="42">
        <f>J1540*OtherData!$C$3</f>
        <v>25122.634367903105</v>
      </c>
      <c r="L1540" s="42" t="str">
        <f>VLOOKUP($C1540,OtherData!$H:$I,2,0)</f>
        <v>Water</v>
      </c>
      <c r="M1540" s="54">
        <f t="shared" si="98"/>
        <v>-3.9067529766984251E-2</v>
      </c>
      <c r="N1540" s="42" t="e">
        <f>VLOOKUP(E1540,Inflation!$A$2:'Inflation'!$L$63,14,FALSE)*J1540</f>
        <v>#REF!</v>
      </c>
      <c r="O1540" s="126" t="e">
        <f t="shared" si="99"/>
        <v>#REF!</v>
      </c>
      <c r="P1540" s="41">
        <v>4</v>
      </c>
      <c r="Q1540" s="41">
        <v>4</v>
      </c>
      <c r="R1540" s="41">
        <v>5</v>
      </c>
    </row>
    <row r="1541" spans="1:18">
      <c r="A1541" s="40" t="str">
        <f t="shared" si="96"/>
        <v>5_20103</v>
      </c>
      <c r="B1541" s="40">
        <v>5</v>
      </c>
      <c r="C1541" s="41" t="s">
        <v>71</v>
      </c>
      <c r="D1541" s="40">
        <v>3</v>
      </c>
      <c r="E1541" s="40">
        <v>2010</v>
      </c>
      <c r="F1541" s="40" t="str">
        <f t="shared" si="97"/>
        <v>2010Q3</v>
      </c>
      <c r="G1541" s="40">
        <v>1</v>
      </c>
      <c r="H1541" s="40">
        <v>0</v>
      </c>
      <c r="I1541" s="40">
        <v>0</v>
      </c>
      <c r="J1541" s="42">
        <v>33168</v>
      </c>
      <c r="K1541" s="42">
        <f>J1541*OtherData!$C$3</f>
        <v>25108.251324753975</v>
      </c>
      <c r="L1541" s="42" t="str">
        <f>VLOOKUP($C1541,OtherData!$H:$I,2,0)</f>
        <v>Storm</v>
      </c>
      <c r="M1541" s="54">
        <f t="shared" si="98"/>
        <v>-3.9067656368753367E-2</v>
      </c>
      <c r="N1541" s="42" t="e">
        <f>VLOOKUP(E1541,Inflation!$A$2:'Inflation'!$L$63,14,FALSE)*J1541</f>
        <v>#REF!</v>
      </c>
      <c r="O1541" s="126" t="e">
        <f t="shared" si="99"/>
        <v>#REF!</v>
      </c>
      <c r="P1541" s="41">
        <v>2</v>
      </c>
      <c r="Q1541" s="41">
        <v>2</v>
      </c>
      <c r="R1541" s="41">
        <v>2</v>
      </c>
    </row>
    <row r="1542" spans="1:18">
      <c r="A1542" s="40" t="str">
        <f t="shared" si="96"/>
        <v>5_19661</v>
      </c>
      <c r="B1542" s="40">
        <v>5</v>
      </c>
      <c r="C1542" s="41" t="s">
        <v>67</v>
      </c>
      <c r="D1542" s="40">
        <v>1</v>
      </c>
      <c r="E1542" s="40">
        <v>1966</v>
      </c>
      <c r="F1542" s="40" t="str">
        <f t="shared" si="97"/>
        <v>1966Q1</v>
      </c>
      <c r="G1542" s="40">
        <v>1</v>
      </c>
      <c r="H1542" s="40">
        <v>0</v>
      </c>
      <c r="I1542" s="40">
        <v>0</v>
      </c>
      <c r="J1542" s="42">
        <v>33142</v>
      </c>
      <c r="K1542" s="42">
        <f>J1542*OtherData!$C$3</f>
        <v>25088.5692657078</v>
      </c>
      <c r="L1542" s="42" t="str">
        <f>VLOOKUP($C1542,OtherData!$H:$I,2,0)</f>
        <v>Winter</v>
      </c>
      <c r="M1542" s="54">
        <f t="shared" si="98"/>
        <v>-3.9067829613279523E-2</v>
      </c>
      <c r="N1542" s="42" t="e">
        <f>VLOOKUP(E1542,Inflation!$A$2:'Inflation'!$L$63,14,FALSE)*J1542</f>
        <v>#REF!</v>
      </c>
      <c r="O1542" s="126" t="e">
        <f t="shared" si="99"/>
        <v>#REF!</v>
      </c>
      <c r="P1542" s="41">
        <v>2</v>
      </c>
      <c r="Q1542" s="41">
        <v>2</v>
      </c>
      <c r="R1542" s="41">
        <v>2</v>
      </c>
    </row>
    <row r="1543" spans="1:18">
      <c r="A1543" s="40" t="str">
        <f t="shared" si="96"/>
        <v>2_20173</v>
      </c>
      <c r="B1543" s="40">
        <v>2</v>
      </c>
      <c r="C1543" s="41" t="s">
        <v>71</v>
      </c>
      <c r="D1543" s="40">
        <v>3</v>
      </c>
      <c r="E1543" s="40">
        <v>2017</v>
      </c>
      <c r="F1543" s="40" t="str">
        <f t="shared" si="97"/>
        <v>2017Q3</v>
      </c>
      <c r="G1543" s="40">
        <v>1</v>
      </c>
      <c r="H1543" s="40">
        <v>0</v>
      </c>
      <c r="I1543" s="40">
        <v>0</v>
      </c>
      <c r="J1543" s="42">
        <v>33095</v>
      </c>
      <c r="K1543" s="42">
        <f>J1543*OtherData!$C$3</f>
        <v>25052.990158970479</v>
      </c>
      <c r="L1543" s="42" t="str">
        <f>VLOOKUP($C1543,OtherData!$H:$I,2,0)</f>
        <v>Storm</v>
      </c>
      <c r="M1543" s="54">
        <f t="shared" si="98"/>
        <v>-3.9068142786076808E-2</v>
      </c>
      <c r="N1543" s="42" t="e">
        <f>VLOOKUP(E1543,Inflation!$A$2:'Inflation'!$L$63,14,FALSE)*J1543</f>
        <v>#REF!</v>
      </c>
      <c r="O1543" s="126" t="e">
        <f t="shared" si="99"/>
        <v>#REF!</v>
      </c>
      <c r="P1543" s="41">
        <v>2</v>
      </c>
      <c r="Q1543" s="41">
        <v>2</v>
      </c>
      <c r="R1543" s="41">
        <v>2</v>
      </c>
    </row>
    <row r="1544" spans="1:18">
      <c r="A1544" s="40" t="str">
        <f t="shared" si="96"/>
        <v>3_20203</v>
      </c>
      <c r="B1544" s="40">
        <v>3</v>
      </c>
      <c r="C1544" s="41" t="s">
        <v>66</v>
      </c>
      <c r="D1544" s="40">
        <v>3</v>
      </c>
      <c r="E1544" s="40">
        <v>2020</v>
      </c>
      <c r="F1544" s="40" t="str">
        <f t="shared" si="97"/>
        <v>2020Q3</v>
      </c>
      <c r="G1544" s="40">
        <v>1</v>
      </c>
      <c r="H1544" s="40">
        <v>0</v>
      </c>
      <c r="I1544" s="40">
        <v>0</v>
      </c>
      <c r="J1544" s="42">
        <v>33057</v>
      </c>
      <c r="K1544" s="42">
        <f>J1544*OtherData!$C$3</f>
        <v>25024.224072672219</v>
      </c>
      <c r="L1544" s="42" t="str">
        <f>VLOOKUP($C1544,OtherData!$H:$I,2,0)</f>
        <v>Water</v>
      </c>
      <c r="M1544" s="54">
        <f t="shared" si="98"/>
        <v>-3.9068395989615042E-2</v>
      </c>
      <c r="N1544" s="42" t="e">
        <f>VLOOKUP(E1544,Inflation!$A$2:'Inflation'!$L$63,14,FALSE)*J1544</f>
        <v>#REF!</v>
      </c>
      <c r="O1544" s="126" t="e">
        <f t="shared" si="99"/>
        <v>#REF!</v>
      </c>
      <c r="P1544" s="41">
        <v>5</v>
      </c>
      <c r="Q1544" s="41">
        <v>2</v>
      </c>
      <c r="R1544" s="41">
        <v>5</v>
      </c>
    </row>
    <row r="1545" spans="1:18">
      <c r="A1545" s="40" t="str">
        <f t="shared" si="96"/>
        <v>2_20163</v>
      </c>
      <c r="B1545" s="40">
        <v>2</v>
      </c>
      <c r="C1545" s="41" t="s">
        <v>71</v>
      </c>
      <c r="D1545" s="40">
        <v>3</v>
      </c>
      <c r="E1545" s="40">
        <v>2016</v>
      </c>
      <c r="F1545" s="40" t="str">
        <f t="shared" si="97"/>
        <v>2016Q3</v>
      </c>
      <c r="G1545" s="40">
        <v>1</v>
      </c>
      <c r="H1545" s="40">
        <v>0</v>
      </c>
      <c r="I1545" s="40">
        <v>0</v>
      </c>
      <c r="J1545" s="42">
        <v>33003</v>
      </c>
      <c r="K1545" s="42">
        <f>J1545*OtherData!$C$3</f>
        <v>24983.345950037852</v>
      </c>
      <c r="L1545" s="42" t="str">
        <f>VLOOKUP($C1545,OtherData!$H:$I,2,0)</f>
        <v>Storm</v>
      </c>
      <c r="M1545" s="54">
        <f t="shared" si="98"/>
        <v>-3.9068755805169372E-2</v>
      </c>
      <c r="N1545" s="42" t="e">
        <f>VLOOKUP(E1545,Inflation!$A$2:'Inflation'!$L$63,14,FALSE)*J1545</f>
        <v>#REF!</v>
      </c>
      <c r="O1545" s="126" t="e">
        <f t="shared" si="99"/>
        <v>#REF!</v>
      </c>
      <c r="P1545" s="41">
        <v>3</v>
      </c>
      <c r="Q1545" s="41">
        <v>3</v>
      </c>
      <c r="R1545" s="41">
        <v>3</v>
      </c>
    </row>
    <row r="1546" spans="1:18">
      <c r="A1546" s="40" t="str">
        <f t="shared" si="96"/>
        <v>5_19643</v>
      </c>
      <c r="B1546" s="40">
        <v>5</v>
      </c>
      <c r="C1546" s="41" t="s">
        <v>74</v>
      </c>
      <c r="D1546" s="40">
        <v>3</v>
      </c>
      <c r="E1546" s="40">
        <v>1964</v>
      </c>
      <c r="F1546" s="40" t="str">
        <f t="shared" si="97"/>
        <v>1964Q3</v>
      </c>
      <c r="G1546" s="40">
        <v>2</v>
      </c>
      <c r="H1546" s="40">
        <v>0</v>
      </c>
      <c r="I1546" s="40">
        <v>0</v>
      </c>
      <c r="J1546" s="42">
        <v>33000</v>
      </c>
      <c r="K1546" s="42">
        <f>J1546*OtherData!$C$3</f>
        <v>24981.07494322483</v>
      </c>
      <c r="L1546" s="42" t="str">
        <f>VLOOKUP($C1546,OtherData!$H:$I,2,0)</f>
        <v>Storm</v>
      </c>
      <c r="M1546" s="54">
        <f t="shared" si="98"/>
        <v>-3.9068775794922385E-2</v>
      </c>
      <c r="N1546" s="42" t="e">
        <f>VLOOKUP(E1546,Inflation!$A$2:'Inflation'!$L$63,14,FALSE)*J1546</f>
        <v>#REF!</v>
      </c>
      <c r="O1546" s="126" t="e">
        <f t="shared" si="99"/>
        <v>#REF!</v>
      </c>
      <c r="P1546" s="41">
        <v>2</v>
      </c>
      <c r="Q1546" s="41">
        <v>2</v>
      </c>
      <c r="R1546" s="41">
        <v>2</v>
      </c>
    </row>
    <row r="1547" spans="1:18">
      <c r="A1547" s="40" t="str">
        <f t="shared" si="96"/>
        <v>4_20102</v>
      </c>
      <c r="B1547" s="40">
        <v>4</v>
      </c>
      <c r="C1547" s="41" t="s">
        <v>71</v>
      </c>
      <c r="D1547" s="40">
        <v>2</v>
      </c>
      <c r="E1547" s="40">
        <v>2010</v>
      </c>
      <c r="F1547" s="40" t="str">
        <f t="shared" si="97"/>
        <v>2010Q2</v>
      </c>
      <c r="G1547" s="40">
        <v>1</v>
      </c>
      <c r="H1547" s="40">
        <v>0</v>
      </c>
      <c r="I1547" s="40">
        <v>0</v>
      </c>
      <c r="J1547" s="42">
        <v>32924</v>
      </c>
      <c r="K1547" s="42">
        <f>J1547*OtherData!$C$3</f>
        <v>24923.542770628312</v>
      </c>
      <c r="L1547" s="42" t="str">
        <f>VLOOKUP($C1547,OtherData!$H:$I,2,0)</f>
        <v>Storm</v>
      </c>
      <c r="M1547" s="54">
        <f t="shared" si="98"/>
        <v>-3.9069282201998852E-2</v>
      </c>
      <c r="N1547" s="42" t="e">
        <f>VLOOKUP(E1547,Inflation!$A$2:'Inflation'!$L$63,14,FALSE)*J1547</f>
        <v>#REF!</v>
      </c>
      <c r="O1547" s="126" t="e">
        <f t="shared" si="99"/>
        <v>#REF!</v>
      </c>
      <c r="P1547" s="41">
        <v>2</v>
      </c>
      <c r="Q1547" s="41">
        <v>2</v>
      </c>
      <c r="R1547" s="41">
        <v>2</v>
      </c>
    </row>
    <row r="1548" spans="1:18">
      <c r="A1548" s="40" t="str">
        <f t="shared" si="96"/>
        <v>3_20123</v>
      </c>
      <c r="B1548" s="40">
        <v>3</v>
      </c>
      <c r="C1548" s="41" t="s">
        <v>71</v>
      </c>
      <c r="D1548" s="40">
        <v>3</v>
      </c>
      <c r="E1548" s="40">
        <v>2012</v>
      </c>
      <c r="F1548" s="40" t="str">
        <f t="shared" si="97"/>
        <v>2012Q3</v>
      </c>
      <c r="G1548" s="40">
        <v>1</v>
      </c>
      <c r="H1548" s="40">
        <v>0</v>
      </c>
      <c r="I1548" s="40">
        <v>0</v>
      </c>
      <c r="J1548" s="42">
        <v>32918</v>
      </c>
      <c r="K1548" s="42">
        <f>J1548*OtherData!$C$3</f>
        <v>24919.000757002272</v>
      </c>
      <c r="L1548" s="42" t="str">
        <f>VLOOKUP($C1548,OtherData!$H:$I,2,0)</f>
        <v>Storm</v>
      </c>
      <c r="M1548" s="54">
        <f t="shared" si="98"/>
        <v>-3.9069322181504884E-2</v>
      </c>
      <c r="N1548" s="42" t="e">
        <f>VLOOKUP(E1548,Inflation!$A$2:'Inflation'!$L$63,14,FALSE)*J1548</f>
        <v>#REF!</v>
      </c>
      <c r="O1548" s="126" t="e">
        <f t="shared" si="99"/>
        <v>#REF!</v>
      </c>
      <c r="P1548" s="41">
        <v>3</v>
      </c>
      <c r="Q1548" s="41">
        <v>3</v>
      </c>
      <c r="R1548" s="41">
        <v>3</v>
      </c>
    </row>
    <row r="1549" spans="1:18">
      <c r="A1549" s="40" t="str">
        <f t="shared" si="96"/>
        <v>3_20123</v>
      </c>
      <c r="B1549" s="40">
        <v>3</v>
      </c>
      <c r="C1549" s="41" t="s">
        <v>66</v>
      </c>
      <c r="D1549" s="40">
        <v>3</v>
      </c>
      <c r="E1549" s="40">
        <v>2012</v>
      </c>
      <c r="F1549" s="40" t="str">
        <f t="shared" si="97"/>
        <v>2012Q3</v>
      </c>
      <c r="G1549" s="40">
        <v>1</v>
      </c>
      <c r="H1549" s="40">
        <v>0</v>
      </c>
      <c r="I1549" s="40">
        <v>0</v>
      </c>
      <c r="J1549" s="42">
        <v>32899</v>
      </c>
      <c r="K1549" s="42">
        <f>J1549*OtherData!$C$3</f>
        <v>24904.617713853142</v>
      </c>
      <c r="L1549" s="42" t="str">
        <f>VLOOKUP($C1549,OtherData!$H:$I,2,0)</f>
        <v>Water</v>
      </c>
      <c r="M1549" s="54">
        <f t="shared" si="98"/>
        <v>-3.9069448783274001E-2</v>
      </c>
      <c r="N1549" s="42" t="e">
        <f>VLOOKUP(E1549,Inflation!$A$2:'Inflation'!$L$63,14,FALSE)*J1549</f>
        <v>#REF!</v>
      </c>
      <c r="O1549" s="126" t="e">
        <f t="shared" si="99"/>
        <v>#REF!</v>
      </c>
      <c r="P1549" s="41">
        <v>3</v>
      </c>
      <c r="Q1549" s="41">
        <v>3</v>
      </c>
      <c r="R1549" s="41">
        <v>3</v>
      </c>
    </row>
    <row r="1550" spans="1:18">
      <c r="A1550" s="40" t="str">
        <f t="shared" si="96"/>
        <v>3_20132</v>
      </c>
      <c r="B1550" s="40">
        <v>3</v>
      </c>
      <c r="C1550" s="41" t="s">
        <v>66</v>
      </c>
      <c r="D1550" s="40">
        <v>2</v>
      </c>
      <c r="E1550" s="40">
        <v>2013</v>
      </c>
      <c r="F1550" s="40" t="str">
        <f t="shared" si="97"/>
        <v>2013Q2</v>
      </c>
      <c r="G1550" s="40">
        <v>1</v>
      </c>
      <c r="H1550" s="40">
        <v>0</v>
      </c>
      <c r="I1550" s="40">
        <v>0</v>
      </c>
      <c r="J1550" s="42">
        <v>32816</v>
      </c>
      <c r="K1550" s="42">
        <f>J1550*OtherData!$C$3</f>
        <v>24841.786525359577</v>
      </c>
      <c r="L1550" s="42" t="str">
        <f>VLOOKUP($C1550,OtherData!$H:$I,2,0)</f>
        <v>Water</v>
      </c>
      <c r="M1550" s="54">
        <f t="shared" si="98"/>
        <v>-3.9070001833107507E-2</v>
      </c>
      <c r="N1550" s="42" t="e">
        <f>VLOOKUP(E1550,Inflation!$A$2:'Inflation'!$L$63,14,FALSE)*J1550</f>
        <v>#REF!</v>
      </c>
      <c r="O1550" s="126" t="e">
        <f t="shared" si="99"/>
        <v>#REF!</v>
      </c>
      <c r="P1550" s="41">
        <v>3</v>
      </c>
      <c r="Q1550" s="41">
        <v>3</v>
      </c>
      <c r="R1550" s="41">
        <v>3</v>
      </c>
    </row>
    <row r="1551" spans="1:18">
      <c r="A1551" s="40" t="str">
        <f t="shared" si="96"/>
        <v>2_19952</v>
      </c>
      <c r="B1551" s="40">
        <v>2</v>
      </c>
      <c r="C1551" s="41" t="s">
        <v>71</v>
      </c>
      <c r="D1551" s="40">
        <v>2</v>
      </c>
      <c r="E1551" s="40">
        <v>1995</v>
      </c>
      <c r="F1551" s="40" t="str">
        <f t="shared" si="97"/>
        <v>1995Q2</v>
      </c>
      <c r="G1551" s="40">
        <v>1</v>
      </c>
      <c r="H1551" s="40">
        <v>0</v>
      </c>
      <c r="I1551" s="40">
        <v>0</v>
      </c>
      <c r="J1551" s="42">
        <v>32664</v>
      </c>
      <c r="K1551" s="42">
        <f>J1551*OtherData!$C$3</f>
        <v>24726.72218016654</v>
      </c>
      <c r="L1551" s="42" t="str">
        <f>VLOOKUP($C1551,OtherData!$H:$I,2,0)</f>
        <v>Storm</v>
      </c>
      <c r="M1551" s="54">
        <f t="shared" si="98"/>
        <v>-3.9071014647260427E-2</v>
      </c>
      <c r="N1551" s="42" t="e">
        <f>VLOOKUP(E1551,Inflation!$A$2:'Inflation'!$L$63,14,FALSE)*J1551</f>
        <v>#REF!</v>
      </c>
      <c r="O1551" s="126" t="e">
        <f t="shared" si="99"/>
        <v>#REF!</v>
      </c>
      <c r="P1551" s="41">
        <v>2</v>
      </c>
      <c r="Q1551" s="41">
        <v>2</v>
      </c>
      <c r="R1551" s="41">
        <v>2</v>
      </c>
    </row>
    <row r="1552" spans="1:18">
      <c r="A1552" s="40" t="str">
        <f t="shared" si="96"/>
        <v>2_20002</v>
      </c>
      <c r="B1552" s="40">
        <v>2</v>
      </c>
      <c r="C1552" s="41" t="s">
        <v>86</v>
      </c>
      <c r="D1552" s="40">
        <v>2</v>
      </c>
      <c r="E1552" s="40">
        <v>2000</v>
      </c>
      <c r="F1552" s="40" t="str">
        <f t="shared" si="97"/>
        <v>2000Q2</v>
      </c>
      <c r="G1552" s="40">
        <v>1</v>
      </c>
      <c r="H1552" s="40">
        <v>0</v>
      </c>
      <c r="I1552" s="40">
        <v>0</v>
      </c>
      <c r="J1552" s="42">
        <v>32569</v>
      </c>
      <c r="K1552" s="42">
        <f>J1552*OtherData!$C$3</f>
        <v>24654.806964420895</v>
      </c>
      <c r="L1552" s="42" t="str">
        <f>VLOOKUP($C1552,OtherData!$H:$I,2,0)</f>
        <v>Storm</v>
      </c>
      <c r="M1552" s="54">
        <f t="shared" si="98"/>
        <v>-3.9071647656106004E-2</v>
      </c>
      <c r="N1552" s="42" t="e">
        <f>VLOOKUP(E1552,Inflation!$A$2:'Inflation'!$L$63,14,FALSE)*J1552</f>
        <v>#REF!</v>
      </c>
      <c r="O1552" s="126" t="e">
        <f t="shared" si="99"/>
        <v>#REF!</v>
      </c>
      <c r="P1552" s="41">
        <v>5</v>
      </c>
      <c r="Q1552" s="41">
        <v>2</v>
      </c>
      <c r="R1552" s="41">
        <v>2</v>
      </c>
    </row>
    <row r="1553" spans="1:18">
      <c r="A1553" s="40" t="str">
        <f t="shared" si="96"/>
        <v>3_20153</v>
      </c>
      <c r="B1553" s="40">
        <v>3</v>
      </c>
      <c r="C1553" s="41" t="s">
        <v>71</v>
      </c>
      <c r="D1553" s="40">
        <v>3</v>
      </c>
      <c r="E1553" s="40">
        <v>2015</v>
      </c>
      <c r="F1553" s="40" t="str">
        <f t="shared" si="97"/>
        <v>2015Q3</v>
      </c>
      <c r="G1553" s="40">
        <v>1</v>
      </c>
      <c r="H1553" s="40">
        <v>0</v>
      </c>
      <c r="I1553" s="40">
        <v>0</v>
      </c>
      <c r="J1553" s="42">
        <v>32560</v>
      </c>
      <c r="K1553" s="42">
        <f>J1553*OtherData!$C$3</f>
        <v>24647.993943981834</v>
      </c>
      <c r="L1553" s="42" t="str">
        <f>VLOOKUP($C1553,OtherData!$H:$I,2,0)</f>
        <v>Storm</v>
      </c>
      <c r="M1553" s="54">
        <f t="shared" si="98"/>
        <v>-3.9071707625365056E-2</v>
      </c>
      <c r="N1553" s="42" t="e">
        <f>VLOOKUP(E1553,Inflation!$A$2:'Inflation'!$L$63,14,FALSE)*J1553</f>
        <v>#REF!</v>
      </c>
      <c r="O1553" s="126" t="e">
        <f t="shared" si="99"/>
        <v>#REF!</v>
      </c>
      <c r="P1553" s="41">
        <v>2</v>
      </c>
      <c r="Q1553" s="41">
        <v>2</v>
      </c>
      <c r="R1553" s="41">
        <v>2</v>
      </c>
    </row>
    <row r="1554" spans="1:18">
      <c r="A1554" s="40" t="str">
        <f t="shared" si="96"/>
        <v>4_20153</v>
      </c>
      <c r="B1554" s="40">
        <v>4</v>
      </c>
      <c r="C1554" s="41" t="s">
        <v>71</v>
      </c>
      <c r="D1554" s="40">
        <v>3</v>
      </c>
      <c r="E1554" s="40">
        <v>2015</v>
      </c>
      <c r="F1554" s="40" t="str">
        <f t="shared" si="97"/>
        <v>2015Q3</v>
      </c>
      <c r="G1554" s="40">
        <v>1</v>
      </c>
      <c r="H1554" s="40">
        <v>0</v>
      </c>
      <c r="I1554" s="40">
        <v>0</v>
      </c>
      <c r="J1554" s="42">
        <v>32490</v>
      </c>
      <c r="K1554" s="42">
        <f>J1554*OtherData!$C$3</f>
        <v>24595.003785011355</v>
      </c>
      <c r="L1554" s="42" t="str">
        <f>VLOOKUP($C1554,OtherData!$H:$I,2,0)</f>
        <v>Storm</v>
      </c>
      <c r="M1554" s="54">
        <f t="shared" si="98"/>
        <v>-3.9072174052935484E-2</v>
      </c>
      <c r="N1554" s="42" t="e">
        <f>VLOOKUP(E1554,Inflation!$A$2:'Inflation'!$L$63,14,FALSE)*J1554</f>
        <v>#REF!</v>
      </c>
      <c r="O1554" s="126" t="e">
        <f t="shared" si="99"/>
        <v>#REF!</v>
      </c>
      <c r="P1554" s="41">
        <v>2</v>
      </c>
      <c r="Q1554" s="41">
        <v>2</v>
      </c>
      <c r="R1554" s="41">
        <v>2</v>
      </c>
    </row>
    <row r="1555" spans="1:18">
      <c r="A1555" s="40" t="str">
        <f t="shared" si="96"/>
        <v>3_20153</v>
      </c>
      <c r="B1555" s="40">
        <v>3</v>
      </c>
      <c r="C1555" s="41" t="s">
        <v>66</v>
      </c>
      <c r="D1555" s="40">
        <v>3</v>
      </c>
      <c r="E1555" s="40">
        <v>2015</v>
      </c>
      <c r="F1555" s="40" t="str">
        <f t="shared" si="97"/>
        <v>2015Q3</v>
      </c>
      <c r="G1555" s="40">
        <v>1</v>
      </c>
      <c r="H1555" s="40">
        <v>0</v>
      </c>
      <c r="I1555" s="40">
        <v>0</v>
      </c>
      <c r="J1555" s="42">
        <v>32471</v>
      </c>
      <c r="K1555" s="42">
        <f>J1555*OtherData!$C$3</f>
        <v>24580.620741862225</v>
      </c>
      <c r="L1555" s="42" t="str">
        <f>VLOOKUP($C1555,OtherData!$H:$I,2,0)</f>
        <v>Water</v>
      </c>
      <c r="M1555" s="54">
        <f t="shared" si="98"/>
        <v>-3.90723006547046E-2</v>
      </c>
      <c r="N1555" s="42" t="e">
        <f>VLOOKUP(E1555,Inflation!$A$2:'Inflation'!$L$63,14,FALSE)*J1555</f>
        <v>#REF!</v>
      </c>
      <c r="O1555" s="126" t="e">
        <f t="shared" si="99"/>
        <v>#REF!</v>
      </c>
      <c r="P1555" s="41">
        <v>3</v>
      </c>
      <c r="Q1555" s="41">
        <v>3</v>
      </c>
      <c r="R1555" s="41">
        <v>3</v>
      </c>
    </row>
    <row r="1556" spans="1:18">
      <c r="A1556" s="40" t="str">
        <f t="shared" si="96"/>
        <v>3_20123</v>
      </c>
      <c r="B1556" s="40">
        <v>3</v>
      </c>
      <c r="C1556" s="41" t="s">
        <v>71</v>
      </c>
      <c r="D1556" s="40">
        <v>3</v>
      </c>
      <c r="E1556" s="40">
        <v>2012</v>
      </c>
      <c r="F1556" s="40" t="str">
        <f t="shared" si="97"/>
        <v>2012Q3</v>
      </c>
      <c r="G1556" s="40">
        <v>1</v>
      </c>
      <c r="H1556" s="40">
        <v>0</v>
      </c>
      <c r="I1556" s="40">
        <v>0</v>
      </c>
      <c r="J1556" s="42">
        <v>32464</v>
      </c>
      <c r="K1556" s="42">
        <f>J1556*OtherData!$C$3</f>
        <v>24575.321725965179</v>
      </c>
      <c r="L1556" s="42" t="str">
        <f>VLOOKUP($C1556,OtherData!$H:$I,2,0)</f>
        <v>Storm</v>
      </c>
      <c r="M1556" s="54">
        <f t="shared" si="98"/>
        <v>-3.9072347297461639E-2</v>
      </c>
      <c r="N1556" s="42" t="e">
        <f>VLOOKUP(E1556,Inflation!$A$2:'Inflation'!$L$63,14,FALSE)*J1556</f>
        <v>#REF!</v>
      </c>
      <c r="O1556" s="126" t="e">
        <f t="shared" si="99"/>
        <v>#REF!</v>
      </c>
      <c r="P1556" s="41">
        <v>2</v>
      </c>
      <c r="Q1556" s="41">
        <v>2</v>
      </c>
      <c r="R1556" s="41">
        <v>2</v>
      </c>
    </row>
    <row r="1557" spans="1:18">
      <c r="A1557" s="40" t="str">
        <f t="shared" si="96"/>
        <v>2_20112</v>
      </c>
      <c r="B1557" s="40">
        <v>2</v>
      </c>
      <c r="C1557" s="41" t="s">
        <v>86</v>
      </c>
      <c r="D1557" s="40">
        <v>2</v>
      </c>
      <c r="E1557" s="40">
        <v>2011</v>
      </c>
      <c r="F1557" s="40" t="str">
        <f t="shared" si="97"/>
        <v>2011Q2</v>
      </c>
      <c r="G1557" s="40">
        <v>1</v>
      </c>
      <c r="H1557" s="40">
        <v>0</v>
      </c>
      <c r="I1557" s="40">
        <v>0</v>
      </c>
      <c r="J1557" s="42">
        <v>32452</v>
      </c>
      <c r="K1557" s="42">
        <f>J1557*OtherData!$C$3</f>
        <v>24566.237698713096</v>
      </c>
      <c r="L1557" s="42" t="str">
        <f>VLOOKUP($C1557,OtherData!$H:$I,2,0)</f>
        <v>Storm</v>
      </c>
      <c r="M1557" s="54">
        <f t="shared" si="98"/>
        <v>-3.907242725647371E-2</v>
      </c>
      <c r="N1557" s="42" t="e">
        <f>VLOOKUP(E1557,Inflation!$A$2:'Inflation'!$L$63,14,FALSE)*J1557</f>
        <v>#REF!</v>
      </c>
      <c r="O1557" s="126" t="e">
        <f t="shared" si="99"/>
        <v>#REF!</v>
      </c>
      <c r="P1557" s="41">
        <v>5</v>
      </c>
      <c r="Q1557" s="41">
        <v>2</v>
      </c>
      <c r="R1557" s="41">
        <v>2</v>
      </c>
    </row>
    <row r="1558" spans="1:18">
      <c r="A1558" s="40" t="str">
        <f t="shared" si="96"/>
        <v>3_20163</v>
      </c>
      <c r="B1558" s="40">
        <v>3</v>
      </c>
      <c r="C1558" s="41" t="s">
        <v>66</v>
      </c>
      <c r="D1558" s="40">
        <v>3</v>
      </c>
      <c r="E1558" s="40">
        <v>2016</v>
      </c>
      <c r="F1558" s="40" t="str">
        <f t="shared" si="97"/>
        <v>2016Q3</v>
      </c>
      <c r="G1558" s="40">
        <v>1</v>
      </c>
      <c r="H1558" s="40">
        <v>0</v>
      </c>
      <c r="I1558" s="40">
        <v>0</v>
      </c>
      <c r="J1558" s="42">
        <v>32404</v>
      </c>
      <c r="K1558" s="42">
        <f>J1558*OtherData!$C$3</f>
        <v>24529.901589704768</v>
      </c>
      <c r="L1558" s="42" t="str">
        <f>VLOOKUP($C1558,OtherData!$H:$I,2,0)</f>
        <v>Water</v>
      </c>
      <c r="M1558" s="54">
        <f t="shared" si="98"/>
        <v>-3.9072747092522002E-2</v>
      </c>
      <c r="N1558" s="42" t="e">
        <f>VLOOKUP(E1558,Inflation!$A$2:'Inflation'!$L$63,14,FALSE)*J1558</f>
        <v>#REF!</v>
      </c>
      <c r="O1558" s="126" t="e">
        <f t="shared" si="99"/>
        <v>#REF!</v>
      </c>
      <c r="P1558" s="41">
        <v>1</v>
      </c>
      <c r="Q1558" s="41">
        <v>1</v>
      </c>
      <c r="R1558" s="41">
        <v>1</v>
      </c>
    </row>
    <row r="1559" spans="1:18">
      <c r="A1559" s="40" t="str">
        <f t="shared" si="96"/>
        <v>4_20153</v>
      </c>
      <c r="B1559" s="40">
        <v>4</v>
      </c>
      <c r="C1559" s="41" t="s">
        <v>71</v>
      </c>
      <c r="D1559" s="40">
        <v>3</v>
      </c>
      <c r="E1559" s="40">
        <v>2015</v>
      </c>
      <c r="F1559" s="40" t="str">
        <f t="shared" si="97"/>
        <v>2015Q3</v>
      </c>
      <c r="G1559" s="40">
        <v>1</v>
      </c>
      <c r="H1559" s="40">
        <v>0</v>
      </c>
      <c r="I1559" s="40">
        <v>0</v>
      </c>
      <c r="J1559" s="42">
        <v>32331</v>
      </c>
      <c r="K1559" s="42">
        <f>J1559*OtherData!$C$3</f>
        <v>24474.640423921272</v>
      </c>
      <c r="L1559" s="42" t="str">
        <f>VLOOKUP($C1559,OtherData!$H:$I,2,0)</f>
        <v>Storm</v>
      </c>
      <c r="M1559" s="54">
        <f t="shared" si="98"/>
        <v>-3.9073233509845449E-2</v>
      </c>
      <c r="N1559" s="42" t="e">
        <f>VLOOKUP(E1559,Inflation!$A$2:'Inflation'!$L$63,14,FALSE)*J1559</f>
        <v>#REF!</v>
      </c>
      <c r="O1559" s="126" t="e">
        <f t="shared" si="99"/>
        <v>#REF!</v>
      </c>
      <c r="P1559" s="41">
        <v>1</v>
      </c>
      <c r="Q1559" s="41">
        <v>1</v>
      </c>
      <c r="R1559" s="41">
        <v>1</v>
      </c>
    </row>
    <row r="1560" spans="1:18">
      <c r="A1560" s="40" t="str">
        <f t="shared" si="96"/>
        <v>3_20104</v>
      </c>
      <c r="B1560" s="40">
        <v>3</v>
      </c>
      <c r="C1560" s="41" t="s">
        <v>71</v>
      </c>
      <c r="D1560" s="40">
        <v>4</v>
      </c>
      <c r="E1560" s="40">
        <v>2010</v>
      </c>
      <c r="F1560" s="40" t="str">
        <f t="shared" si="97"/>
        <v>2010Q4</v>
      </c>
      <c r="G1560" s="40">
        <v>1</v>
      </c>
      <c r="H1560" s="40">
        <v>0</v>
      </c>
      <c r="I1560" s="40">
        <v>0</v>
      </c>
      <c r="J1560" s="42">
        <v>32315</v>
      </c>
      <c r="K1560" s="42">
        <f>J1560*OtherData!$C$3</f>
        <v>24462.528387585164</v>
      </c>
      <c r="L1560" s="42" t="str">
        <f>VLOOKUP($C1560,OtherData!$H:$I,2,0)</f>
        <v>Storm</v>
      </c>
      <c r="M1560" s="54">
        <f t="shared" si="98"/>
        <v>-3.9073340121861547E-2</v>
      </c>
      <c r="N1560" s="42" t="e">
        <f>VLOOKUP(E1560,Inflation!$A$2:'Inflation'!$L$63,14,FALSE)*J1560</f>
        <v>#REF!</v>
      </c>
      <c r="O1560" s="126" t="e">
        <f t="shared" si="99"/>
        <v>#REF!</v>
      </c>
      <c r="P1560" s="41">
        <v>3</v>
      </c>
      <c r="Q1560" s="41">
        <v>3</v>
      </c>
      <c r="R1560" s="41">
        <v>3</v>
      </c>
    </row>
    <row r="1561" spans="1:18">
      <c r="A1561" s="40" t="str">
        <f t="shared" si="96"/>
        <v>4_20164</v>
      </c>
      <c r="B1561" s="40">
        <v>4</v>
      </c>
      <c r="C1561" s="41" t="s">
        <v>66</v>
      </c>
      <c r="D1561" s="40">
        <v>4</v>
      </c>
      <c r="E1561" s="40">
        <v>2016</v>
      </c>
      <c r="F1561" s="40" t="str">
        <f t="shared" si="97"/>
        <v>2016Q4</v>
      </c>
      <c r="G1561" s="40">
        <v>1</v>
      </c>
      <c r="H1561" s="40">
        <v>0</v>
      </c>
      <c r="I1561" s="40">
        <v>0</v>
      </c>
      <c r="J1561" s="42">
        <v>32309</v>
      </c>
      <c r="K1561" s="42">
        <f>J1561*OtherData!$C$3</f>
        <v>24457.986373959124</v>
      </c>
      <c r="L1561" s="42" t="str">
        <f>VLOOKUP($C1561,OtherData!$H:$I,2,0)</f>
        <v>Water</v>
      </c>
      <c r="M1561" s="54">
        <f t="shared" si="98"/>
        <v>-3.9073380101367579E-2</v>
      </c>
      <c r="N1561" s="42" t="e">
        <f>VLOOKUP(E1561,Inflation!$A$2:'Inflation'!$L$63,14,FALSE)*J1561</f>
        <v>#REF!</v>
      </c>
      <c r="O1561" s="126" t="e">
        <f t="shared" si="99"/>
        <v>#REF!</v>
      </c>
      <c r="P1561" s="41">
        <v>5</v>
      </c>
      <c r="Q1561" s="41">
        <v>2</v>
      </c>
      <c r="R1561" s="41">
        <v>5</v>
      </c>
    </row>
    <row r="1562" spans="1:18">
      <c r="A1562" s="40" t="str">
        <f t="shared" si="96"/>
        <v>3_20202</v>
      </c>
      <c r="B1562" s="40">
        <v>3</v>
      </c>
      <c r="C1562" s="41" t="s">
        <v>66</v>
      </c>
      <c r="D1562" s="40">
        <v>2</v>
      </c>
      <c r="E1562" s="40">
        <v>2020</v>
      </c>
      <c r="F1562" s="40" t="str">
        <f t="shared" si="97"/>
        <v>2020Q2</v>
      </c>
      <c r="G1562" s="40">
        <v>1</v>
      </c>
      <c r="H1562" s="40">
        <v>0</v>
      </c>
      <c r="I1562" s="40">
        <v>0</v>
      </c>
      <c r="J1562" s="42">
        <v>32303</v>
      </c>
      <c r="K1562" s="42">
        <f>J1562*OtherData!$C$3</f>
        <v>24453.444360333084</v>
      </c>
      <c r="L1562" s="42" t="str">
        <f>VLOOKUP($C1562,OtherData!$H:$I,2,0)</f>
        <v>Water</v>
      </c>
      <c r="M1562" s="54">
        <f t="shared" si="98"/>
        <v>-3.9073420080873618E-2</v>
      </c>
      <c r="N1562" s="42" t="e">
        <f>VLOOKUP(E1562,Inflation!$A$2:'Inflation'!$L$63,14,FALSE)*J1562</f>
        <v>#REF!</v>
      </c>
      <c r="O1562" s="126" t="e">
        <f t="shared" si="99"/>
        <v>#REF!</v>
      </c>
      <c r="P1562" s="41">
        <v>4</v>
      </c>
      <c r="Q1562" s="41">
        <v>4</v>
      </c>
      <c r="R1562" s="41">
        <v>4</v>
      </c>
    </row>
    <row r="1563" spans="1:18">
      <c r="A1563" s="40" t="str">
        <f t="shared" si="96"/>
        <v>6_20093</v>
      </c>
      <c r="B1563" s="40">
        <v>6</v>
      </c>
      <c r="C1563" s="41" t="s">
        <v>71</v>
      </c>
      <c r="D1563" s="40">
        <v>3</v>
      </c>
      <c r="E1563" s="40">
        <v>2009</v>
      </c>
      <c r="F1563" s="40" t="str">
        <f t="shared" si="97"/>
        <v>2009Q3</v>
      </c>
      <c r="G1563" s="40">
        <v>1</v>
      </c>
      <c r="H1563" s="40">
        <v>0</v>
      </c>
      <c r="I1563" s="40">
        <v>0</v>
      </c>
      <c r="J1563" s="42">
        <v>32290</v>
      </c>
      <c r="K1563" s="42">
        <f>J1563*OtherData!$C$3</f>
        <v>24443.603330809994</v>
      </c>
      <c r="L1563" s="42" t="str">
        <f>VLOOKUP($C1563,OtherData!$H:$I,2,0)</f>
        <v>Storm</v>
      </c>
      <c r="M1563" s="54">
        <f t="shared" si="98"/>
        <v>-3.9073506703136696E-2</v>
      </c>
      <c r="N1563" s="42" t="e">
        <f>VLOOKUP(E1563,Inflation!$A$2:'Inflation'!$L$63,14,FALSE)*J1563</f>
        <v>#REF!</v>
      </c>
      <c r="O1563" s="126" t="e">
        <f t="shared" si="99"/>
        <v>#REF!</v>
      </c>
      <c r="P1563" s="41">
        <v>2</v>
      </c>
      <c r="Q1563" s="41">
        <v>2</v>
      </c>
      <c r="R1563" s="41">
        <v>2</v>
      </c>
    </row>
    <row r="1564" spans="1:18">
      <c r="A1564" s="40" t="str">
        <f t="shared" si="96"/>
        <v>1_20041</v>
      </c>
      <c r="B1564" s="40">
        <v>1</v>
      </c>
      <c r="C1564" s="41" t="s">
        <v>73</v>
      </c>
      <c r="D1564" s="40">
        <v>1</v>
      </c>
      <c r="E1564" s="40">
        <v>2004</v>
      </c>
      <c r="F1564" s="40" t="str">
        <f t="shared" si="97"/>
        <v>2004Q1</v>
      </c>
      <c r="G1564" s="40">
        <v>1</v>
      </c>
      <c r="H1564" s="40">
        <v>0</v>
      </c>
      <c r="I1564" s="40">
        <v>0</v>
      </c>
      <c r="J1564" s="42">
        <v>32287</v>
      </c>
      <c r="K1564" s="42">
        <f>J1564*OtherData!$C$3</f>
        <v>24441.332323996972</v>
      </c>
      <c r="L1564" s="42" t="str">
        <f>VLOOKUP($C1564,OtherData!$H:$I,2,0)</f>
        <v>Wind</v>
      </c>
      <c r="M1564" s="54">
        <f t="shared" si="98"/>
        <v>-3.9073526692889715E-2</v>
      </c>
      <c r="N1564" s="42" t="e">
        <f>VLOOKUP(E1564,Inflation!$A$2:'Inflation'!$L$63,14,FALSE)*J1564</f>
        <v>#REF!</v>
      </c>
      <c r="O1564" s="126" t="e">
        <f t="shared" si="99"/>
        <v>#REF!</v>
      </c>
      <c r="P1564" s="41">
        <v>1</v>
      </c>
      <c r="Q1564" s="41">
        <v>1</v>
      </c>
      <c r="R1564" s="41">
        <v>1</v>
      </c>
    </row>
    <row r="1565" spans="1:18">
      <c r="A1565" s="40" t="str">
        <f t="shared" si="96"/>
        <v>3_20113</v>
      </c>
      <c r="B1565" s="40">
        <v>3</v>
      </c>
      <c r="C1565" s="41" t="s">
        <v>71</v>
      </c>
      <c r="D1565" s="40">
        <v>3</v>
      </c>
      <c r="E1565" s="40">
        <v>2011</v>
      </c>
      <c r="F1565" s="40" t="str">
        <f t="shared" si="97"/>
        <v>2011Q3</v>
      </c>
      <c r="G1565" s="40">
        <v>1</v>
      </c>
      <c r="H1565" s="40">
        <v>0</v>
      </c>
      <c r="I1565" s="40">
        <v>0</v>
      </c>
      <c r="J1565" s="42">
        <v>32284</v>
      </c>
      <c r="K1565" s="42">
        <f>J1565*OtherData!$C$3</f>
        <v>24439.061317183954</v>
      </c>
      <c r="L1565" s="42" t="str">
        <f>VLOOKUP($C1565,OtherData!$H:$I,2,0)</f>
        <v>Storm</v>
      </c>
      <c r="M1565" s="54">
        <f t="shared" si="98"/>
        <v>-3.9073546682642735E-2</v>
      </c>
      <c r="N1565" s="42" t="e">
        <f>VLOOKUP(E1565,Inflation!$A$2:'Inflation'!$L$63,14,FALSE)*J1565</f>
        <v>#REF!</v>
      </c>
      <c r="O1565" s="126" t="e">
        <f t="shared" si="99"/>
        <v>#REF!</v>
      </c>
      <c r="P1565" s="41">
        <v>5</v>
      </c>
      <c r="Q1565" s="41">
        <v>2</v>
      </c>
      <c r="R1565" s="41">
        <v>5</v>
      </c>
    </row>
    <row r="1566" spans="1:18">
      <c r="A1566" s="40" t="str">
        <f t="shared" si="96"/>
        <v>2_20124</v>
      </c>
      <c r="B1566" s="40">
        <v>2</v>
      </c>
      <c r="C1566" s="41" t="s">
        <v>86</v>
      </c>
      <c r="D1566" s="40">
        <v>4</v>
      </c>
      <c r="E1566" s="40">
        <v>2012</v>
      </c>
      <c r="F1566" s="40" t="str">
        <f t="shared" si="97"/>
        <v>2012Q4</v>
      </c>
      <c r="G1566" s="40">
        <v>1</v>
      </c>
      <c r="H1566" s="40">
        <v>0</v>
      </c>
      <c r="I1566" s="40">
        <v>0</v>
      </c>
      <c r="J1566" s="42">
        <v>32192</v>
      </c>
      <c r="K1566" s="42">
        <f>J1566*OtherData!$C$3</f>
        <v>24369.417108251328</v>
      </c>
      <c r="L1566" s="42" t="str">
        <f>VLOOKUP($C1566,OtherData!$H:$I,2,0)</f>
        <v>Storm</v>
      </c>
      <c r="M1566" s="54">
        <f t="shared" si="98"/>
        <v>-3.9074159701735292E-2</v>
      </c>
      <c r="N1566" s="42" t="e">
        <f>VLOOKUP(E1566,Inflation!$A$2:'Inflation'!$L$63,14,FALSE)*J1566</f>
        <v>#REF!</v>
      </c>
      <c r="O1566" s="126" t="e">
        <f t="shared" si="99"/>
        <v>#REF!</v>
      </c>
      <c r="P1566" s="41">
        <v>2</v>
      </c>
      <c r="Q1566" s="41">
        <v>2</v>
      </c>
      <c r="R1566" s="41">
        <v>2</v>
      </c>
    </row>
    <row r="1567" spans="1:18">
      <c r="A1567" s="40" t="str">
        <f t="shared" si="96"/>
        <v>5_20093</v>
      </c>
      <c r="B1567" s="40">
        <v>5</v>
      </c>
      <c r="C1567" s="41" t="s">
        <v>71</v>
      </c>
      <c r="D1567" s="40">
        <v>3</v>
      </c>
      <c r="E1567" s="40">
        <v>2009</v>
      </c>
      <c r="F1567" s="40" t="str">
        <f t="shared" si="97"/>
        <v>2009Q3</v>
      </c>
      <c r="G1567" s="40">
        <v>1</v>
      </c>
      <c r="H1567" s="40">
        <v>0</v>
      </c>
      <c r="I1567" s="40">
        <v>0</v>
      </c>
      <c r="J1567" s="42">
        <v>32179</v>
      </c>
      <c r="K1567" s="42">
        <f>J1567*OtherData!$C$3</f>
        <v>24359.576078728238</v>
      </c>
      <c r="L1567" s="42" t="str">
        <f>VLOOKUP($C1567,OtherData!$H:$I,2,0)</f>
        <v>Storm</v>
      </c>
      <c r="M1567" s="54">
        <f t="shared" si="98"/>
        <v>-3.907424632399837E-2</v>
      </c>
      <c r="N1567" s="42" t="e">
        <f>VLOOKUP(E1567,Inflation!$A$2:'Inflation'!$L$63,14,FALSE)*J1567</f>
        <v>#REF!</v>
      </c>
      <c r="O1567" s="126" t="e">
        <f t="shared" si="99"/>
        <v>#REF!</v>
      </c>
      <c r="P1567" s="41">
        <v>5</v>
      </c>
      <c r="Q1567" s="41">
        <v>2</v>
      </c>
      <c r="R1567" s="41">
        <v>5</v>
      </c>
    </row>
    <row r="1568" spans="1:18">
      <c r="A1568" s="40" t="str">
        <f t="shared" si="96"/>
        <v>3_20133</v>
      </c>
      <c r="B1568" s="40">
        <v>3</v>
      </c>
      <c r="C1568" s="41" t="s">
        <v>71</v>
      </c>
      <c r="D1568" s="40">
        <v>3</v>
      </c>
      <c r="E1568" s="40">
        <v>2013</v>
      </c>
      <c r="F1568" s="40" t="str">
        <f t="shared" si="97"/>
        <v>2013Q3</v>
      </c>
      <c r="G1568" s="40">
        <v>1</v>
      </c>
      <c r="H1568" s="40">
        <v>0</v>
      </c>
      <c r="I1568" s="40">
        <v>0</v>
      </c>
      <c r="J1568" s="42">
        <v>32160</v>
      </c>
      <c r="K1568" s="42">
        <f>J1568*OtherData!$C$3</f>
        <v>24345.193035579108</v>
      </c>
      <c r="L1568" s="42" t="str">
        <f>VLOOKUP($C1568,OtherData!$H:$I,2,0)</f>
        <v>Storm</v>
      </c>
      <c r="M1568" s="54">
        <f t="shared" si="98"/>
        <v>-3.9074372925767487E-2</v>
      </c>
      <c r="N1568" s="42" t="e">
        <f>VLOOKUP(E1568,Inflation!$A$2:'Inflation'!$L$63,14,FALSE)*J1568</f>
        <v>#REF!</v>
      </c>
      <c r="O1568" s="126" t="e">
        <f t="shared" si="99"/>
        <v>#REF!</v>
      </c>
      <c r="P1568" s="41">
        <v>3</v>
      </c>
      <c r="Q1568" s="41">
        <v>3</v>
      </c>
      <c r="R1568" s="41">
        <v>3</v>
      </c>
    </row>
    <row r="1569" spans="1:18">
      <c r="A1569" s="40" t="str">
        <f t="shared" si="96"/>
        <v>6_20143</v>
      </c>
      <c r="B1569" s="40">
        <v>6</v>
      </c>
      <c r="C1569" s="41" t="s">
        <v>71</v>
      </c>
      <c r="D1569" s="40">
        <v>3</v>
      </c>
      <c r="E1569" s="40">
        <v>2014</v>
      </c>
      <c r="F1569" s="40" t="str">
        <f t="shared" si="97"/>
        <v>2014Q3</v>
      </c>
      <c r="G1569" s="40">
        <v>1</v>
      </c>
      <c r="H1569" s="40">
        <v>0</v>
      </c>
      <c r="I1569" s="40">
        <v>0</v>
      </c>
      <c r="J1569" s="42">
        <v>32151</v>
      </c>
      <c r="K1569" s="42">
        <f>J1569*OtherData!$C$3</f>
        <v>24338.380015140046</v>
      </c>
      <c r="L1569" s="42" t="str">
        <f>VLOOKUP($C1569,OtherData!$H:$I,2,0)</f>
        <v>Storm</v>
      </c>
      <c r="M1569" s="54">
        <f t="shared" si="98"/>
        <v>-3.9074432895026538E-2</v>
      </c>
      <c r="N1569" s="42" t="e">
        <f>VLOOKUP(E1569,Inflation!$A$2:'Inflation'!$L$63,14,FALSE)*J1569</f>
        <v>#REF!</v>
      </c>
      <c r="O1569" s="126" t="e">
        <f t="shared" si="99"/>
        <v>#REF!</v>
      </c>
      <c r="P1569" s="41">
        <v>3</v>
      </c>
      <c r="Q1569" s="41">
        <v>3</v>
      </c>
      <c r="R1569" s="41">
        <v>3</v>
      </c>
    </row>
    <row r="1570" spans="1:18">
      <c r="A1570" s="40" t="str">
        <f t="shared" si="96"/>
        <v>2_20202</v>
      </c>
      <c r="B1570" s="40">
        <v>2</v>
      </c>
      <c r="C1570" s="41" t="s">
        <v>71</v>
      </c>
      <c r="D1570" s="40">
        <v>2</v>
      </c>
      <c r="E1570" s="40">
        <v>2020</v>
      </c>
      <c r="F1570" s="40" t="str">
        <f t="shared" si="97"/>
        <v>2020Q2</v>
      </c>
      <c r="G1570" s="40">
        <v>1</v>
      </c>
      <c r="H1570" s="40">
        <v>0</v>
      </c>
      <c r="I1570" s="40">
        <v>0</v>
      </c>
      <c r="J1570" s="42">
        <v>32052</v>
      </c>
      <c r="K1570" s="42">
        <f>J1570*OtherData!$C$3</f>
        <v>24263.43679031037</v>
      </c>
      <c r="L1570" s="42" t="str">
        <f>VLOOKUP($C1570,OtherData!$H:$I,2,0)</f>
        <v>Storm</v>
      </c>
      <c r="M1570" s="54">
        <f t="shared" si="98"/>
        <v>-3.9075092556876141E-2</v>
      </c>
      <c r="N1570" s="42" t="e">
        <f>VLOOKUP(E1570,Inflation!$A$2:'Inflation'!$L$63,14,FALSE)*J1570</f>
        <v>#REF!</v>
      </c>
      <c r="O1570" s="126" t="e">
        <f t="shared" si="99"/>
        <v>#REF!</v>
      </c>
      <c r="P1570" s="41">
        <v>2</v>
      </c>
      <c r="Q1570" s="41">
        <v>2</v>
      </c>
      <c r="R1570" s="41">
        <v>2</v>
      </c>
    </row>
    <row r="1571" spans="1:18">
      <c r="A1571" s="40" t="str">
        <f t="shared" si="96"/>
        <v>4_20152</v>
      </c>
      <c r="B1571" s="40">
        <v>4</v>
      </c>
      <c r="C1571" s="41" t="s">
        <v>71</v>
      </c>
      <c r="D1571" s="40">
        <v>2</v>
      </c>
      <c r="E1571" s="40">
        <v>2015</v>
      </c>
      <c r="F1571" s="40" t="str">
        <f t="shared" si="97"/>
        <v>2015Q2</v>
      </c>
      <c r="G1571" s="40">
        <v>1</v>
      </c>
      <c r="H1571" s="40">
        <v>0</v>
      </c>
      <c r="I1571" s="40">
        <v>0</v>
      </c>
      <c r="J1571" s="42">
        <v>32027</v>
      </c>
      <c r="K1571" s="42">
        <f>J1571*OtherData!$C$3</f>
        <v>24244.511733535201</v>
      </c>
      <c r="L1571" s="42" t="str">
        <f>VLOOKUP($C1571,OtherData!$H:$I,2,0)</f>
        <v>Storm</v>
      </c>
      <c r="M1571" s="54">
        <f t="shared" si="98"/>
        <v>-3.907525913815129E-2</v>
      </c>
      <c r="N1571" s="42" t="e">
        <f>VLOOKUP(E1571,Inflation!$A$2:'Inflation'!$L$63,14,FALSE)*J1571</f>
        <v>#REF!</v>
      </c>
      <c r="O1571" s="126" t="e">
        <f t="shared" si="99"/>
        <v>#REF!</v>
      </c>
      <c r="P1571" s="41">
        <v>5</v>
      </c>
      <c r="Q1571" s="41">
        <v>2</v>
      </c>
      <c r="R1571" s="41">
        <v>2</v>
      </c>
    </row>
    <row r="1572" spans="1:18">
      <c r="A1572" s="40" t="str">
        <f t="shared" si="96"/>
        <v>2_20123</v>
      </c>
      <c r="B1572" s="40">
        <v>2</v>
      </c>
      <c r="C1572" s="41" t="s">
        <v>71</v>
      </c>
      <c r="D1572" s="40">
        <v>3</v>
      </c>
      <c r="E1572" s="40">
        <v>2012</v>
      </c>
      <c r="F1572" s="40" t="str">
        <f t="shared" si="97"/>
        <v>2012Q3</v>
      </c>
      <c r="G1572" s="40">
        <v>1</v>
      </c>
      <c r="H1572" s="40">
        <v>0</v>
      </c>
      <c r="I1572" s="40">
        <v>0</v>
      </c>
      <c r="J1572" s="42">
        <v>31872</v>
      </c>
      <c r="K1572" s="42">
        <f>J1572*OtherData!$C$3</f>
        <v>24127.176381529145</v>
      </c>
      <c r="L1572" s="42" t="str">
        <f>VLOOKUP($C1572,OtherData!$H:$I,2,0)</f>
        <v>Storm</v>
      </c>
      <c r="M1572" s="54">
        <f t="shared" si="98"/>
        <v>-3.9076291942057237E-2</v>
      </c>
      <c r="N1572" s="42" t="e">
        <f>VLOOKUP(E1572,Inflation!$A$2:'Inflation'!$L$63,14,FALSE)*J1572</f>
        <v>#REF!</v>
      </c>
      <c r="O1572" s="126" t="e">
        <f t="shared" si="99"/>
        <v>#REF!</v>
      </c>
      <c r="P1572" s="41">
        <v>5</v>
      </c>
      <c r="Q1572" s="41">
        <v>2</v>
      </c>
      <c r="R1572" s="41">
        <v>2</v>
      </c>
    </row>
    <row r="1573" spans="1:18">
      <c r="A1573" s="40" t="str">
        <f t="shared" si="96"/>
        <v>4_20103</v>
      </c>
      <c r="B1573" s="40">
        <v>4</v>
      </c>
      <c r="C1573" s="41" t="s">
        <v>71</v>
      </c>
      <c r="D1573" s="40">
        <v>3</v>
      </c>
      <c r="E1573" s="40">
        <v>2010</v>
      </c>
      <c r="F1573" s="40" t="str">
        <f t="shared" si="97"/>
        <v>2010Q3</v>
      </c>
      <c r="G1573" s="40">
        <v>1</v>
      </c>
      <c r="H1573" s="40">
        <v>0</v>
      </c>
      <c r="I1573" s="40">
        <v>0</v>
      </c>
      <c r="J1573" s="42">
        <v>31872</v>
      </c>
      <c r="K1573" s="42">
        <f>J1573*OtherData!$C$3</f>
        <v>24127.176381529145</v>
      </c>
      <c r="L1573" s="42" t="str">
        <f>VLOOKUP($C1573,OtherData!$H:$I,2,0)</f>
        <v>Storm</v>
      </c>
      <c r="M1573" s="54">
        <f t="shared" si="98"/>
        <v>-3.9076291942057237E-2</v>
      </c>
      <c r="N1573" s="42" t="e">
        <f>VLOOKUP(E1573,Inflation!$A$2:'Inflation'!$L$63,14,FALSE)*J1573</f>
        <v>#REF!</v>
      </c>
      <c r="O1573" s="126" t="e">
        <f t="shared" si="99"/>
        <v>#REF!</v>
      </c>
      <c r="P1573" s="41">
        <v>5</v>
      </c>
      <c r="Q1573" s="41">
        <v>2</v>
      </c>
      <c r="R1573" s="41">
        <v>2</v>
      </c>
    </row>
    <row r="1574" spans="1:18">
      <c r="A1574" s="40" t="str">
        <f t="shared" si="96"/>
        <v>4_20123</v>
      </c>
      <c r="B1574" s="40">
        <v>4</v>
      </c>
      <c r="C1574" s="41" t="s">
        <v>71</v>
      </c>
      <c r="D1574" s="40">
        <v>3</v>
      </c>
      <c r="E1574" s="40">
        <v>2012</v>
      </c>
      <c r="F1574" s="40" t="str">
        <f t="shared" si="97"/>
        <v>2012Q3</v>
      </c>
      <c r="G1574" s="40">
        <v>1</v>
      </c>
      <c r="H1574" s="40">
        <v>0</v>
      </c>
      <c r="I1574" s="40">
        <v>0</v>
      </c>
      <c r="J1574" s="42">
        <v>31849</v>
      </c>
      <c r="K1574" s="42">
        <f>J1574*OtherData!$C$3</f>
        <v>24109.765329295988</v>
      </c>
      <c r="L1574" s="42" t="str">
        <f>VLOOKUP($C1574,OtherData!$H:$I,2,0)</f>
        <v>Storm</v>
      </c>
      <c r="M1574" s="54">
        <f t="shared" si="98"/>
        <v>-3.9076445196830373E-2</v>
      </c>
      <c r="N1574" s="42" t="e">
        <f>VLOOKUP(E1574,Inflation!$A$2:'Inflation'!$L$63,14,FALSE)*J1574</f>
        <v>#REF!</v>
      </c>
      <c r="O1574" s="126" t="e">
        <f t="shared" si="99"/>
        <v>#REF!</v>
      </c>
      <c r="P1574" s="41">
        <v>1</v>
      </c>
      <c r="Q1574" s="41">
        <v>1</v>
      </c>
      <c r="R1574" s="41">
        <v>1</v>
      </c>
    </row>
    <row r="1575" spans="1:18">
      <c r="A1575" s="40" t="str">
        <f t="shared" si="96"/>
        <v>4_20103</v>
      </c>
      <c r="B1575" s="40">
        <v>4</v>
      </c>
      <c r="C1575" s="41" t="s">
        <v>71</v>
      </c>
      <c r="D1575" s="40">
        <v>3</v>
      </c>
      <c r="E1575" s="40">
        <v>2010</v>
      </c>
      <c r="F1575" s="40" t="str">
        <f t="shared" si="97"/>
        <v>2010Q3</v>
      </c>
      <c r="G1575" s="40">
        <v>1</v>
      </c>
      <c r="H1575" s="40">
        <v>0</v>
      </c>
      <c r="I1575" s="40">
        <v>0</v>
      </c>
      <c r="J1575" s="42">
        <v>31833</v>
      </c>
      <c r="K1575" s="42">
        <f>J1575*OtherData!$C$3</f>
        <v>24097.65329295988</v>
      </c>
      <c r="L1575" s="42" t="str">
        <f>VLOOKUP($C1575,OtherData!$H:$I,2,0)</f>
        <v>Storm</v>
      </c>
      <c r="M1575" s="54">
        <f t="shared" si="98"/>
        <v>-3.907655180884647E-2</v>
      </c>
      <c r="N1575" s="42" t="e">
        <f>VLOOKUP(E1575,Inflation!$A$2:'Inflation'!$L$63,14,FALSE)*J1575</f>
        <v>#REF!</v>
      </c>
      <c r="O1575" s="126" t="e">
        <f t="shared" si="99"/>
        <v>#REF!</v>
      </c>
      <c r="P1575" s="41">
        <v>3</v>
      </c>
      <c r="Q1575" s="41">
        <v>3</v>
      </c>
      <c r="R1575" s="41">
        <v>3</v>
      </c>
    </row>
    <row r="1576" spans="1:18">
      <c r="A1576" s="40" t="str">
        <f t="shared" si="96"/>
        <v>4_20114</v>
      </c>
      <c r="B1576" s="40">
        <v>4</v>
      </c>
      <c r="C1576" s="41" t="s">
        <v>71</v>
      </c>
      <c r="D1576" s="40">
        <v>4</v>
      </c>
      <c r="E1576" s="40">
        <v>2011</v>
      </c>
      <c r="F1576" s="40" t="str">
        <f t="shared" si="97"/>
        <v>2011Q4</v>
      </c>
      <c r="G1576" s="40">
        <v>1</v>
      </c>
      <c r="H1576" s="40">
        <v>0</v>
      </c>
      <c r="I1576" s="40">
        <v>0</v>
      </c>
      <c r="J1576" s="42">
        <v>31786</v>
      </c>
      <c r="K1576" s="42">
        <f>J1576*OtherData!$C$3</f>
        <v>24062.074186222559</v>
      </c>
      <c r="L1576" s="42" t="str">
        <f>VLOOKUP($C1576,OtherData!$H:$I,2,0)</f>
        <v>Storm</v>
      </c>
      <c r="M1576" s="54">
        <f t="shared" si="98"/>
        <v>-3.9076864981643755E-2</v>
      </c>
      <c r="N1576" s="42" t="e">
        <f>VLOOKUP(E1576,Inflation!$A$2:'Inflation'!$L$63,14,FALSE)*J1576</f>
        <v>#REF!</v>
      </c>
      <c r="O1576" s="126" t="e">
        <f t="shared" si="99"/>
        <v>#REF!</v>
      </c>
      <c r="P1576" s="41">
        <v>2</v>
      </c>
      <c r="Q1576" s="41">
        <v>2</v>
      </c>
      <c r="R1576" s="41">
        <v>2</v>
      </c>
    </row>
    <row r="1577" spans="1:18">
      <c r="A1577" s="40" t="str">
        <f t="shared" si="96"/>
        <v>4_20092</v>
      </c>
      <c r="B1577" s="40">
        <v>4</v>
      </c>
      <c r="C1577" s="41" t="s">
        <v>71</v>
      </c>
      <c r="D1577" s="40">
        <v>2</v>
      </c>
      <c r="E1577" s="40">
        <v>2009</v>
      </c>
      <c r="F1577" s="40" t="str">
        <f t="shared" si="97"/>
        <v>2009Q2</v>
      </c>
      <c r="G1577" s="40">
        <v>1</v>
      </c>
      <c r="H1577" s="40">
        <v>0</v>
      </c>
      <c r="I1577" s="40">
        <v>0</v>
      </c>
      <c r="J1577" s="42">
        <v>31783</v>
      </c>
      <c r="K1577" s="42">
        <f>J1577*OtherData!$C$3</f>
        <v>24059.80317940954</v>
      </c>
      <c r="L1577" s="42" t="str">
        <f>VLOOKUP($C1577,OtherData!$H:$I,2,0)</f>
        <v>Storm</v>
      </c>
      <c r="M1577" s="54">
        <f t="shared" si="98"/>
        <v>-3.9076884971396775E-2</v>
      </c>
      <c r="N1577" s="42" t="e">
        <f>VLOOKUP(E1577,Inflation!$A$2:'Inflation'!$L$63,14,FALSE)*J1577</f>
        <v>#REF!</v>
      </c>
      <c r="O1577" s="126" t="e">
        <f t="shared" si="99"/>
        <v>#REF!</v>
      </c>
      <c r="P1577" s="41">
        <v>5</v>
      </c>
      <c r="Q1577" s="41">
        <v>2</v>
      </c>
      <c r="R1577" s="41">
        <v>2</v>
      </c>
    </row>
    <row r="1578" spans="1:18">
      <c r="A1578" s="40" t="str">
        <f t="shared" si="96"/>
        <v>3_20123</v>
      </c>
      <c r="B1578" s="40">
        <v>3</v>
      </c>
      <c r="C1578" s="41" t="s">
        <v>71</v>
      </c>
      <c r="D1578" s="40">
        <v>3</v>
      </c>
      <c r="E1578" s="40">
        <v>2012</v>
      </c>
      <c r="F1578" s="40" t="str">
        <f t="shared" si="97"/>
        <v>2012Q3</v>
      </c>
      <c r="G1578" s="40">
        <v>1</v>
      </c>
      <c r="H1578" s="40">
        <v>0</v>
      </c>
      <c r="I1578" s="40">
        <v>0</v>
      </c>
      <c r="J1578" s="42">
        <v>31738</v>
      </c>
      <c r="K1578" s="42">
        <f>J1578*OtherData!$C$3</f>
        <v>24025.738077214231</v>
      </c>
      <c r="L1578" s="42" t="str">
        <f>VLOOKUP($C1578,OtherData!$H:$I,2,0)</f>
        <v>Storm</v>
      </c>
      <c r="M1578" s="54">
        <f t="shared" si="98"/>
        <v>-3.9077184817692047E-2</v>
      </c>
      <c r="N1578" s="42" t="e">
        <f>VLOOKUP(E1578,Inflation!$A$2:'Inflation'!$L$63,14,FALSE)*J1578</f>
        <v>#REF!</v>
      </c>
      <c r="O1578" s="126" t="e">
        <f t="shared" si="99"/>
        <v>#REF!</v>
      </c>
      <c r="P1578" s="41">
        <v>2</v>
      </c>
      <c r="Q1578" s="41">
        <v>2</v>
      </c>
      <c r="R1578" s="41">
        <v>2</v>
      </c>
    </row>
    <row r="1579" spans="1:18">
      <c r="A1579" s="40" t="str">
        <f t="shared" si="96"/>
        <v>4_20103</v>
      </c>
      <c r="B1579" s="40">
        <v>4</v>
      </c>
      <c r="C1579" s="41" t="s">
        <v>71</v>
      </c>
      <c r="D1579" s="40">
        <v>3</v>
      </c>
      <c r="E1579" s="40">
        <v>2010</v>
      </c>
      <c r="F1579" s="40" t="str">
        <f t="shared" si="97"/>
        <v>2010Q3</v>
      </c>
      <c r="G1579" s="40">
        <v>1</v>
      </c>
      <c r="H1579" s="40">
        <v>0</v>
      </c>
      <c r="I1579" s="40">
        <v>0</v>
      </c>
      <c r="J1579" s="42">
        <v>31681</v>
      </c>
      <c r="K1579" s="42">
        <f>J1579*OtherData!$C$3</f>
        <v>23982.588947766846</v>
      </c>
      <c r="L1579" s="42" t="str">
        <f>VLOOKUP($C1579,OtherData!$H:$I,2,0)</f>
        <v>Storm</v>
      </c>
      <c r="M1579" s="54">
        <f t="shared" si="98"/>
        <v>-3.907756462299939E-2</v>
      </c>
      <c r="N1579" s="42" t="e">
        <f>VLOOKUP(E1579,Inflation!$A$2:'Inflation'!$L$63,14,FALSE)*J1579</f>
        <v>#REF!</v>
      </c>
      <c r="O1579" s="126" t="e">
        <f t="shared" si="99"/>
        <v>#REF!</v>
      </c>
      <c r="P1579" s="41">
        <v>2</v>
      </c>
      <c r="Q1579" s="41">
        <v>2</v>
      </c>
      <c r="R1579" s="41">
        <v>2</v>
      </c>
    </row>
    <row r="1580" spans="1:18">
      <c r="A1580" s="40" t="str">
        <f t="shared" si="96"/>
        <v>3_20103</v>
      </c>
      <c r="B1580" s="40">
        <v>3</v>
      </c>
      <c r="C1580" s="41" t="s">
        <v>71</v>
      </c>
      <c r="D1580" s="40">
        <v>3</v>
      </c>
      <c r="E1580" s="40">
        <v>2010</v>
      </c>
      <c r="F1580" s="40" t="str">
        <f t="shared" si="97"/>
        <v>2010Q3</v>
      </c>
      <c r="G1580" s="40">
        <v>1</v>
      </c>
      <c r="H1580" s="40">
        <v>0</v>
      </c>
      <c r="I1580" s="40">
        <v>0</v>
      </c>
      <c r="J1580" s="42">
        <v>31669</v>
      </c>
      <c r="K1580" s="42">
        <f>J1580*OtherData!$C$3</f>
        <v>23973.504920514762</v>
      </c>
      <c r="L1580" s="42" t="str">
        <f>VLOOKUP($C1580,OtherData!$H:$I,2,0)</f>
        <v>Storm</v>
      </c>
      <c r="M1580" s="54">
        <f t="shared" si="98"/>
        <v>-3.9077644582011468E-2</v>
      </c>
      <c r="N1580" s="42" t="e">
        <f>VLOOKUP(E1580,Inflation!$A$2:'Inflation'!$L$63,14,FALSE)*J1580</f>
        <v>#REF!</v>
      </c>
      <c r="O1580" s="126" t="e">
        <f t="shared" si="99"/>
        <v>#REF!</v>
      </c>
      <c r="P1580" s="41">
        <v>5</v>
      </c>
      <c r="Q1580" s="41">
        <v>2</v>
      </c>
      <c r="R1580" s="41">
        <v>2</v>
      </c>
    </row>
    <row r="1581" spans="1:18">
      <c r="A1581" s="40" t="str">
        <f t="shared" si="96"/>
        <v>3_20133</v>
      </c>
      <c r="B1581" s="40">
        <v>3</v>
      </c>
      <c r="C1581" s="41" t="s">
        <v>66</v>
      </c>
      <c r="D1581" s="40">
        <v>3</v>
      </c>
      <c r="E1581" s="40">
        <v>2013</v>
      </c>
      <c r="F1581" s="40" t="str">
        <f t="shared" si="97"/>
        <v>2013Q3</v>
      </c>
      <c r="G1581" s="40">
        <v>1</v>
      </c>
      <c r="H1581" s="40">
        <v>0</v>
      </c>
      <c r="I1581" s="40">
        <v>0</v>
      </c>
      <c r="J1581" s="42">
        <v>31535</v>
      </c>
      <c r="K1581" s="42">
        <f>J1581*OtherData!$C$3</f>
        <v>23872.066616199849</v>
      </c>
      <c r="L1581" s="42" t="str">
        <f>VLOOKUP($C1581,OtherData!$H:$I,2,0)</f>
        <v>Water</v>
      </c>
      <c r="M1581" s="54">
        <f t="shared" si="98"/>
        <v>-3.9078537457646279E-2</v>
      </c>
      <c r="N1581" s="42" t="e">
        <f>VLOOKUP(E1581,Inflation!$A$2:'Inflation'!$L$63,14,FALSE)*J1581</f>
        <v>#REF!</v>
      </c>
      <c r="O1581" s="126" t="e">
        <f t="shared" si="99"/>
        <v>#REF!</v>
      </c>
      <c r="P1581" s="41">
        <v>1</v>
      </c>
      <c r="Q1581" s="41">
        <v>1</v>
      </c>
      <c r="R1581" s="41">
        <v>1</v>
      </c>
    </row>
    <row r="1582" spans="1:18">
      <c r="A1582" s="40" t="str">
        <f t="shared" si="96"/>
        <v>4_20103</v>
      </c>
      <c r="B1582" s="40">
        <v>4</v>
      </c>
      <c r="C1582" s="41" t="s">
        <v>71</v>
      </c>
      <c r="D1582" s="40">
        <v>3</v>
      </c>
      <c r="E1582" s="40">
        <v>2010</v>
      </c>
      <c r="F1582" s="40" t="str">
        <f t="shared" si="97"/>
        <v>2010Q3</v>
      </c>
      <c r="G1582" s="40">
        <v>1</v>
      </c>
      <c r="H1582" s="40">
        <v>0</v>
      </c>
      <c r="I1582" s="40">
        <v>0</v>
      </c>
      <c r="J1582" s="42">
        <v>31526</v>
      </c>
      <c r="K1582" s="42">
        <f>J1582*OtherData!$C$3</f>
        <v>23865.253595760787</v>
      </c>
      <c r="L1582" s="42" t="str">
        <f>VLOOKUP($C1582,OtherData!$H:$I,2,0)</f>
        <v>Storm</v>
      </c>
      <c r="M1582" s="54">
        <f t="shared" si="98"/>
        <v>-3.9078597426905337E-2</v>
      </c>
      <c r="N1582" s="42" t="e">
        <f>VLOOKUP(E1582,Inflation!$A$2:'Inflation'!$L$63,14,FALSE)*J1582</f>
        <v>#REF!</v>
      </c>
      <c r="O1582" s="126" t="e">
        <f t="shared" si="99"/>
        <v>#REF!</v>
      </c>
      <c r="P1582" s="41">
        <v>3</v>
      </c>
      <c r="Q1582" s="41">
        <v>3</v>
      </c>
      <c r="R1582" s="41">
        <v>3</v>
      </c>
    </row>
    <row r="1583" spans="1:18">
      <c r="A1583" s="40" t="str">
        <f t="shared" si="96"/>
        <v>2_20124</v>
      </c>
      <c r="B1583" s="40">
        <v>2</v>
      </c>
      <c r="C1583" s="41" t="s">
        <v>86</v>
      </c>
      <c r="D1583" s="40">
        <v>4</v>
      </c>
      <c r="E1583" s="40">
        <v>2012</v>
      </c>
      <c r="F1583" s="40" t="str">
        <f t="shared" si="97"/>
        <v>2012Q4</v>
      </c>
      <c r="G1583" s="40">
        <v>1</v>
      </c>
      <c r="H1583" s="40">
        <v>0</v>
      </c>
      <c r="I1583" s="40">
        <v>0</v>
      </c>
      <c r="J1583" s="42">
        <v>31510</v>
      </c>
      <c r="K1583" s="42">
        <f>J1583*OtherData!$C$3</f>
        <v>23853.141559424679</v>
      </c>
      <c r="L1583" s="42" t="str">
        <f>VLOOKUP($C1583,OtherData!$H:$I,2,0)</f>
        <v>Storm</v>
      </c>
      <c r="M1583" s="54">
        <f t="shared" si="98"/>
        <v>-3.9078704038921427E-2</v>
      </c>
      <c r="N1583" s="42" t="e">
        <f>VLOOKUP(E1583,Inflation!$A$2:'Inflation'!$L$63,14,FALSE)*J1583</f>
        <v>#REF!</v>
      </c>
      <c r="O1583" s="126" t="e">
        <f t="shared" si="99"/>
        <v>#REF!</v>
      </c>
      <c r="P1583" s="41">
        <v>3</v>
      </c>
      <c r="Q1583" s="41">
        <v>3</v>
      </c>
      <c r="R1583" s="41">
        <v>3</v>
      </c>
    </row>
    <row r="1584" spans="1:18">
      <c r="A1584" s="40" t="str">
        <f t="shared" si="96"/>
        <v>3_20152</v>
      </c>
      <c r="B1584" s="40">
        <v>3</v>
      </c>
      <c r="C1584" s="41" t="s">
        <v>71</v>
      </c>
      <c r="D1584" s="40">
        <v>2</v>
      </c>
      <c r="E1584" s="40">
        <v>2015</v>
      </c>
      <c r="F1584" s="40" t="str">
        <f t="shared" si="97"/>
        <v>2015Q2</v>
      </c>
      <c r="G1584" s="40">
        <v>1</v>
      </c>
      <c r="H1584" s="40">
        <v>0</v>
      </c>
      <c r="I1584" s="40">
        <v>0</v>
      </c>
      <c r="J1584" s="42">
        <v>31501</v>
      </c>
      <c r="K1584" s="42">
        <f>J1584*OtherData!$C$3</f>
        <v>23846.328538985617</v>
      </c>
      <c r="L1584" s="42" t="str">
        <f>VLOOKUP($C1584,OtherData!$H:$I,2,0)</f>
        <v>Storm</v>
      </c>
      <c r="M1584" s="54">
        <f t="shared" si="98"/>
        <v>-3.9078764008180486E-2</v>
      </c>
      <c r="N1584" s="42" t="e">
        <f>VLOOKUP(E1584,Inflation!$A$2:'Inflation'!$L$63,14,FALSE)*J1584</f>
        <v>#REF!</v>
      </c>
      <c r="O1584" s="126" t="e">
        <f t="shared" si="99"/>
        <v>#REF!</v>
      </c>
      <c r="P1584" s="41">
        <v>2</v>
      </c>
      <c r="Q1584" s="41">
        <v>2</v>
      </c>
      <c r="R1584" s="41">
        <v>2</v>
      </c>
    </row>
    <row r="1585" spans="1:18">
      <c r="A1585" s="40" t="str">
        <f t="shared" si="96"/>
        <v>2_20142</v>
      </c>
      <c r="B1585" s="40">
        <v>2</v>
      </c>
      <c r="C1585" s="41" t="s">
        <v>86</v>
      </c>
      <c r="D1585" s="40">
        <v>2</v>
      </c>
      <c r="E1585" s="40">
        <v>2014</v>
      </c>
      <c r="F1585" s="40" t="str">
        <f t="shared" si="97"/>
        <v>2014Q2</v>
      </c>
      <c r="G1585" s="40">
        <v>1</v>
      </c>
      <c r="H1585" s="40">
        <v>0</v>
      </c>
      <c r="I1585" s="40">
        <v>0</v>
      </c>
      <c r="J1585" s="42">
        <v>31494</v>
      </c>
      <c r="K1585" s="42">
        <f>J1585*OtherData!$C$3</f>
        <v>23841.029523088571</v>
      </c>
      <c r="L1585" s="42" t="str">
        <f>VLOOKUP($C1585,OtherData!$H:$I,2,0)</f>
        <v>Storm</v>
      </c>
      <c r="M1585" s="54">
        <f t="shared" si="98"/>
        <v>-3.9078810650937525E-2</v>
      </c>
      <c r="N1585" s="42" t="e">
        <f>VLOOKUP(E1585,Inflation!$A$2:'Inflation'!$L$63,14,FALSE)*J1585</f>
        <v>#REF!</v>
      </c>
      <c r="O1585" s="126" t="e">
        <f t="shared" si="99"/>
        <v>#REF!</v>
      </c>
      <c r="P1585" s="41">
        <v>3</v>
      </c>
      <c r="Q1585" s="41">
        <v>3</v>
      </c>
      <c r="R1585" s="41">
        <v>3</v>
      </c>
    </row>
    <row r="1586" spans="1:18">
      <c r="A1586" s="40" t="str">
        <f t="shared" si="96"/>
        <v>2_20093</v>
      </c>
      <c r="B1586" s="40">
        <v>2</v>
      </c>
      <c r="C1586" s="41" t="s">
        <v>71</v>
      </c>
      <c r="D1586" s="40">
        <v>3</v>
      </c>
      <c r="E1586" s="40">
        <v>2009</v>
      </c>
      <c r="F1586" s="40" t="str">
        <f t="shared" si="97"/>
        <v>2009Q3</v>
      </c>
      <c r="G1586" s="40">
        <v>1</v>
      </c>
      <c r="H1586" s="40">
        <v>0</v>
      </c>
      <c r="I1586" s="40">
        <v>0</v>
      </c>
      <c r="J1586" s="42">
        <v>31488</v>
      </c>
      <c r="K1586" s="42">
        <f>J1586*OtherData!$C$3</f>
        <v>23836.487509462528</v>
      </c>
      <c r="L1586" s="42" t="str">
        <f>VLOOKUP($C1586,OtherData!$H:$I,2,0)</f>
        <v>Storm</v>
      </c>
      <c r="M1586" s="54">
        <f t="shared" si="98"/>
        <v>-3.9078850630443564E-2</v>
      </c>
      <c r="N1586" s="42" t="e">
        <f>VLOOKUP(E1586,Inflation!$A$2:'Inflation'!$L$63,14,FALSE)*J1586</f>
        <v>#REF!</v>
      </c>
      <c r="O1586" s="126" t="e">
        <f t="shared" si="99"/>
        <v>#REF!</v>
      </c>
      <c r="P1586" s="41">
        <v>1</v>
      </c>
      <c r="Q1586" s="41">
        <v>1</v>
      </c>
      <c r="R1586" s="41">
        <v>1</v>
      </c>
    </row>
    <row r="1587" spans="1:18">
      <c r="A1587" s="40" t="str">
        <f t="shared" si="96"/>
        <v>2_20142</v>
      </c>
      <c r="B1587" s="40">
        <v>2</v>
      </c>
      <c r="C1587" s="41" t="s">
        <v>86</v>
      </c>
      <c r="D1587" s="40">
        <v>2</v>
      </c>
      <c r="E1587" s="40">
        <v>2014</v>
      </c>
      <c r="F1587" s="40" t="str">
        <f t="shared" si="97"/>
        <v>2014Q2</v>
      </c>
      <c r="G1587" s="40">
        <v>1</v>
      </c>
      <c r="H1587" s="40">
        <v>0</v>
      </c>
      <c r="I1587" s="40">
        <v>0</v>
      </c>
      <c r="J1587" s="42">
        <v>31463</v>
      </c>
      <c r="K1587" s="42">
        <f>J1587*OtherData!$C$3</f>
        <v>23817.562452687358</v>
      </c>
      <c r="L1587" s="42" t="str">
        <f>VLOOKUP($C1587,OtherData!$H:$I,2,0)</f>
        <v>Storm</v>
      </c>
      <c r="M1587" s="54">
        <f t="shared" si="98"/>
        <v>-3.9079017211718713E-2</v>
      </c>
      <c r="N1587" s="42" t="e">
        <f>VLOOKUP(E1587,Inflation!$A$2:'Inflation'!$L$63,14,FALSE)*J1587</f>
        <v>#REF!</v>
      </c>
      <c r="O1587" s="126" t="e">
        <f t="shared" si="99"/>
        <v>#REF!</v>
      </c>
      <c r="P1587" s="41">
        <v>3</v>
      </c>
      <c r="Q1587" s="41">
        <v>3</v>
      </c>
      <c r="R1587" s="41">
        <v>3</v>
      </c>
    </row>
    <row r="1588" spans="1:18">
      <c r="A1588" s="40" t="str">
        <f t="shared" si="96"/>
        <v>3_20164</v>
      </c>
      <c r="B1588" s="40">
        <v>3</v>
      </c>
      <c r="C1588" s="41" t="s">
        <v>66</v>
      </c>
      <c r="D1588" s="40">
        <v>4</v>
      </c>
      <c r="E1588" s="40">
        <v>2016</v>
      </c>
      <c r="F1588" s="40" t="str">
        <f t="shared" si="97"/>
        <v>2016Q4</v>
      </c>
      <c r="G1588" s="40">
        <v>1</v>
      </c>
      <c r="H1588" s="40">
        <v>0</v>
      </c>
      <c r="I1588" s="40">
        <v>0</v>
      </c>
      <c r="J1588" s="42">
        <v>31374</v>
      </c>
      <c r="K1588" s="42">
        <f>J1588*OtherData!$C$3</f>
        <v>23750.189250567753</v>
      </c>
      <c r="L1588" s="42" t="str">
        <f>VLOOKUP($C1588,OtherData!$H:$I,2,0)</f>
        <v>Water</v>
      </c>
      <c r="M1588" s="54">
        <f t="shared" si="98"/>
        <v>-3.9079610241058257E-2</v>
      </c>
      <c r="N1588" s="42" t="e">
        <f>VLOOKUP(E1588,Inflation!$A$2:'Inflation'!$L$63,14,FALSE)*J1588</f>
        <v>#REF!</v>
      </c>
      <c r="O1588" s="126" t="e">
        <f t="shared" si="99"/>
        <v>#REF!</v>
      </c>
      <c r="P1588" s="41">
        <v>5</v>
      </c>
      <c r="Q1588" s="41">
        <v>2</v>
      </c>
      <c r="R1588" s="41">
        <v>2</v>
      </c>
    </row>
    <row r="1589" spans="1:18">
      <c r="A1589" s="40" t="str">
        <f t="shared" si="96"/>
        <v>3_20092</v>
      </c>
      <c r="B1589" s="40">
        <v>3</v>
      </c>
      <c r="C1589" s="41" t="s">
        <v>71</v>
      </c>
      <c r="D1589" s="40">
        <v>2</v>
      </c>
      <c r="E1589" s="40">
        <v>2009</v>
      </c>
      <c r="F1589" s="40" t="str">
        <f t="shared" si="97"/>
        <v>2009Q2</v>
      </c>
      <c r="G1589" s="40">
        <v>1</v>
      </c>
      <c r="H1589" s="40">
        <v>0</v>
      </c>
      <c r="I1589" s="40">
        <v>0</v>
      </c>
      <c r="J1589" s="42">
        <v>31333</v>
      </c>
      <c r="K1589" s="42">
        <f>J1589*OtherData!$C$3</f>
        <v>23719.152157456472</v>
      </c>
      <c r="L1589" s="42" t="str">
        <f>VLOOKUP($C1589,OtherData!$H:$I,2,0)</f>
        <v>Storm</v>
      </c>
      <c r="M1589" s="54">
        <f t="shared" si="98"/>
        <v>-3.9079883434349504E-2</v>
      </c>
      <c r="N1589" s="42" t="e">
        <f>VLOOKUP(E1589,Inflation!$A$2:'Inflation'!$L$63,14,FALSE)*J1589</f>
        <v>#REF!</v>
      </c>
      <c r="O1589" s="126" t="e">
        <f t="shared" si="99"/>
        <v>#REF!</v>
      </c>
      <c r="P1589" s="41">
        <v>3</v>
      </c>
      <c r="Q1589" s="41">
        <v>3</v>
      </c>
      <c r="R1589" s="41">
        <v>3</v>
      </c>
    </row>
    <row r="1590" spans="1:18">
      <c r="A1590" s="40" t="str">
        <f t="shared" si="96"/>
        <v>4_19913</v>
      </c>
      <c r="B1590" s="40">
        <v>4</v>
      </c>
      <c r="C1590" s="41" t="s">
        <v>72</v>
      </c>
      <c r="D1590" s="40">
        <v>3</v>
      </c>
      <c r="E1590" s="40">
        <v>1991</v>
      </c>
      <c r="F1590" s="40" t="str">
        <f t="shared" si="97"/>
        <v>1991Q3</v>
      </c>
      <c r="G1590" s="40">
        <v>1</v>
      </c>
      <c r="H1590" s="40">
        <v>0</v>
      </c>
      <c r="I1590" s="40">
        <v>0</v>
      </c>
      <c r="J1590" s="42">
        <v>31228</v>
      </c>
      <c r="K1590" s="42">
        <f>J1590*OtherData!$C$3</f>
        <v>23639.66691900076</v>
      </c>
      <c r="L1590" s="42" t="str">
        <f>VLOOKUP($C1590,OtherData!$H:$I,2,0)</f>
        <v>Storm</v>
      </c>
      <c r="M1590" s="54">
        <f t="shared" si="98"/>
        <v>-3.9080583075705146E-2</v>
      </c>
      <c r="N1590" s="42" t="e">
        <f>VLOOKUP(E1590,Inflation!$A$2:'Inflation'!$L$63,14,FALSE)*J1590</f>
        <v>#REF!</v>
      </c>
      <c r="O1590" s="126" t="e">
        <f t="shared" si="99"/>
        <v>#REF!</v>
      </c>
      <c r="P1590" s="41">
        <v>5</v>
      </c>
      <c r="Q1590" s="41">
        <v>2</v>
      </c>
      <c r="R1590" s="41">
        <v>5</v>
      </c>
    </row>
    <row r="1591" spans="1:18">
      <c r="A1591" s="40" t="str">
        <f t="shared" si="96"/>
        <v>2_20142</v>
      </c>
      <c r="B1591" s="40">
        <v>2</v>
      </c>
      <c r="C1591" s="41" t="s">
        <v>86</v>
      </c>
      <c r="D1591" s="40">
        <v>2</v>
      </c>
      <c r="E1591" s="40">
        <v>2014</v>
      </c>
      <c r="F1591" s="40" t="str">
        <f t="shared" si="97"/>
        <v>2014Q2</v>
      </c>
      <c r="G1591" s="40">
        <v>1</v>
      </c>
      <c r="H1591" s="40">
        <v>0</v>
      </c>
      <c r="I1591" s="40">
        <v>0</v>
      </c>
      <c r="J1591" s="42">
        <v>31203</v>
      </c>
      <c r="K1591" s="42">
        <f>J1591*OtherData!$C$3</f>
        <v>23620.741862225586</v>
      </c>
      <c r="L1591" s="42" t="str">
        <f>VLOOKUP($C1591,OtherData!$H:$I,2,0)</f>
        <v>Storm</v>
      </c>
      <c r="M1591" s="54">
        <f t="shared" si="98"/>
        <v>-3.9080749656980295E-2</v>
      </c>
      <c r="N1591" s="42" t="e">
        <f>VLOOKUP(E1591,Inflation!$A$2:'Inflation'!$L$63,14,FALSE)*J1591</f>
        <v>#REF!</v>
      </c>
      <c r="O1591" s="126" t="e">
        <f t="shared" si="99"/>
        <v>#REF!</v>
      </c>
      <c r="P1591" s="41">
        <v>3</v>
      </c>
      <c r="Q1591" s="41">
        <v>3</v>
      </c>
      <c r="R1591" s="41">
        <v>3</v>
      </c>
    </row>
    <row r="1592" spans="1:18">
      <c r="A1592" s="40" t="str">
        <f t="shared" si="96"/>
        <v>6_20113</v>
      </c>
      <c r="B1592" s="40">
        <v>6</v>
      </c>
      <c r="C1592" s="41" t="s">
        <v>71</v>
      </c>
      <c r="D1592" s="40">
        <v>3</v>
      </c>
      <c r="E1592" s="40">
        <v>2011</v>
      </c>
      <c r="F1592" s="40" t="str">
        <f t="shared" si="97"/>
        <v>2011Q3</v>
      </c>
      <c r="G1592" s="40">
        <v>1</v>
      </c>
      <c r="H1592" s="40">
        <v>0</v>
      </c>
      <c r="I1592" s="40">
        <v>0</v>
      </c>
      <c r="J1592" s="42">
        <v>31199</v>
      </c>
      <c r="K1592" s="42">
        <f>J1592*OtherData!$C$3</f>
        <v>23617.713853141562</v>
      </c>
      <c r="L1592" s="42" t="str">
        <f>VLOOKUP($C1592,OtherData!$H:$I,2,0)</f>
        <v>Storm</v>
      </c>
      <c r="M1592" s="54">
        <f t="shared" si="98"/>
        <v>-3.9080776309984321E-2</v>
      </c>
      <c r="N1592" s="42" t="e">
        <f>VLOOKUP(E1592,Inflation!$A$2:'Inflation'!$L$63,14,FALSE)*J1592</f>
        <v>#REF!</v>
      </c>
      <c r="O1592" s="126" t="e">
        <f t="shared" si="99"/>
        <v>#REF!</v>
      </c>
      <c r="P1592" s="41">
        <v>2</v>
      </c>
      <c r="Q1592" s="41">
        <v>2</v>
      </c>
      <c r="R1592" s="41">
        <v>2</v>
      </c>
    </row>
    <row r="1593" spans="1:18">
      <c r="A1593" s="40" t="str">
        <f t="shared" si="96"/>
        <v>1_19952</v>
      </c>
      <c r="B1593" s="40">
        <v>1</v>
      </c>
      <c r="C1593" s="41" t="s">
        <v>71</v>
      </c>
      <c r="D1593" s="40">
        <v>2</v>
      </c>
      <c r="E1593" s="40">
        <v>1995</v>
      </c>
      <c r="F1593" s="40" t="str">
        <f t="shared" si="97"/>
        <v>1995Q2</v>
      </c>
      <c r="G1593" s="40">
        <v>1</v>
      </c>
      <c r="H1593" s="40">
        <v>0</v>
      </c>
      <c r="I1593" s="40">
        <v>0</v>
      </c>
      <c r="J1593" s="42">
        <v>31184</v>
      </c>
      <c r="K1593" s="42">
        <f>J1593*OtherData!$C$3</f>
        <v>23606.358819076457</v>
      </c>
      <c r="L1593" s="42" t="str">
        <f>VLOOKUP($C1593,OtherData!$H:$I,2,0)</f>
        <v>Storm</v>
      </c>
      <c r="M1593" s="54">
        <f t="shared" si="98"/>
        <v>-3.9080876258749411E-2</v>
      </c>
      <c r="N1593" s="42" t="e">
        <f>VLOOKUP(E1593,Inflation!$A$2:'Inflation'!$L$63,14,FALSE)*J1593</f>
        <v>#REF!</v>
      </c>
      <c r="O1593" s="126" t="e">
        <f t="shared" si="99"/>
        <v>#REF!</v>
      </c>
      <c r="P1593" s="41">
        <v>3</v>
      </c>
      <c r="Q1593" s="41">
        <v>3</v>
      </c>
      <c r="R1593" s="41">
        <v>3</v>
      </c>
    </row>
    <row r="1594" spans="1:18">
      <c r="A1594" s="40" t="str">
        <f t="shared" si="96"/>
        <v>3_20133</v>
      </c>
      <c r="B1594" s="40">
        <v>3</v>
      </c>
      <c r="C1594" s="41" t="s">
        <v>66</v>
      </c>
      <c r="D1594" s="40">
        <v>3</v>
      </c>
      <c r="E1594" s="40">
        <v>2013</v>
      </c>
      <c r="F1594" s="40" t="str">
        <f t="shared" si="97"/>
        <v>2013Q3</v>
      </c>
      <c r="G1594" s="40">
        <v>1</v>
      </c>
      <c r="H1594" s="40">
        <v>0</v>
      </c>
      <c r="I1594" s="40">
        <v>0</v>
      </c>
      <c r="J1594" s="42">
        <v>31101</v>
      </c>
      <c r="K1594" s="42">
        <f>J1594*OtherData!$C$3</f>
        <v>23543.527630582892</v>
      </c>
      <c r="L1594" s="42" t="str">
        <f>VLOOKUP($C1594,OtherData!$H:$I,2,0)</f>
        <v>Water</v>
      </c>
      <c r="M1594" s="54">
        <f t="shared" si="98"/>
        <v>-3.908142930858291E-2</v>
      </c>
      <c r="N1594" s="42" t="e">
        <f>VLOOKUP(E1594,Inflation!$A$2:'Inflation'!$L$63,14,FALSE)*J1594</f>
        <v>#REF!</v>
      </c>
      <c r="O1594" s="126" t="e">
        <f t="shared" si="99"/>
        <v>#REF!</v>
      </c>
      <c r="P1594" s="41">
        <v>3</v>
      </c>
      <c r="Q1594" s="41">
        <v>3</v>
      </c>
      <c r="R1594" s="41">
        <v>3</v>
      </c>
    </row>
    <row r="1595" spans="1:18">
      <c r="A1595" s="40" t="str">
        <f t="shared" si="96"/>
        <v>2_19952</v>
      </c>
      <c r="B1595" s="40">
        <v>2</v>
      </c>
      <c r="C1595" s="41" t="s">
        <v>66</v>
      </c>
      <c r="D1595" s="40">
        <v>2</v>
      </c>
      <c r="E1595" s="40">
        <v>1995</v>
      </c>
      <c r="F1595" s="40" t="str">
        <f t="shared" si="97"/>
        <v>1995Q2</v>
      </c>
      <c r="G1595" s="40">
        <v>1</v>
      </c>
      <c r="H1595" s="40">
        <v>0</v>
      </c>
      <c r="I1595" s="40">
        <v>0</v>
      </c>
      <c r="J1595" s="42">
        <v>31012</v>
      </c>
      <c r="K1595" s="42">
        <f>J1595*OtherData!$C$3</f>
        <v>23476.154428463287</v>
      </c>
      <c r="L1595" s="42" t="str">
        <f>VLOOKUP($C1595,OtherData!$H:$I,2,0)</f>
        <v>Water</v>
      </c>
      <c r="M1595" s="54">
        <f t="shared" si="98"/>
        <v>-3.9082022337922455E-2</v>
      </c>
      <c r="N1595" s="42" t="e">
        <f>VLOOKUP(E1595,Inflation!$A$2:'Inflation'!$L$63,14,FALSE)*J1595</f>
        <v>#REF!</v>
      </c>
      <c r="O1595" s="126" t="e">
        <f t="shared" si="99"/>
        <v>#REF!</v>
      </c>
      <c r="P1595" s="41">
        <v>3</v>
      </c>
      <c r="Q1595" s="41">
        <v>3</v>
      </c>
      <c r="R1595" s="41">
        <v>3</v>
      </c>
    </row>
    <row r="1596" spans="1:18">
      <c r="A1596" s="40" t="str">
        <f t="shared" si="96"/>
        <v>1_20082</v>
      </c>
      <c r="B1596" s="40">
        <v>1</v>
      </c>
      <c r="C1596" s="41" t="s">
        <v>73</v>
      </c>
      <c r="D1596" s="40">
        <v>2</v>
      </c>
      <c r="E1596" s="40">
        <v>2008</v>
      </c>
      <c r="F1596" s="40" t="str">
        <f t="shared" si="97"/>
        <v>2008Q2</v>
      </c>
      <c r="G1596" s="40">
        <v>1</v>
      </c>
      <c r="H1596" s="40">
        <v>0</v>
      </c>
      <c r="I1596" s="40">
        <v>0</v>
      </c>
      <c r="J1596" s="42">
        <v>31012</v>
      </c>
      <c r="K1596" s="42">
        <f>J1596*OtherData!$C$3</f>
        <v>23476.154428463287</v>
      </c>
      <c r="L1596" s="42" t="str">
        <f>VLOOKUP($C1596,OtherData!$H:$I,2,0)</f>
        <v>Wind</v>
      </c>
      <c r="M1596" s="54">
        <f t="shared" si="98"/>
        <v>-3.9082022337922455E-2</v>
      </c>
      <c r="N1596" s="42" t="e">
        <f>VLOOKUP(E1596,Inflation!$A$2:'Inflation'!$L$63,14,FALSE)*J1596</f>
        <v>#REF!</v>
      </c>
      <c r="O1596" s="126" t="e">
        <f t="shared" si="99"/>
        <v>#REF!</v>
      </c>
      <c r="P1596" s="41">
        <v>1</v>
      </c>
      <c r="Q1596" s="41">
        <v>1</v>
      </c>
      <c r="R1596" s="41">
        <v>1</v>
      </c>
    </row>
    <row r="1597" spans="1:18">
      <c r="A1597" s="40" t="str">
        <f t="shared" si="96"/>
        <v>3_20152</v>
      </c>
      <c r="B1597" s="40">
        <v>3</v>
      </c>
      <c r="C1597" s="41" t="s">
        <v>71</v>
      </c>
      <c r="D1597" s="40">
        <v>2</v>
      </c>
      <c r="E1597" s="40">
        <v>2015</v>
      </c>
      <c r="F1597" s="40" t="str">
        <f t="shared" si="97"/>
        <v>2015Q2</v>
      </c>
      <c r="G1597" s="40">
        <v>1</v>
      </c>
      <c r="H1597" s="40">
        <v>0</v>
      </c>
      <c r="I1597" s="40">
        <v>0</v>
      </c>
      <c r="J1597" s="42">
        <v>30939</v>
      </c>
      <c r="K1597" s="42">
        <f>J1597*OtherData!$C$3</f>
        <v>23420.89326267979</v>
      </c>
      <c r="L1597" s="42" t="str">
        <f>VLOOKUP($C1597,OtherData!$H:$I,2,0)</f>
        <v>Storm</v>
      </c>
      <c r="M1597" s="54">
        <f t="shared" si="98"/>
        <v>-3.9082508755245896E-2</v>
      </c>
      <c r="N1597" s="42" t="e">
        <f>VLOOKUP(E1597,Inflation!$A$2:'Inflation'!$L$63,14,FALSE)*J1597</f>
        <v>#REF!</v>
      </c>
      <c r="O1597" s="126" t="e">
        <f t="shared" si="99"/>
        <v>#REF!</v>
      </c>
      <c r="P1597" s="41">
        <v>5</v>
      </c>
      <c r="Q1597" s="41">
        <v>2</v>
      </c>
      <c r="R1597" s="41">
        <v>2</v>
      </c>
    </row>
    <row r="1598" spans="1:18">
      <c r="A1598" s="40" t="str">
        <f t="shared" si="96"/>
        <v>1_20024</v>
      </c>
      <c r="B1598" s="40">
        <v>1</v>
      </c>
      <c r="C1598" s="41" t="s">
        <v>68</v>
      </c>
      <c r="D1598" s="40">
        <v>4</v>
      </c>
      <c r="E1598" s="40">
        <v>2002</v>
      </c>
      <c r="F1598" s="40" t="str">
        <f t="shared" si="97"/>
        <v>2002Q4</v>
      </c>
      <c r="G1598" s="40">
        <v>1</v>
      </c>
      <c r="H1598" s="40">
        <v>0</v>
      </c>
      <c r="I1598" s="40">
        <v>0</v>
      </c>
      <c r="J1598" s="42">
        <v>30930</v>
      </c>
      <c r="K1598" s="42">
        <f>J1598*OtherData!$C$3</f>
        <v>23414.080242240729</v>
      </c>
      <c r="L1598" s="42" t="str">
        <f>VLOOKUP($C1598,OtherData!$H:$I,2,0)</f>
        <v>Wind</v>
      </c>
      <c r="M1598" s="54">
        <f t="shared" si="98"/>
        <v>-3.9082568724504954E-2</v>
      </c>
      <c r="N1598" s="42" t="e">
        <f>VLOOKUP(E1598,Inflation!$A$2:'Inflation'!$L$63,14,FALSE)*J1598</f>
        <v>#REF!</v>
      </c>
      <c r="O1598" s="126" t="e">
        <f t="shared" si="99"/>
        <v>#REF!</v>
      </c>
      <c r="P1598" s="41">
        <v>2</v>
      </c>
      <c r="Q1598" s="41">
        <v>2</v>
      </c>
      <c r="R1598" s="41">
        <v>2</v>
      </c>
    </row>
    <row r="1599" spans="1:18">
      <c r="A1599" s="40" t="str">
        <f t="shared" si="96"/>
        <v>4_20103</v>
      </c>
      <c r="B1599" s="40">
        <v>4</v>
      </c>
      <c r="C1599" s="41" t="s">
        <v>71</v>
      </c>
      <c r="D1599" s="40">
        <v>3</v>
      </c>
      <c r="E1599" s="40">
        <v>2010</v>
      </c>
      <c r="F1599" s="40" t="str">
        <f t="shared" si="97"/>
        <v>2010Q3</v>
      </c>
      <c r="G1599" s="40">
        <v>1</v>
      </c>
      <c r="H1599" s="40">
        <v>0</v>
      </c>
      <c r="I1599" s="40">
        <v>0</v>
      </c>
      <c r="J1599" s="42">
        <v>30927</v>
      </c>
      <c r="K1599" s="42">
        <f>J1599*OtherData!$C$3</f>
        <v>23411.809235427707</v>
      </c>
      <c r="L1599" s="42" t="str">
        <f>VLOOKUP($C1599,OtherData!$H:$I,2,0)</f>
        <v>Storm</v>
      </c>
      <c r="M1599" s="54">
        <f t="shared" si="98"/>
        <v>-3.9082588714257967E-2</v>
      </c>
      <c r="N1599" s="42" t="e">
        <f>VLOOKUP(E1599,Inflation!$A$2:'Inflation'!$L$63,14,FALSE)*J1599</f>
        <v>#REF!</v>
      </c>
      <c r="O1599" s="126" t="e">
        <f t="shared" si="99"/>
        <v>#REF!</v>
      </c>
      <c r="P1599" s="41">
        <v>5</v>
      </c>
      <c r="Q1599" s="41">
        <v>2</v>
      </c>
      <c r="R1599" s="41">
        <v>2</v>
      </c>
    </row>
    <row r="1600" spans="1:18">
      <c r="A1600" s="40" t="str">
        <f t="shared" si="96"/>
        <v>3_20143</v>
      </c>
      <c r="B1600" s="40">
        <v>3</v>
      </c>
      <c r="C1600" s="41" t="s">
        <v>66</v>
      </c>
      <c r="D1600" s="40">
        <v>3</v>
      </c>
      <c r="E1600" s="40">
        <v>2014</v>
      </c>
      <c r="F1600" s="40" t="str">
        <f t="shared" si="97"/>
        <v>2014Q3</v>
      </c>
      <c r="G1600" s="40">
        <v>1</v>
      </c>
      <c r="H1600" s="40">
        <v>0</v>
      </c>
      <c r="I1600" s="40">
        <v>0</v>
      </c>
      <c r="J1600" s="42">
        <v>30901</v>
      </c>
      <c r="K1600" s="42">
        <f>J1600*OtherData!$C$3</f>
        <v>23392.127176381531</v>
      </c>
      <c r="L1600" s="42" t="str">
        <f>VLOOKUP($C1600,OtherData!$H:$I,2,0)</f>
        <v>Water</v>
      </c>
      <c r="M1600" s="54">
        <f t="shared" si="98"/>
        <v>-3.9082761958784129E-2</v>
      </c>
      <c r="N1600" s="42" t="e">
        <f>VLOOKUP(E1600,Inflation!$A$2:'Inflation'!$L$63,14,FALSE)*J1600</f>
        <v>#REF!</v>
      </c>
      <c r="O1600" s="126" t="e">
        <f t="shared" si="99"/>
        <v>#REF!</v>
      </c>
      <c r="P1600" s="41">
        <v>3</v>
      </c>
      <c r="Q1600" s="41">
        <v>3</v>
      </c>
      <c r="R1600" s="41">
        <v>5</v>
      </c>
    </row>
    <row r="1601" spans="1:18">
      <c r="A1601" s="40" t="str">
        <f t="shared" si="96"/>
        <v>4_20133</v>
      </c>
      <c r="B1601" s="40">
        <v>4</v>
      </c>
      <c r="C1601" s="41" t="s">
        <v>66</v>
      </c>
      <c r="D1601" s="40">
        <v>3</v>
      </c>
      <c r="E1601" s="40">
        <v>2013</v>
      </c>
      <c r="F1601" s="40" t="str">
        <f t="shared" si="97"/>
        <v>2013Q3</v>
      </c>
      <c r="G1601" s="40">
        <v>1</v>
      </c>
      <c r="H1601" s="40">
        <v>0</v>
      </c>
      <c r="I1601" s="40">
        <v>0</v>
      </c>
      <c r="J1601" s="42">
        <v>30898</v>
      </c>
      <c r="K1601" s="42">
        <f>J1601*OtherData!$C$3</f>
        <v>23389.856169568509</v>
      </c>
      <c r="L1601" s="42" t="str">
        <f>VLOOKUP($C1601,OtherData!$H:$I,2,0)</f>
        <v>Water</v>
      </c>
      <c r="M1601" s="54">
        <f t="shared" si="98"/>
        <v>-3.9082781948537142E-2</v>
      </c>
      <c r="N1601" s="42" t="e">
        <f>VLOOKUP(E1601,Inflation!$A$2:'Inflation'!$L$63,14,FALSE)*J1601</f>
        <v>#REF!</v>
      </c>
      <c r="O1601" s="126" t="e">
        <f t="shared" si="99"/>
        <v>#REF!</v>
      </c>
      <c r="P1601" s="41">
        <v>5</v>
      </c>
      <c r="Q1601" s="41">
        <v>2</v>
      </c>
      <c r="R1601" s="41">
        <v>5</v>
      </c>
    </row>
    <row r="1602" spans="1:18">
      <c r="A1602" s="40" t="str">
        <f t="shared" ref="A1602:A1665" si="100">B1602&amp;"_"&amp;E1602&amp;D1602</f>
        <v>6_20112</v>
      </c>
      <c r="B1602" s="40">
        <v>6</v>
      </c>
      <c r="C1602" s="41" t="s">
        <v>71</v>
      </c>
      <c r="D1602" s="40">
        <v>2</v>
      </c>
      <c r="E1602" s="40">
        <v>2011</v>
      </c>
      <c r="F1602" s="40" t="str">
        <f t="shared" ref="F1602:F1665" si="101">E1602&amp;"Q"&amp;D1602</f>
        <v>2011Q2</v>
      </c>
      <c r="G1602" s="40">
        <v>1</v>
      </c>
      <c r="H1602" s="40">
        <v>0</v>
      </c>
      <c r="I1602" s="40">
        <v>0</v>
      </c>
      <c r="J1602" s="42">
        <v>30879</v>
      </c>
      <c r="K1602" s="42">
        <f>J1602*OtherData!$C$3</f>
        <v>23375.47312641938</v>
      </c>
      <c r="L1602" s="42" t="str">
        <f>VLOOKUP($C1602,OtherData!$H:$I,2,0)</f>
        <v>Storm</v>
      </c>
      <c r="M1602" s="54">
        <f t="shared" ref="M1602:M1665" si="102">STANDARDIZE(J1602,AVERAGE($J$2:$J$3367),_xlfn.STDEV.S($J$2:$J$3367))</f>
        <v>-3.9082908550306258E-2</v>
      </c>
      <c r="N1602" s="42" t="e">
        <f>VLOOKUP(E1602,Inflation!$A$2:'Inflation'!$L$63,14,FALSE)*J1602</f>
        <v>#REF!</v>
      </c>
      <c r="O1602" s="126" t="e">
        <f t="shared" ref="O1602:O1665" si="103">STANDARDIZE(N1602,AVERAGE($N$2:$N$3367),_xlfn.STDEV.S($N$2:$N$3367))</f>
        <v>#REF!</v>
      </c>
      <c r="P1602" s="41">
        <v>4</v>
      </c>
      <c r="Q1602" s="41">
        <v>4</v>
      </c>
      <c r="R1602" s="41">
        <v>4</v>
      </c>
    </row>
    <row r="1603" spans="1:18">
      <c r="A1603" s="40" t="str">
        <f t="shared" si="100"/>
        <v>5_20103</v>
      </c>
      <c r="B1603" s="40">
        <v>5</v>
      </c>
      <c r="C1603" s="41" t="s">
        <v>71</v>
      </c>
      <c r="D1603" s="40">
        <v>3</v>
      </c>
      <c r="E1603" s="40">
        <v>2010</v>
      </c>
      <c r="F1603" s="40" t="str">
        <f t="shared" si="101"/>
        <v>2010Q3</v>
      </c>
      <c r="G1603" s="40">
        <v>1</v>
      </c>
      <c r="H1603" s="40">
        <v>0</v>
      </c>
      <c r="I1603" s="40">
        <v>0</v>
      </c>
      <c r="J1603" s="42">
        <v>30857</v>
      </c>
      <c r="K1603" s="42">
        <f>J1603*OtherData!$C$3</f>
        <v>23358.819076457232</v>
      </c>
      <c r="L1603" s="42" t="str">
        <f>VLOOKUP($C1603,OtherData!$H:$I,2,0)</f>
        <v>Storm</v>
      </c>
      <c r="M1603" s="54">
        <f t="shared" si="102"/>
        <v>-3.9083055141828395E-2</v>
      </c>
      <c r="N1603" s="42" t="e">
        <f>VLOOKUP(E1603,Inflation!$A$2:'Inflation'!$L$63,14,FALSE)*J1603</f>
        <v>#REF!</v>
      </c>
      <c r="O1603" s="126" t="e">
        <f t="shared" si="103"/>
        <v>#REF!</v>
      </c>
      <c r="P1603" s="41">
        <v>5</v>
      </c>
      <c r="Q1603" s="41">
        <v>2</v>
      </c>
      <c r="R1603" s="41">
        <v>5</v>
      </c>
    </row>
    <row r="1604" spans="1:18">
      <c r="A1604" s="40" t="str">
        <f t="shared" si="100"/>
        <v>1_20041</v>
      </c>
      <c r="B1604" s="40">
        <v>1</v>
      </c>
      <c r="C1604" s="41" t="s">
        <v>67</v>
      </c>
      <c r="D1604" s="40">
        <v>1</v>
      </c>
      <c r="E1604" s="40">
        <v>2004</v>
      </c>
      <c r="F1604" s="40" t="str">
        <f t="shared" si="101"/>
        <v>2004Q1</v>
      </c>
      <c r="G1604" s="40">
        <v>2</v>
      </c>
      <c r="H1604" s="40">
        <v>0</v>
      </c>
      <c r="I1604" s="40">
        <v>0</v>
      </c>
      <c r="J1604" s="42">
        <v>30854</v>
      </c>
      <c r="K1604" s="42">
        <f>J1604*OtherData!$C$3</f>
        <v>23356.54806964421</v>
      </c>
      <c r="L1604" s="42" t="str">
        <f>VLOOKUP($C1604,OtherData!$H:$I,2,0)</f>
        <v>Winter</v>
      </c>
      <c r="M1604" s="54">
        <f t="shared" si="102"/>
        <v>-3.9083075131581414E-2</v>
      </c>
      <c r="N1604" s="42" t="e">
        <f>VLOOKUP(E1604,Inflation!$A$2:'Inflation'!$L$63,14,FALSE)*J1604</f>
        <v>#REF!</v>
      </c>
      <c r="O1604" s="126" t="e">
        <f t="shared" si="103"/>
        <v>#REF!</v>
      </c>
      <c r="P1604" s="41">
        <v>5</v>
      </c>
      <c r="Q1604" s="41">
        <v>2</v>
      </c>
      <c r="R1604" s="41">
        <v>5</v>
      </c>
    </row>
    <row r="1605" spans="1:18">
      <c r="A1605" s="40" t="str">
        <f t="shared" si="100"/>
        <v>6_20133</v>
      </c>
      <c r="B1605" s="40">
        <v>6</v>
      </c>
      <c r="C1605" s="41" t="s">
        <v>71</v>
      </c>
      <c r="D1605" s="40">
        <v>3</v>
      </c>
      <c r="E1605" s="40">
        <v>2013</v>
      </c>
      <c r="F1605" s="40" t="str">
        <f t="shared" si="101"/>
        <v>2013Q3</v>
      </c>
      <c r="G1605" s="40">
        <v>1</v>
      </c>
      <c r="H1605" s="40">
        <v>0</v>
      </c>
      <c r="I1605" s="40">
        <v>0</v>
      </c>
      <c r="J1605" s="42">
        <v>30813</v>
      </c>
      <c r="K1605" s="42">
        <f>J1605*OtherData!$C$3</f>
        <v>23325.510976532929</v>
      </c>
      <c r="L1605" s="42" t="str">
        <f>VLOOKUP($C1605,OtherData!$H:$I,2,0)</f>
        <v>Storm</v>
      </c>
      <c r="M1605" s="54">
        <f t="shared" si="102"/>
        <v>-3.908334832487266E-2</v>
      </c>
      <c r="N1605" s="42" t="e">
        <f>VLOOKUP(E1605,Inflation!$A$2:'Inflation'!$L$63,14,FALSE)*J1605</f>
        <v>#REF!</v>
      </c>
      <c r="O1605" s="126" t="e">
        <f t="shared" si="103"/>
        <v>#REF!</v>
      </c>
      <c r="P1605" s="41">
        <v>3</v>
      </c>
      <c r="Q1605" s="41">
        <v>3</v>
      </c>
      <c r="R1605" s="41">
        <v>3</v>
      </c>
    </row>
    <row r="1606" spans="1:18">
      <c r="A1606" s="40" t="str">
        <f t="shared" si="100"/>
        <v>5_20153</v>
      </c>
      <c r="B1606" s="40">
        <v>5</v>
      </c>
      <c r="C1606" s="41" t="s">
        <v>66</v>
      </c>
      <c r="D1606" s="40">
        <v>3</v>
      </c>
      <c r="E1606" s="40">
        <v>2015</v>
      </c>
      <c r="F1606" s="40" t="str">
        <f t="shared" si="101"/>
        <v>2015Q3</v>
      </c>
      <c r="G1606" s="40">
        <v>1</v>
      </c>
      <c r="H1606" s="40">
        <v>0</v>
      </c>
      <c r="I1606" s="40">
        <v>0</v>
      </c>
      <c r="J1606" s="42">
        <v>30800</v>
      </c>
      <c r="K1606" s="42">
        <f>J1606*OtherData!$C$3</f>
        <v>23315.669947009843</v>
      </c>
      <c r="L1606" s="42" t="str">
        <f>VLOOKUP($C1606,OtherData!$H:$I,2,0)</f>
        <v>Water</v>
      </c>
      <c r="M1606" s="54">
        <f t="shared" si="102"/>
        <v>-3.9083434947135738E-2</v>
      </c>
      <c r="N1606" s="42" t="e">
        <f>VLOOKUP(E1606,Inflation!$A$2:'Inflation'!$L$63,14,FALSE)*J1606</f>
        <v>#REF!</v>
      </c>
      <c r="O1606" s="126" t="e">
        <f t="shared" si="103"/>
        <v>#REF!</v>
      </c>
      <c r="P1606" s="41">
        <v>1</v>
      </c>
      <c r="Q1606" s="41">
        <v>1</v>
      </c>
      <c r="R1606" s="41">
        <v>1</v>
      </c>
    </row>
    <row r="1607" spans="1:18">
      <c r="A1607" s="40" t="str">
        <f t="shared" si="100"/>
        <v>2_20142</v>
      </c>
      <c r="B1607" s="40">
        <v>2</v>
      </c>
      <c r="C1607" s="41" t="s">
        <v>86</v>
      </c>
      <c r="D1607" s="40">
        <v>2</v>
      </c>
      <c r="E1607" s="40">
        <v>2014</v>
      </c>
      <c r="F1607" s="40" t="str">
        <f t="shared" si="101"/>
        <v>2014Q2</v>
      </c>
      <c r="G1607" s="40">
        <v>1</v>
      </c>
      <c r="H1607" s="40">
        <v>0</v>
      </c>
      <c r="I1607" s="40">
        <v>0</v>
      </c>
      <c r="J1607" s="42">
        <v>30797</v>
      </c>
      <c r="K1607" s="42">
        <f>J1607*OtherData!$C$3</f>
        <v>23313.398940196821</v>
      </c>
      <c r="L1607" s="42" t="str">
        <f>VLOOKUP($C1607,OtherData!$H:$I,2,0)</f>
        <v>Storm</v>
      </c>
      <c r="M1607" s="54">
        <f t="shared" si="102"/>
        <v>-3.9083454936888758E-2</v>
      </c>
      <c r="N1607" s="42" t="e">
        <f>VLOOKUP(E1607,Inflation!$A$2:'Inflation'!$L$63,14,FALSE)*J1607</f>
        <v>#REF!</v>
      </c>
      <c r="O1607" s="126" t="e">
        <f t="shared" si="103"/>
        <v>#REF!</v>
      </c>
      <c r="P1607" s="41">
        <v>1</v>
      </c>
      <c r="Q1607" s="41">
        <v>1</v>
      </c>
      <c r="R1607" s="41">
        <v>1</v>
      </c>
    </row>
    <row r="1608" spans="1:18">
      <c r="A1608" s="40" t="str">
        <f t="shared" si="100"/>
        <v>3_19694</v>
      </c>
      <c r="B1608" s="40">
        <v>3</v>
      </c>
      <c r="C1608" s="41" t="s">
        <v>69</v>
      </c>
      <c r="D1608" s="40">
        <v>4</v>
      </c>
      <c r="E1608" s="40">
        <v>1969</v>
      </c>
      <c r="F1608" s="40" t="str">
        <f t="shared" si="101"/>
        <v>1969Q4</v>
      </c>
      <c r="G1608" s="40">
        <v>1</v>
      </c>
      <c r="H1608" s="40">
        <v>1</v>
      </c>
      <c r="I1608" s="40">
        <v>1</v>
      </c>
      <c r="J1608" s="42">
        <v>30790</v>
      </c>
      <c r="K1608" s="42">
        <f>J1608*OtherData!$C$3</f>
        <v>23308.099924299775</v>
      </c>
      <c r="L1608" s="42" t="str">
        <f>VLOOKUP($C1608,OtherData!$H:$I,2,0)</f>
        <v>Wind</v>
      </c>
      <c r="M1608" s="54">
        <f t="shared" si="102"/>
        <v>-3.9083501579645803E-2</v>
      </c>
      <c r="N1608" s="42" t="e">
        <f>VLOOKUP(E1608,Inflation!$A$2:'Inflation'!$L$63,14,FALSE)*J1608</f>
        <v>#REF!</v>
      </c>
      <c r="O1608" s="126" t="e">
        <f t="shared" si="103"/>
        <v>#REF!</v>
      </c>
      <c r="P1608" s="41">
        <v>1</v>
      </c>
      <c r="Q1608" s="41">
        <v>1</v>
      </c>
      <c r="R1608" s="41">
        <v>1</v>
      </c>
    </row>
    <row r="1609" spans="1:18">
      <c r="A1609" s="40" t="str">
        <f t="shared" si="100"/>
        <v>5_19834</v>
      </c>
      <c r="B1609" s="40">
        <v>5</v>
      </c>
      <c r="C1609" s="41" t="s">
        <v>71</v>
      </c>
      <c r="D1609" s="40">
        <v>4</v>
      </c>
      <c r="E1609" s="40">
        <v>1983</v>
      </c>
      <c r="F1609" s="40" t="str">
        <f t="shared" si="101"/>
        <v>1983Q4</v>
      </c>
      <c r="G1609" s="40">
        <v>2</v>
      </c>
      <c r="H1609" s="40">
        <v>0</v>
      </c>
      <c r="I1609" s="40">
        <v>0</v>
      </c>
      <c r="J1609" s="42">
        <v>30772</v>
      </c>
      <c r="K1609" s="42">
        <f>J1609*OtherData!$C$3</f>
        <v>23294.473883421651</v>
      </c>
      <c r="L1609" s="42" t="str">
        <f>VLOOKUP($C1609,OtherData!$H:$I,2,0)</f>
        <v>Storm</v>
      </c>
      <c r="M1609" s="54">
        <f t="shared" si="102"/>
        <v>-3.9083621518163907E-2</v>
      </c>
      <c r="N1609" s="42" t="e">
        <f>VLOOKUP(E1609,Inflation!$A$2:'Inflation'!$L$63,14,FALSE)*J1609</f>
        <v>#REF!</v>
      </c>
      <c r="O1609" s="126" t="e">
        <f t="shared" si="103"/>
        <v>#REF!</v>
      </c>
      <c r="P1609" s="41">
        <v>3</v>
      </c>
      <c r="Q1609" s="41">
        <v>3</v>
      </c>
      <c r="R1609" s="41">
        <v>3</v>
      </c>
    </row>
    <row r="1610" spans="1:18">
      <c r="A1610" s="40" t="str">
        <f t="shared" si="100"/>
        <v>1_19834</v>
      </c>
      <c r="B1610" s="40">
        <v>1</v>
      </c>
      <c r="C1610" s="41" t="s">
        <v>71</v>
      </c>
      <c r="D1610" s="40">
        <v>4</v>
      </c>
      <c r="E1610" s="40">
        <v>1983</v>
      </c>
      <c r="F1610" s="40" t="str">
        <f t="shared" si="101"/>
        <v>1983Q4</v>
      </c>
      <c r="G1610" s="40">
        <v>2</v>
      </c>
      <c r="H1610" s="40">
        <v>0</v>
      </c>
      <c r="I1610" s="40">
        <v>0</v>
      </c>
      <c r="J1610" s="42">
        <v>30763</v>
      </c>
      <c r="K1610" s="42">
        <f>J1610*OtherData!$C$3</f>
        <v>23287.66086298259</v>
      </c>
      <c r="L1610" s="42" t="str">
        <f>VLOOKUP($C1610,OtherData!$H:$I,2,0)</f>
        <v>Storm</v>
      </c>
      <c r="M1610" s="54">
        <f t="shared" si="102"/>
        <v>-3.9083681487422965E-2</v>
      </c>
      <c r="N1610" s="42" t="e">
        <f>VLOOKUP(E1610,Inflation!$A$2:'Inflation'!$L$63,14,FALSE)*J1610</f>
        <v>#REF!</v>
      </c>
      <c r="O1610" s="126" t="e">
        <f t="shared" si="103"/>
        <v>#REF!</v>
      </c>
      <c r="P1610" s="41">
        <v>1</v>
      </c>
      <c r="Q1610" s="41">
        <v>1</v>
      </c>
      <c r="R1610" s="41">
        <v>1</v>
      </c>
    </row>
    <row r="1611" spans="1:18">
      <c r="A1611" s="40" t="str">
        <f t="shared" si="100"/>
        <v>3_20152</v>
      </c>
      <c r="B1611" s="40">
        <v>3</v>
      </c>
      <c r="C1611" s="41" t="s">
        <v>71</v>
      </c>
      <c r="D1611" s="40">
        <v>2</v>
      </c>
      <c r="E1611" s="40">
        <v>2015</v>
      </c>
      <c r="F1611" s="40" t="str">
        <f t="shared" si="101"/>
        <v>2015Q2</v>
      </c>
      <c r="G1611" s="40">
        <v>1</v>
      </c>
      <c r="H1611" s="40">
        <v>0</v>
      </c>
      <c r="I1611" s="40">
        <v>0</v>
      </c>
      <c r="J1611" s="42">
        <v>30752</v>
      </c>
      <c r="K1611" s="42">
        <f>J1611*OtherData!$C$3</f>
        <v>23279.333838001516</v>
      </c>
      <c r="L1611" s="42" t="str">
        <f>VLOOKUP($C1611,OtherData!$H:$I,2,0)</f>
        <v>Storm</v>
      </c>
      <c r="M1611" s="54">
        <f t="shared" si="102"/>
        <v>-3.908375478318403E-2</v>
      </c>
      <c r="N1611" s="42" t="e">
        <f>VLOOKUP(E1611,Inflation!$A$2:'Inflation'!$L$63,14,FALSE)*J1611</f>
        <v>#REF!</v>
      </c>
      <c r="O1611" s="126" t="e">
        <f t="shared" si="103"/>
        <v>#REF!</v>
      </c>
      <c r="P1611" s="41">
        <v>3</v>
      </c>
      <c r="Q1611" s="41">
        <v>3</v>
      </c>
      <c r="R1611" s="41">
        <v>5</v>
      </c>
    </row>
    <row r="1612" spans="1:18">
      <c r="A1612" s="40" t="str">
        <f t="shared" si="100"/>
        <v>2_20124</v>
      </c>
      <c r="B1612" s="40">
        <v>2</v>
      </c>
      <c r="C1612" s="41" t="s">
        <v>86</v>
      </c>
      <c r="D1612" s="40">
        <v>4</v>
      </c>
      <c r="E1612" s="40">
        <v>2012</v>
      </c>
      <c r="F1612" s="40" t="str">
        <f t="shared" si="101"/>
        <v>2012Q4</v>
      </c>
      <c r="G1612" s="40">
        <v>1</v>
      </c>
      <c r="H1612" s="40">
        <v>0</v>
      </c>
      <c r="I1612" s="40">
        <v>0</v>
      </c>
      <c r="J1612" s="42">
        <v>30749</v>
      </c>
      <c r="K1612" s="42">
        <f>J1612*OtherData!$C$3</f>
        <v>23277.062831188494</v>
      </c>
      <c r="L1612" s="42" t="str">
        <f>VLOOKUP($C1612,OtherData!$H:$I,2,0)</f>
        <v>Storm</v>
      </c>
      <c r="M1612" s="54">
        <f t="shared" si="102"/>
        <v>-3.9083774772937049E-2</v>
      </c>
      <c r="N1612" s="42" t="e">
        <f>VLOOKUP(E1612,Inflation!$A$2:'Inflation'!$L$63,14,FALSE)*J1612</f>
        <v>#REF!</v>
      </c>
      <c r="O1612" s="126" t="e">
        <f t="shared" si="103"/>
        <v>#REF!</v>
      </c>
      <c r="P1612" s="41">
        <v>5</v>
      </c>
      <c r="Q1612" s="41">
        <v>2</v>
      </c>
      <c r="R1612" s="41">
        <v>5</v>
      </c>
    </row>
    <row r="1613" spans="1:18">
      <c r="A1613" s="40" t="str">
        <f t="shared" si="100"/>
        <v>5_20112</v>
      </c>
      <c r="B1613" s="40">
        <v>5</v>
      </c>
      <c r="C1613" s="41" t="s">
        <v>71</v>
      </c>
      <c r="D1613" s="40">
        <v>2</v>
      </c>
      <c r="E1613" s="40">
        <v>2011</v>
      </c>
      <c r="F1613" s="40" t="str">
        <f t="shared" si="101"/>
        <v>2011Q2</v>
      </c>
      <c r="G1613" s="40">
        <v>1</v>
      </c>
      <c r="H1613" s="40">
        <v>0</v>
      </c>
      <c r="I1613" s="40">
        <v>0</v>
      </c>
      <c r="J1613" s="42">
        <v>30743</v>
      </c>
      <c r="K1613" s="42">
        <f>J1613*OtherData!$C$3</f>
        <v>23272.520817562454</v>
      </c>
      <c r="L1613" s="42" t="str">
        <f>VLOOKUP($C1613,OtherData!$H:$I,2,0)</f>
        <v>Storm</v>
      </c>
      <c r="M1613" s="54">
        <f t="shared" si="102"/>
        <v>-3.9083814752443088E-2</v>
      </c>
      <c r="N1613" s="42" t="e">
        <f>VLOOKUP(E1613,Inflation!$A$2:'Inflation'!$L$63,14,FALSE)*J1613</f>
        <v>#REF!</v>
      </c>
      <c r="O1613" s="126" t="e">
        <f t="shared" si="103"/>
        <v>#REF!</v>
      </c>
      <c r="P1613" s="41">
        <v>2</v>
      </c>
      <c r="Q1613" s="41">
        <v>2</v>
      </c>
      <c r="R1613" s="41">
        <v>2</v>
      </c>
    </row>
    <row r="1614" spans="1:18">
      <c r="A1614" s="40" t="str">
        <f t="shared" si="100"/>
        <v>5_20153</v>
      </c>
      <c r="B1614" s="40">
        <v>5</v>
      </c>
      <c r="C1614" s="41" t="s">
        <v>66</v>
      </c>
      <c r="D1614" s="40">
        <v>3</v>
      </c>
      <c r="E1614" s="40">
        <v>2015</v>
      </c>
      <c r="F1614" s="40" t="str">
        <f t="shared" si="101"/>
        <v>2015Q3</v>
      </c>
      <c r="G1614" s="40">
        <v>1</v>
      </c>
      <c r="H1614" s="40">
        <v>0</v>
      </c>
      <c r="I1614" s="40">
        <v>0</v>
      </c>
      <c r="J1614" s="42">
        <v>30743</v>
      </c>
      <c r="K1614" s="42">
        <f>J1614*OtherData!$C$3</f>
        <v>23272.520817562454</v>
      </c>
      <c r="L1614" s="42" t="str">
        <f>VLOOKUP($C1614,OtherData!$H:$I,2,0)</f>
        <v>Water</v>
      </c>
      <c r="M1614" s="54">
        <f t="shared" si="102"/>
        <v>-3.9083814752443088E-2</v>
      </c>
      <c r="N1614" s="42" t="e">
        <f>VLOOKUP(E1614,Inflation!$A$2:'Inflation'!$L$63,14,FALSE)*J1614</f>
        <v>#REF!</v>
      </c>
      <c r="O1614" s="126" t="e">
        <f t="shared" si="103"/>
        <v>#REF!</v>
      </c>
      <c r="P1614" s="41">
        <v>5</v>
      </c>
      <c r="Q1614" s="41">
        <v>2</v>
      </c>
      <c r="R1614" s="41">
        <v>2</v>
      </c>
    </row>
    <row r="1615" spans="1:18">
      <c r="A1615" s="40" t="str">
        <f t="shared" si="100"/>
        <v>3_20113</v>
      </c>
      <c r="B1615" s="40">
        <v>3</v>
      </c>
      <c r="C1615" s="41" t="s">
        <v>71</v>
      </c>
      <c r="D1615" s="40">
        <v>3</v>
      </c>
      <c r="E1615" s="40">
        <v>2011</v>
      </c>
      <c r="F1615" s="40" t="str">
        <f t="shared" si="101"/>
        <v>2011Q3</v>
      </c>
      <c r="G1615" s="40">
        <v>1</v>
      </c>
      <c r="H1615" s="40">
        <v>0</v>
      </c>
      <c r="I1615" s="40">
        <v>0</v>
      </c>
      <c r="J1615" s="42">
        <v>30737</v>
      </c>
      <c r="K1615" s="42">
        <f>J1615*OtherData!$C$3</f>
        <v>23267.978803936414</v>
      </c>
      <c r="L1615" s="42" t="str">
        <f>VLOOKUP($C1615,OtherData!$H:$I,2,0)</f>
        <v>Storm</v>
      </c>
      <c r="M1615" s="54">
        <f t="shared" si="102"/>
        <v>-3.9083854731949121E-2</v>
      </c>
      <c r="N1615" s="42" t="e">
        <f>VLOOKUP(E1615,Inflation!$A$2:'Inflation'!$L$63,14,FALSE)*J1615</f>
        <v>#REF!</v>
      </c>
      <c r="O1615" s="126" t="e">
        <f t="shared" si="103"/>
        <v>#REF!</v>
      </c>
      <c r="P1615" s="41">
        <v>3</v>
      </c>
      <c r="Q1615" s="41">
        <v>3</v>
      </c>
      <c r="R1615" s="41">
        <v>3</v>
      </c>
    </row>
    <row r="1616" spans="1:18">
      <c r="A1616" s="40" t="str">
        <f t="shared" si="100"/>
        <v>4_20153</v>
      </c>
      <c r="B1616" s="40">
        <v>4</v>
      </c>
      <c r="C1616" s="41" t="s">
        <v>71</v>
      </c>
      <c r="D1616" s="40">
        <v>3</v>
      </c>
      <c r="E1616" s="40">
        <v>2015</v>
      </c>
      <c r="F1616" s="40" t="str">
        <f t="shared" si="101"/>
        <v>2015Q3</v>
      </c>
      <c r="G1616" s="40">
        <v>1</v>
      </c>
      <c r="H1616" s="40">
        <v>0</v>
      </c>
      <c r="I1616" s="40">
        <v>0</v>
      </c>
      <c r="J1616" s="42">
        <v>30730</v>
      </c>
      <c r="K1616" s="42">
        <f>J1616*OtherData!$C$3</f>
        <v>23262.679788039364</v>
      </c>
      <c r="L1616" s="42" t="str">
        <f>VLOOKUP($C1616,OtherData!$H:$I,2,0)</f>
        <v>Storm</v>
      </c>
      <c r="M1616" s="54">
        <f t="shared" si="102"/>
        <v>-3.9083901374706166E-2</v>
      </c>
      <c r="N1616" s="42" t="e">
        <f>VLOOKUP(E1616,Inflation!$A$2:'Inflation'!$L$63,14,FALSE)*J1616</f>
        <v>#REF!</v>
      </c>
      <c r="O1616" s="126" t="e">
        <f t="shared" si="103"/>
        <v>#REF!</v>
      </c>
      <c r="P1616" s="41">
        <v>3</v>
      </c>
      <c r="Q1616" s="41">
        <v>3</v>
      </c>
      <c r="R1616" s="41">
        <v>3</v>
      </c>
    </row>
    <row r="1617" spans="1:18">
      <c r="A1617" s="40" t="str">
        <f t="shared" si="100"/>
        <v>3_20142</v>
      </c>
      <c r="B1617" s="40">
        <v>3</v>
      </c>
      <c r="C1617" s="41" t="s">
        <v>66</v>
      </c>
      <c r="D1617" s="40">
        <v>2</v>
      </c>
      <c r="E1617" s="40">
        <v>2014</v>
      </c>
      <c r="F1617" s="40" t="str">
        <f t="shared" si="101"/>
        <v>2014Q2</v>
      </c>
      <c r="G1617" s="40">
        <v>1</v>
      </c>
      <c r="H1617" s="40">
        <v>0</v>
      </c>
      <c r="I1617" s="40">
        <v>0</v>
      </c>
      <c r="J1617" s="42">
        <v>30683</v>
      </c>
      <c r="K1617" s="42">
        <f>J1617*OtherData!$C$3</f>
        <v>23227.100681302047</v>
      </c>
      <c r="L1617" s="42" t="str">
        <f>VLOOKUP($C1617,OtherData!$H:$I,2,0)</f>
        <v>Water</v>
      </c>
      <c r="M1617" s="54">
        <f t="shared" si="102"/>
        <v>-3.9084214547503451E-2</v>
      </c>
      <c r="N1617" s="42" t="e">
        <f>VLOOKUP(E1617,Inflation!$A$2:'Inflation'!$L$63,14,FALSE)*J1617</f>
        <v>#REF!</v>
      </c>
      <c r="O1617" s="126" t="e">
        <f t="shared" si="103"/>
        <v>#REF!</v>
      </c>
      <c r="P1617" s="41">
        <v>1</v>
      </c>
      <c r="Q1617" s="41">
        <v>1</v>
      </c>
      <c r="R1617" s="41">
        <v>1</v>
      </c>
    </row>
    <row r="1618" spans="1:18">
      <c r="A1618" s="40" t="str">
        <f t="shared" si="100"/>
        <v>2_20142</v>
      </c>
      <c r="B1618" s="40">
        <v>2</v>
      </c>
      <c r="C1618" s="41" t="s">
        <v>86</v>
      </c>
      <c r="D1618" s="40">
        <v>2</v>
      </c>
      <c r="E1618" s="40">
        <v>2014</v>
      </c>
      <c r="F1618" s="40" t="str">
        <f t="shared" si="101"/>
        <v>2014Q2</v>
      </c>
      <c r="G1618" s="40">
        <v>1</v>
      </c>
      <c r="H1618" s="40">
        <v>0</v>
      </c>
      <c r="I1618" s="40">
        <v>0</v>
      </c>
      <c r="J1618" s="42">
        <v>30673</v>
      </c>
      <c r="K1618" s="42">
        <f>J1618*OtherData!$C$3</f>
        <v>23219.530658591975</v>
      </c>
      <c r="L1618" s="42" t="str">
        <f>VLOOKUP($C1618,OtherData!$H:$I,2,0)</f>
        <v>Storm</v>
      </c>
      <c r="M1618" s="54">
        <f t="shared" si="102"/>
        <v>-3.908428118001351E-2</v>
      </c>
      <c r="N1618" s="42" t="e">
        <f>VLOOKUP(E1618,Inflation!$A$2:'Inflation'!$L$63,14,FALSE)*J1618</f>
        <v>#REF!</v>
      </c>
      <c r="O1618" s="126" t="e">
        <f t="shared" si="103"/>
        <v>#REF!</v>
      </c>
      <c r="P1618" s="41">
        <v>3</v>
      </c>
      <c r="Q1618" s="41">
        <v>3</v>
      </c>
      <c r="R1618" s="41">
        <v>5</v>
      </c>
    </row>
    <row r="1619" spans="1:18">
      <c r="A1619" s="40" t="str">
        <f t="shared" si="100"/>
        <v>5_20124</v>
      </c>
      <c r="B1619" s="40">
        <v>5</v>
      </c>
      <c r="C1619" s="41" t="s">
        <v>71</v>
      </c>
      <c r="D1619" s="40">
        <v>4</v>
      </c>
      <c r="E1619" s="40">
        <v>2012</v>
      </c>
      <c r="F1619" s="40" t="str">
        <f t="shared" si="101"/>
        <v>2012Q4</v>
      </c>
      <c r="G1619" s="40">
        <v>1</v>
      </c>
      <c r="H1619" s="40">
        <v>0</v>
      </c>
      <c r="I1619" s="40">
        <v>0</v>
      </c>
      <c r="J1619" s="42">
        <v>30657</v>
      </c>
      <c r="K1619" s="42">
        <f>J1619*OtherData!$C$3</f>
        <v>23207.418622255867</v>
      </c>
      <c r="L1619" s="42" t="str">
        <f>VLOOKUP($C1619,OtherData!$H:$I,2,0)</f>
        <v>Storm</v>
      </c>
      <c r="M1619" s="54">
        <f t="shared" si="102"/>
        <v>-3.9084387792029607E-2</v>
      </c>
      <c r="N1619" s="42" t="e">
        <f>VLOOKUP(E1619,Inflation!$A$2:'Inflation'!$L$63,14,FALSE)*J1619</f>
        <v>#REF!</v>
      </c>
      <c r="O1619" s="126" t="e">
        <f t="shared" si="103"/>
        <v>#REF!</v>
      </c>
      <c r="P1619" s="41">
        <v>3</v>
      </c>
      <c r="Q1619" s="41">
        <v>3</v>
      </c>
      <c r="R1619" s="41">
        <v>3</v>
      </c>
    </row>
    <row r="1620" spans="1:18">
      <c r="A1620" s="40" t="str">
        <f t="shared" si="100"/>
        <v>5_19952</v>
      </c>
      <c r="B1620" s="40">
        <v>5</v>
      </c>
      <c r="C1620" s="41" t="s">
        <v>71</v>
      </c>
      <c r="D1620" s="40">
        <v>2</v>
      </c>
      <c r="E1620" s="40">
        <v>1995</v>
      </c>
      <c r="F1620" s="40" t="str">
        <f t="shared" si="101"/>
        <v>1995Q2</v>
      </c>
      <c r="G1620" s="40">
        <v>1</v>
      </c>
      <c r="H1620" s="40">
        <v>0</v>
      </c>
      <c r="I1620" s="40">
        <v>0</v>
      </c>
      <c r="J1620" s="42">
        <v>30575</v>
      </c>
      <c r="K1620" s="42">
        <f>J1620*OtherData!$C$3</f>
        <v>23145.344436033309</v>
      </c>
      <c r="L1620" s="42" t="str">
        <f>VLOOKUP($C1620,OtherData!$H:$I,2,0)</f>
        <v>Storm</v>
      </c>
      <c r="M1620" s="54">
        <f t="shared" si="102"/>
        <v>-3.9084934178612106E-2</v>
      </c>
      <c r="N1620" s="42" t="e">
        <f>VLOOKUP(E1620,Inflation!$A$2:'Inflation'!$L$63,14,FALSE)*J1620</f>
        <v>#REF!</v>
      </c>
      <c r="O1620" s="126" t="e">
        <f t="shared" si="103"/>
        <v>#REF!</v>
      </c>
      <c r="P1620" s="41">
        <v>3</v>
      </c>
      <c r="Q1620" s="41">
        <v>3</v>
      </c>
      <c r="R1620" s="41">
        <v>5</v>
      </c>
    </row>
    <row r="1621" spans="1:18">
      <c r="A1621" s="40" t="str">
        <f t="shared" si="100"/>
        <v>4_20152</v>
      </c>
      <c r="B1621" s="40">
        <v>4</v>
      </c>
      <c r="C1621" s="41" t="s">
        <v>71</v>
      </c>
      <c r="D1621" s="40">
        <v>2</v>
      </c>
      <c r="E1621" s="40">
        <v>2015</v>
      </c>
      <c r="F1621" s="40" t="str">
        <f t="shared" si="101"/>
        <v>2015Q2</v>
      </c>
      <c r="G1621" s="40">
        <v>1</v>
      </c>
      <c r="H1621" s="40">
        <v>0</v>
      </c>
      <c r="I1621" s="40">
        <v>0</v>
      </c>
      <c r="J1621" s="42">
        <v>30413</v>
      </c>
      <c r="K1621" s="42">
        <f>J1621*OtherData!$C$3</f>
        <v>23022.710068130207</v>
      </c>
      <c r="L1621" s="42" t="str">
        <f>VLOOKUP($C1621,OtherData!$H:$I,2,0)</f>
        <v>Storm</v>
      </c>
      <c r="M1621" s="54">
        <f t="shared" si="102"/>
        <v>-3.9086013625275091E-2</v>
      </c>
      <c r="N1621" s="42" t="e">
        <f>VLOOKUP(E1621,Inflation!$A$2:'Inflation'!$L$63,14,FALSE)*J1621</f>
        <v>#REF!</v>
      </c>
      <c r="O1621" s="126" t="e">
        <f t="shared" si="103"/>
        <v>#REF!</v>
      </c>
      <c r="P1621" s="41">
        <v>2</v>
      </c>
      <c r="Q1621" s="41">
        <v>2</v>
      </c>
      <c r="R1621" s="41">
        <v>2</v>
      </c>
    </row>
    <row r="1622" spans="1:18">
      <c r="A1622" s="40" t="str">
        <f t="shared" si="100"/>
        <v>5_20092</v>
      </c>
      <c r="B1622" s="40">
        <v>5</v>
      </c>
      <c r="C1622" s="41" t="s">
        <v>71</v>
      </c>
      <c r="D1622" s="40">
        <v>2</v>
      </c>
      <c r="E1622" s="40">
        <v>2009</v>
      </c>
      <c r="F1622" s="40" t="str">
        <f t="shared" si="101"/>
        <v>2009Q2</v>
      </c>
      <c r="G1622" s="40">
        <v>1</v>
      </c>
      <c r="H1622" s="40">
        <v>0</v>
      </c>
      <c r="I1622" s="40">
        <v>0</v>
      </c>
      <c r="J1622" s="42">
        <v>30385</v>
      </c>
      <c r="K1622" s="42">
        <f>J1622*OtherData!$C$3</f>
        <v>23001.514004542016</v>
      </c>
      <c r="L1622" s="42" t="str">
        <f>VLOOKUP($C1622,OtherData!$H:$I,2,0)</f>
        <v>Storm</v>
      </c>
      <c r="M1622" s="54">
        <f t="shared" si="102"/>
        <v>-3.908620019630326E-2</v>
      </c>
      <c r="N1622" s="42" t="e">
        <f>VLOOKUP(E1622,Inflation!$A$2:'Inflation'!$L$63,14,FALSE)*J1622</f>
        <v>#REF!</v>
      </c>
      <c r="O1622" s="126" t="e">
        <f t="shared" si="103"/>
        <v>#REF!</v>
      </c>
      <c r="P1622" s="41">
        <v>4</v>
      </c>
      <c r="Q1622" s="41">
        <v>4</v>
      </c>
      <c r="R1622" s="41">
        <v>4</v>
      </c>
    </row>
    <row r="1623" spans="1:18">
      <c r="A1623" s="40" t="str">
        <f t="shared" si="100"/>
        <v>2_20163</v>
      </c>
      <c r="B1623" s="40">
        <v>2</v>
      </c>
      <c r="C1623" s="41" t="s">
        <v>71</v>
      </c>
      <c r="D1623" s="40">
        <v>3</v>
      </c>
      <c r="E1623" s="40">
        <v>2016</v>
      </c>
      <c r="F1623" s="40" t="str">
        <f t="shared" si="101"/>
        <v>2016Q3</v>
      </c>
      <c r="G1623" s="40">
        <v>1</v>
      </c>
      <c r="H1623" s="40">
        <v>0</v>
      </c>
      <c r="I1623" s="40">
        <v>0</v>
      </c>
      <c r="J1623" s="42">
        <v>30356</v>
      </c>
      <c r="K1623" s="42">
        <f>J1623*OtherData!$C$3</f>
        <v>22979.560938682818</v>
      </c>
      <c r="L1623" s="42" t="str">
        <f>VLOOKUP($C1623,OtherData!$H:$I,2,0)</f>
        <v>Storm</v>
      </c>
      <c r="M1623" s="54">
        <f t="shared" si="102"/>
        <v>-3.9086393430582435E-2</v>
      </c>
      <c r="N1623" s="42" t="e">
        <f>VLOOKUP(E1623,Inflation!$A$2:'Inflation'!$L$63,14,FALSE)*J1623</f>
        <v>#REF!</v>
      </c>
      <c r="O1623" s="126" t="e">
        <f t="shared" si="103"/>
        <v>#REF!</v>
      </c>
      <c r="P1623" s="41">
        <v>3</v>
      </c>
      <c r="Q1623" s="41">
        <v>3</v>
      </c>
      <c r="R1623" s="41">
        <v>3</v>
      </c>
    </row>
    <row r="1624" spans="1:18">
      <c r="A1624" s="40" t="str">
        <f t="shared" si="100"/>
        <v>3_19841</v>
      </c>
      <c r="B1624" s="40">
        <v>3</v>
      </c>
      <c r="C1624" s="41" t="s">
        <v>67</v>
      </c>
      <c r="D1624" s="40">
        <v>1</v>
      </c>
      <c r="E1624" s="40">
        <v>1984</v>
      </c>
      <c r="F1624" s="40" t="str">
        <f t="shared" si="101"/>
        <v>1984Q1</v>
      </c>
      <c r="G1624" s="40">
        <v>1</v>
      </c>
      <c r="H1624" s="40">
        <v>0</v>
      </c>
      <c r="I1624" s="40">
        <v>0</v>
      </c>
      <c r="J1624" s="42">
        <v>30353</v>
      </c>
      <c r="K1624" s="42">
        <f>J1624*OtherData!$C$3</f>
        <v>22977.289931869796</v>
      </c>
      <c r="L1624" s="42" t="str">
        <f>VLOOKUP($C1624,OtherData!$H:$I,2,0)</f>
        <v>Winter</v>
      </c>
      <c r="M1624" s="54">
        <f t="shared" si="102"/>
        <v>-3.9086413420335454E-2</v>
      </c>
      <c r="N1624" s="42" t="e">
        <f>VLOOKUP(E1624,Inflation!$A$2:'Inflation'!$L$63,14,FALSE)*J1624</f>
        <v>#REF!</v>
      </c>
      <c r="O1624" s="126" t="e">
        <f t="shared" si="103"/>
        <v>#REF!</v>
      </c>
      <c r="P1624" s="41">
        <v>5</v>
      </c>
      <c r="Q1624" s="41">
        <v>2</v>
      </c>
      <c r="R1624" s="41">
        <v>2</v>
      </c>
    </row>
    <row r="1625" spans="1:18">
      <c r="A1625" s="40" t="str">
        <f t="shared" si="100"/>
        <v>4_20152</v>
      </c>
      <c r="B1625" s="40">
        <v>4</v>
      </c>
      <c r="C1625" s="41" t="s">
        <v>71</v>
      </c>
      <c r="D1625" s="40">
        <v>2</v>
      </c>
      <c r="E1625" s="40">
        <v>2015</v>
      </c>
      <c r="F1625" s="40" t="str">
        <f t="shared" si="101"/>
        <v>2015Q2</v>
      </c>
      <c r="G1625" s="40">
        <v>1</v>
      </c>
      <c r="H1625" s="40">
        <v>0</v>
      </c>
      <c r="I1625" s="40">
        <v>0</v>
      </c>
      <c r="J1625" s="42">
        <v>30340</v>
      </c>
      <c r="K1625" s="42">
        <f>J1625*OtherData!$C$3</f>
        <v>22967.448902346707</v>
      </c>
      <c r="L1625" s="42" t="str">
        <f>VLOOKUP($C1625,OtherData!$H:$I,2,0)</f>
        <v>Storm</v>
      </c>
      <c r="M1625" s="54">
        <f t="shared" si="102"/>
        <v>-3.9086500042598532E-2</v>
      </c>
      <c r="N1625" s="42" t="e">
        <f>VLOOKUP(E1625,Inflation!$A$2:'Inflation'!$L$63,14,FALSE)*J1625</f>
        <v>#REF!</v>
      </c>
      <c r="O1625" s="126" t="e">
        <f t="shared" si="103"/>
        <v>#REF!</v>
      </c>
      <c r="P1625" s="41">
        <v>3</v>
      </c>
      <c r="Q1625" s="41">
        <v>3</v>
      </c>
      <c r="R1625" s="41">
        <v>5</v>
      </c>
    </row>
    <row r="1626" spans="1:18">
      <c r="A1626" s="40" t="str">
        <f t="shared" si="100"/>
        <v>1_20043</v>
      </c>
      <c r="B1626" s="40">
        <v>1</v>
      </c>
      <c r="C1626" s="41" t="s">
        <v>71</v>
      </c>
      <c r="D1626" s="40">
        <v>3</v>
      </c>
      <c r="E1626" s="40">
        <v>2004</v>
      </c>
      <c r="F1626" s="40" t="str">
        <f t="shared" si="101"/>
        <v>2004Q3</v>
      </c>
      <c r="G1626" s="40">
        <v>1</v>
      </c>
      <c r="H1626" s="40">
        <v>0</v>
      </c>
      <c r="I1626" s="40">
        <v>0</v>
      </c>
      <c r="J1626" s="42">
        <v>30334</v>
      </c>
      <c r="K1626" s="42">
        <f>J1626*OtherData!$C$3</f>
        <v>22962.906888720667</v>
      </c>
      <c r="L1626" s="42" t="str">
        <f>VLOOKUP($C1626,OtherData!$H:$I,2,0)</f>
        <v>Storm</v>
      </c>
      <c r="M1626" s="54">
        <f t="shared" si="102"/>
        <v>-3.9086540022104571E-2</v>
      </c>
      <c r="N1626" s="42" t="e">
        <f>VLOOKUP(E1626,Inflation!$A$2:'Inflation'!$L$63,14,FALSE)*J1626</f>
        <v>#REF!</v>
      </c>
      <c r="O1626" s="126" t="e">
        <f t="shared" si="103"/>
        <v>#REF!</v>
      </c>
      <c r="P1626" s="41">
        <v>5</v>
      </c>
      <c r="Q1626" s="41">
        <v>2</v>
      </c>
      <c r="R1626" s="41">
        <v>5</v>
      </c>
    </row>
    <row r="1627" spans="1:18">
      <c r="A1627" s="40" t="str">
        <f t="shared" si="100"/>
        <v>5_20112</v>
      </c>
      <c r="B1627" s="40">
        <v>5</v>
      </c>
      <c r="C1627" s="41" t="s">
        <v>71</v>
      </c>
      <c r="D1627" s="40">
        <v>2</v>
      </c>
      <c r="E1627" s="40">
        <v>2011</v>
      </c>
      <c r="F1627" s="40" t="str">
        <f t="shared" si="101"/>
        <v>2011Q2</v>
      </c>
      <c r="G1627" s="40">
        <v>1</v>
      </c>
      <c r="H1627" s="40">
        <v>0</v>
      </c>
      <c r="I1627" s="40">
        <v>0</v>
      </c>
      <c r="J1627" s="42">
        <v>30166</v>
      </c>
      <c r="K1627" s="42">
        <f>J1627*OtherData!$C$3</f>
        <v>22835.730507191522</v>
      </c>
      <c r="L1627" s="42" t="str">
        <f>VLOOKUP($C1627,OtherData!$H:$I,2,0)</f>
        <v>Storm</v>
      </c>
      <c r="M1627" s="54">
        <f t="shared" si="102"/>
        <v>-3.9087659448273589E-2</v>
      </c>
      <c r="N1627" s="42" t="e">
        <f>VLOOKUP(E1627,Inflation!$A$2:'Inflation'!$L$63,14,FALSE)*J1627</f>
        <v>#REF!</v>
      </c>
      <c r="O1627" s="126" t="e">
        <f t="shared" si="103"/>
        <v>#REF!</v>
      </c>
      <c r="P1627" s="41">
        <v>3</v>
      </c>
      <c r="Q1627" s="41">
        <v>3</v>
      </c>
      <c r="R1627" s="41">
        <v>5</v>
      </c>
    </row>
    <row r="1628" spans="1:18">
      <c r="A1628" s="40" t="str">
        <f t="shared" si="100"/>
        <v>5_20103</v>
      </c>
      <c r="B1628" s="40">
        <v>5</v>
      </c>
      <c r="C1628" s="41" t="s">
        <v>71</v>
      </c>
      <c r="D1628" s="40">
        <v>3</v>
      </c>
      <c r="E1628" s="40">
        <v>2010</v>
      </c>
      <c r="F1628" s="40" t="str">
        <f t="shared" si="101"/>
        <v>2010Q3</v>
      </c>
      <c r="G1628" s="40">
        <v>1</v>
      </c>
      <c r="H1628" s="40">
        <v>0</v>
      </c>
      <c r="I1628" s="40">
        <v>0</v>
      </c>
      <c r="J1628" s="42">
        <v>30160</v>
      </c>
      <c r="K1628" s="42">
        <f>J1628*OtherData!$C$3</f>
        <v>22831.188493565482</v>
      </c>
      <c r="L1628" s="42" t="str">
        <f>VLOOKUP($C1628,OtherData!$H:$I,2,0)</f>
        <v>Storm</v>
      </c>
      <c r="M1628" s="54">
        <f t="shared" si="102"/>
        <v>-3.9087699427779621E-2</v>
      </c>
      <c r="N1628" s="42" t="e">
        <f>VLOOKUP(E1628,Inflation!$A$2:'Inflation'!$L$63,14,FALSE)*J1628</f>
        <v>#REF!</v>
      </c>
      <c r="O1628" s="126" t="e">
        <f t="shared" si="103"/>
        <v>#REF!</v>
      </c>
      <c r="P1628" s="41">
        <v>3</v>
      </c>
      <c r="Q1628" s="41">
        <v>3</v>
      </c>
      <c r="R1628" s="41">
        <v>3</v>
      </c>
    </row>
    <row r="1629" spans="1:18">
      <c r="A1629" s="40" t="str">
        <f t="shared" si="100"/>
        <v>5_20152</v>
      </c>
      <c r="B1629" s="40">
        <v>5</v>
      </c>
      <c r="C1629" s="41" t="s">
        <v>71</v>
      </c>
      <c r="D1629" s="40">
        <v>2</v>
      </c>
      <c r="E1629" s="40">
        <v>2015</v>
      </c>
      <c r="F1629" s="40" t="str">
        <f t="shared" si="101"/>
        <v>2015Q2</v>
      </c>
      <c r="G1629" s="40">
        <v>1</v>
      </c>
      <c r="H1629" s="40">
        <v>0</v>
      </c>
      <c r="I1629" s="40">
        <v>0</v>
      </c>
      <c r="J1629" s="42">
        <v>30134</v>
      </c>
      <c r="K1629" s="42">
        <f>J1629*OtherData!$C$3</f>
        <v>22811.506434519306</v>
      </c>
      <c r="L1629" s="42" t="str">
        <f>VLOOKUP($C1629,OtherData!$H:$I,2,0)</f>
        <v>Storm</v>
      </c>
      <c r="M1629" s="54">
        <f t="shared" si="102"/>
        <v>-3.9087872672305783E-2</v>
      </c>
      <c r="N1629" s="42" t="e">
        <f>VLOOKUP(E1629,Inflation!$A$2:'Inflation'!$L$63,14,FALSE)*J1629</f>
        <v>#REF!</v>
      </c>
      <c r="O1629" s="126" t="e">
        <f t="shared" si="103"/>
        <v>#REF!</v>
      </c>
      <c r="P1629" s="41">
        <v>5</v>
      </c>
      <c r="Q1629" s="41">
        <v>2</v>
      </c>
      <c r="R1629" s="41">
        <v>2</v>
      </c>
    </row>
    <row r="1630" spans="1:18">
      <c r="A1630" s="40" t="str">
        <f t="shared" si="100"/>
        <v>1_20202</v>
      </c>
      <c r="B1630" s="40">
        <v>1</v>
      </c>
      <c r="C1630" s="41" t="s">
        <v>71</v>
      </c>
      <c r="D1630" s="40">
        <v>2</v>
      </c>
      <c r="E1630" s="40">
        <v>2020</v>
      </c>
      <c r="F1630" s="40" t="str">
        <f t="shared" si="101"/>
        <v>2020Q2</v>
      </c>
      <c r="G1630" s="40">
        <v>1</v>
      </c>
      <c r="H1630" s="40">
        <v>0</v>
      </c>
      <c r="I1630" s="40">
        <v>0</v>
      </c>
      <c r="J1630" s="42">
        <v>29995</v>
      </c>
      <c r="K1630" s="42">
        <f>J1630*OtherData!$C$3</f>
        <v>22706.283118849358</v>
      </c>
      <c r="L1630" s="42" t="str">
        <f>VLOOKUP($C1630,OtherData!$H:$I,2,0)</f>
        <v>Storm</v>
      </c>
      <c r="M1630" s="54">
        <f t="shared" si="102"/>
        <v>-3.9088798864195626E-2</v>
      </c>
      <c r="N1630" s="42" t="e">
        <f>VLOOKUP(E1630,Inflation!$A$2:'Inflation'!$L$63,14,FALSE)*J1630</f>
        <v>#REF!</v>
      </c>
      <c r="O1630" s="126" t="e">
        <f t="shared" si="103"/>
        <v>#REF!</v>
      </c>
      <c r="P1630" s="41">
        <v>1</v>
      </c>
      <c r="Q1630" s="41">
        <v>1</v>
      </c>
      <c r="R1630" s="41">
        <v>5</v>
      </c>
    </row>
    <row r="1631" spans="1:18">
      <c r="A1631" s="40" t="str">
        <f t="shared" si="100"/>
        <v>4_20093</v>
      </c>
      <c r="B1631" s="40">
        <v>4</v>
      </c>
      <c r="C1631" s="41" t="s">
        <v>71</v>
      </c>
      <c r="D1631" s="40">
        <v>3</v>
      </c>
      <c r="E1631" s="40">
        <v>2009</v>
      </c>
      <c r="F1631" s="40" t="str">
        <f t="shared" si="101"/>
        <v>2009Q3</v>
      </c>
      <c r="G1631" s="40">
        <v>1</v>
      </c>
      <c r="H1631" s="40">
        <v>0</v>
      </c>
      <c r="I1631" s="40">
        <v>0</v>
      </c>
      <c r="J1631" s="42">
        <v>29922</v>
      </c>
      <c r="K1631" s="42">
        <f>J1631*OtherData!$C$3</f>
        <v>22651.021953065861</v>
      </c>
      <c r="L1631" s="42" t="str">
        <f>VLOOKUP($C1631,OtherData!$H:$I,2,0)</f>
        <v>Storm</v>
      </c>
      <c r="M1631" s="54">
        <f t="shared" si="102"/>
        <v>-3.9089285281519066E-2</v>
      </c>
      <c r="N1631" s="42" t="e">
        <f>VLOOKUP(E1631,Inflation!$A$2:'Inflation'!$L$63,14,FALSE)*J1631</f>
        <v>#REF!</v>
      </c>
      <c r="O1631" s="126" t="e">
        <f t="shared" si="103"/>
        <v>#REF!</v>
      </c>
      <c r="P1631" s="41">
        <v>3</v>
      </c>
      <c r="Q1631" s="41">
        <v>3</v>
      </c>
      <c r="R1631" s="41">
        <v>3</v>
      </c>
    </row>
    <row r="1632" spans="1:18">
      <c r="A1632" s="40" t="str">
        <f t="shared" si="100"/>
        <v>6_19834</v>
      </c>
      <c r="B1632" s="40">
        <v>6</v>
      </c>
      <c r="C1632" s="41" t="s">
        <v>71</v>
      </c>
      <c r="D1632" s="40">
        <v>4</v>
      </c>
      <c r="E1632" s="40">
        <v>1983</v>
      </c>
      <c r="F1632" s="40" t="str">
        <f t="shared" si="101"/>
        <v>1983Q4</v>
      </c>
      <c r="G1632" s="40">
        <v>2</v>
      </c>
      <c r="H1632" s="40">
        <v>0</v>
      </c>
      <c r="I1632" s="40">
        <v>0</v>
      </c>
      <c r="J1632" s="42">
        <v>29919</v>
      </c>
      <c r="K1632" s="42">
        <f>J1632*OtherData!$C$3</f>
        <v>22648.75094625284</v>
      </c>
      <c r="L1632" s="42" t="str">
        <f>VLOOKUP($C1632,OtherData!$H:$I,2,0)</f>
        <v>Storm</v>
      </c>
      <c r="M1632" s="54">
        <f t="shared" si="102"/>
        <v>-3.9089305271272086E-2</v>
      </c>
      <c r="N1632" s="42" t="e">
        <f>VLOOKUP(E1632,Inflation!$A$2:'Inflation'!$L$63,14,FALSE)*J1632</f>
        <v>#REF!</v>
      </c>
      <c r="O1632" s="126" t="e">
        <f t="shared" si="103"/>
        <v>#REF!</v>
      </c>
      <c r="P1632" s="41">
        <v>5</v>
      </c>
      <c r="Q1632" s="41">
        <v>2</v>
      </c>
      <c r="R1632" s="41">
        <v>5</v>
      </c>
    </row>
    <row r="1633" spans="1:18">
      <c r="A1633" s="40" t="str">
        <f t="shared" si="100"/>
        <v>3_20152</v>
      </c>
      <c r="B1633" s="40">
        <v>3</v>
      </c>
      <c r="C1633" s="41" t="s">
        <v>66</v>
      </c>
      <c r="D1633" s="40">
        <v>2</v>
      </c>
      <c r="E1633" s="40">
        <v>2015</v>
      </c>
      <c r="F1633" s="40" t="str">
        <f t="shared" si="101"/>
        <v>2015Q2</v>
      </c>
      <c r="G1633" s="40">
        <v>1</v>
      </c>
      <c r="H1633" s="40">
        <v>0</v>
      </c>
      <c r="I1633" s="40">
        <v>0</v>
      </c>
      <c r="J1633" s="42">
        <v>29865</v>
      </c>
      <c r="K1633" s="42">
        <f>J1633*OtherData!$C$3</f>
        <v>22607.872823618472</v>
      </c>
      <c r="L1633" s="42" t="str">
        <f>VLOOKUP($C1633,OtherData!$H:$I,2,0)</f>
        <v>Water</v>
      </c>
      <c r="M1633" s="54">
        <f t="shared" si="102"/>
        <v>-3.9089665086826417E-2</v>
      </c>
      <c r="N1633" s="42" t="e">
        <f>VLOOKUP(E1633,Inflation!$A$2:'Inflation'!$L$63,14,FALSE)*J1633</f>
        <v>#REF!</v>
      </c>
      <c r="O1633" s="126" t="e">
        <f t="shared" si="103"/>
        <v>#REF!</v>
      </c>
      <c r="P1633" s="41">
        <v>3</v>
      </c>
      <c r="Q1633" s="41">
        <v>3</v>
      </c>
      <c r="R1633" s="41">
        <v>3</v>
      </c>
    </row>
    <row r="1634" spans="1:18">
      <c r="A1634" s="40" t="str">
        <f t="shared" si="100"/>
        <v>5_20203</v>
      </c>
      <c r="B1634" s="40">
        <v>5</v>
      </c>
      <c r="C1634" s="41" t="s">
        <v>66</v>
      </c>
      <c r="D1634" s="40">
        <v>3</v>
      </c>
      <c r="E1634" s="40">
        <v>2020</v>
      </c>
      <c r="F1634" s="40" t="str">
        <f t="shared" si="101"/>
        <v>2020Q3</v>
      </c>
      <c r="G1634" s="40">
        <v>1</v>
      </c>
      <c r="H1634" s="40">
        <v>0</v>
      </c>
      <c r="I1634" s="40">
        <v>0</v>
      </c>
      <c r="J1634" s="42">
        <v>29833</v>
      </c>
      <c r="K1634" s="42">
        <f>J1634*OtherData!$C$3</f>
        <v>22583.648750946253</v>
      </c>
      <c r="L1634" s="42" t="str">
        <f>VLOOKUP($C1634,OtherData!$H:$I,2,0)</f>
        <v>Water</v>
      </c>
      <c r="M1634" s="54">
        <f t="shared" si="102"/>
        <v>-3.9089878310858611E-2</v>
      </c>
      <c r="N1634" s="42" t="e">
        <f>VLOOKUP(E1634,Inflation!$A$2:'Inflation'!$L$63,14,FALSE)*J1634</f>
        <v>#REF!</v>
      </c>
      <c r="O1634" s="126" t="e">
        <f t="shared" si="103"/>
        <v>#REF!</v>
      </c>
      <c r="P1634" s="41">
        <v>3</v>
      </c>
      <c r="Q1634" s="41">
        <v>3</v>
      </c>
      <c r="R1634" s="41">
        <v>3</v>
      </c>
    </row>
    <row r="1635" spans="1:18">
      <c r="A1635" s="40" t="str">
        <f t="shared" si="100"/>
        <v>2_20112</v>
      </c>
      <c r="B1635" s="40">
        <v>2</v>
      </c>
      <c r="C1635" s="41" t="s">
        <v>86</v>
      </c>
      <c r="D1635" s="40">
        <v>2</v>
      </c>
      <c r="E1635" s="40">
        <v>2011</v>
      </c>
      <c r="F1635" s="40" t="str">
        <f t="shared" si="101"/>
        <v>2011Q2</v>
      </c>
      <c r="G1635" s="40">
        <v>1</v>
      </c>
      <c r="H1635" s="40">
        <v>0</v>
      </c>
      <c r="I1635" s="40">
        <v>0</v>
      </c>
      <c r="J1635" s="42">
        <v>29820</v>
      </c>
      <c r="K1635" s="42">
        <f>J1635*OtherData!$C$3</f>
        <v>22573.807721423167</v>
      </c>
      <c r="L1635" s="42" t="str">
        <f>VLOOKUP($C1635,OtherData!$H:$I,2,0)</f>
        <v>Storm</v>
      </c>
      <c r="M1635" s="54">
        <f t="shared" si="102"/>
        <v>-3.9089964933121689E-2</v>
      </c>
      <c r="N1635" s="42" t="e">
        <f>VLOOKUP(E1635,Inflation!$A$2:'Inflation'!$L$63,14,FALSE)*J1635</f>
        <v>#REF!</v>
      </c>
      <c r="O1635" s="126" t="e">
        <f t="shared" si="103"/>
        <v>#REF!</v>
      </c>
      <c r="P1635" s="41">
        <v>3</v>
      </c>
      <c r="Q1635" s="41">
        <v>3</v>
      </c>
      <c r="R1635" s="41">
        <v>3</v>
      </c>
    </row>
    <row r="1636" spans="1:18">
      <c r="A1636" s="40" t="str">
        <f t="shared" si="100"/>
        <v>4_20132</v>
      </c>
      <c r="B1636" s="40">
        <v>4</v>
      </c>
      <c r="C1636" s="41" t="s">
        <v>75</v>
      </c>
      <c r="D1636" s="40">
        <v>2</v>
      </c>
      <c r="E1636" s="40">
        <v>2013</v>
      </c>
      <c r="F1636" s="40" t="str">
        <f t="shared" si="101"/>
        <v>2013Q2</v>
      </c>
      <c r="G1636" s="40">
        <v>1</v>
      </c>
      <c r="H1636" s="40">
        <v>0</v>
      </c>
      <c r="I1636" s="40">
        <v>0</v>
      </c>
      <c r="J1636" s="42">
        <v>29766</v>
      </c>
      <c r="K1636" s="42">
        <f>J1636*OtherData!$C$3</f>
        <v>22532.929598788796</v>
      </c>
      <c r="L1636" s="42" t="str">
        <f>VLOOKUP($C1636,OtherData!$H:$I,2,0)</f>
        <v>Storm</v>
      </c>
      <c r="M1636" s="54">
        <f t="shared" si="102"/>
        <v>-3.9090324748676013E-2</v>
      </c>
      <c r="N1636" s="42" t="e">
        <f>VLOOKUP(E1636,Inflation!$A$2:'Inflation'!$L$63,14,FALSE)*J1636</f>
        <v>#REF!</v>
      </c>
      <c r="O1636" s="126" t="e">
        <f t="shared" si="103"/>
        <v>#REF!</v>
      </c>
      <c r="P1636" s="41">
        <v>3</v>
      </c>
      <c r="Q1636" s="41">
        <v>3</v>
      </c>
      <c r="R1636" s="41">
        <v>3</v>
      </c>
    </row>
    <row r="1637" spans="1:18">
      <c r="A1637" s="40" t="str">
        <f t="shared" si="100"/>
        <v>3_20112</v>
      </c>
      <c r="B1637" s="40">
        <v>3</v>
      </c>
      <c r="C1637" s="41" t="s">
        <v>71</v>
      </c>
      <c r="D1637" s="40">
        <v>2</v>
      </c>
      <c r="E1637" s="40">
        <v>2011</v>
      </c>
      <c r="F1637" s="40" t="str">
        <f t="shared" si="101"/>
        <v>2011Q2</v>
      </c>
      <c r="G1637" s="40">
        <v>1</v>
      </c>
      <c r="H1637" s="40">
        <v>0</v>
      </c>
      <c r="I1637" s="40">
        <v>0</v>
      </c>
      <c r="J1637" s="42">
        <v>29766</v>
      </c>
      <c r="K1637" s="42">
        <f>J1637*OtherData!$C$3</f>
        <v>22532.929598788796</v>
      </c>
      <c r="L1637" s="42" t="str">
        <f>VLOOKUP($C1637,OtherData!$H:$I,2,0)</f>
        <v>Storm</v>
      </c>
      <c r="M1637" s="54">
        <f t="shared" si="102"/>
        <v>-3.9090324748676013E-2</v>
      </c>
      <c r="N1637" s="42" t="e">
        <f>VLOOKUP(E1637,Inflation!$A$2:'Inflation'!$L$63,14,FALSE)*J1637</f>
        <v>#REF!</v>
      </c>
      <c r="O1637" s="126" t="e">
        <f t="shared" si="103"/>
        <v>#REF!</v>
      </c>
      <c r="P1637" s="41">
        <v>3</v>
      </c>
      <c r="Q1637" s="41">
        <v>3</v>
      </c>
      <c r="R1637" s="41">
        <v>5</v>
      </c>
    </row>
    <row r="1638" spans="1:18">
      <c r="A1638" s="40" t="str">
        <f t="shared" si="100"/>
        <v>4_20022</v>
      </c>
      <c r="B1638" s="40">
        <v>4</v>
      </c>
      <c r="C1638" s="41" t="s">
        <v>71</v>
      </c>
      <c r="D1638" s="40">
        <v>2</v>
      </c>
      <c r="E1638" s="40">
        <v>2002</v>
      </c>
      <c r="F1638" s="40" t="str">
        <f t="shared" si="101"/>
        <v>2002Q2</v>
      </c>
      <c r="G1638" s="40">
        <v>1</v>
      </c>
      <c r="H1638" s="40">
        <v>0</v>
      </c>
      <c r="I1638" s="40">
        <v>0</v>
      </c>
      <c r="J1638" s="42">
        <v>29766</v>
      </c>
      <c r="K1638" s="42">
        <f>J1638*OtherData!$C$3</f>
        <v>22532.929598788796</v>
      </c>
      <c r="L1638" s="42" t="str">
        <f>VLOOKUP($C1638,OtherData!$H:$I,2,0)</f>
        <v>Storm</v>
      </c>
      <c r="M1638" s="54">
        <f t="shared" si="102"/>
        <v>-3.9090324748676013E-2</v>
      </c>
      <c r="N1638" s="42" t="e">
        <f>VLOOKUP(E1638,Inflation!$A$2:'Inflation'!$L$63,14,FALSE)*J1638</f>
        <v>#REF!</v>
      </c>
      <c r="O1638" s="126" t="e">
        <f t="shared" si="103"/>
        <v>#REF!</v>
      </c>
      <c r="P1638" s="41">
        <v>3</v>
      </c>
      <c r="Q1638" s="41">
        <v>3</v>
      </c>
      <c r="R1638" s="41">
        <v>5</v>
      </c>
    </row>
    <row r="1639" spans="1:18">
      <c r="A1639" s="40" t="str">
        <f t="shared" si="100"/>
        <v>5_19982</v>
      </c>
      <c r="B1639" s="40">
        <v>5</v>
      </c>
      <c r="C1639" s="41" t="s">
        <v>68</v>
      </c>
      <c r="D1639" s="40">
        <v>2</v>
      </c>
      <c r="E1639" s="40">
        <v>1998</v>
      </c>
      <c r="F1639" s="40" t="str">
        <f t="shared" si="101"/>
        <v>1998Q2</v>
      </c>
      <c r="G1639" s="40">
        <v>1</v>
      </c>
      <c r="H1639" s="40">
        <v>0</v>
      </c>
      <c r="I1639" s="40">
        <v>0</v>
      </c>
      <c r="J1639" s="42">
        <v>29712</v>
      </c>
      <c r="K1639" s="42">
        <f>J1639*OtherData!$C$3</f>
        <v>22492.051476154429</v>
      </c>
      <c r="L1639" s="42" t="str">
        <f>VLOOKUP($C1639,OtherData!$H:$I,2,0)</f>
        <v>Wind</v>
      </c>
      <c r="M1639" s="54">
        <f t="shared" si="102"/>
        <v>-3.9090684564230344E-2</v>
      </c>
      <c r="N1639" s="42" t="e">
        <f>VLOOKUP(E1639,Inflation!$A$2:'Inflation'!$L$63,14,FALSE)*J1639</f>
        <v>#REF!</v>
      </c>
      <c r="O1639" s="126" t="e">
        <f t="shared" si="103"/>
        <v>#REF!</v>
      </c>
      <c r="P1639" s="41">
        <v>1</v>
      </c>
      <c r="Q1639" s="41">
        <v>1</v>
      </c>
      <c r="R1639" s="41">
        <v>1</v>
      </c>
    </row>
    <row r="1640" spans="1:18">
      <c r="A1640" s="40" t="str">
        <f t="shared" si="100"/>
        <v>5_19952</v>
      </c>
      <c r="B1640" s="40">
        <v>5</v>
      </c>
      <c r="C1640" s="41" t="s">
        <v>86</v>
      </c>
      <c r="D1640" s="40">
        <v>2</v>
      </c>
      <c r="E1640" s="40">
        <v>1995</v>
      </c>
      <c r="F1640" s="40" t="str">
        <f t="shared" si="101"/>
        <v>1995Q2</v>
      </c>
      <c r="G1640" s="40">
        <v>1</v>
      </c>
      <c r="H1640" s="40">
        <v>0</v>
      </c>
      <c r="I1640" s="40">
        <v>0</v>
      </c>
      <c r="J1640" s="42">
        <v>29706</v>
      </c>
      <c r="K1640" s="42">
        <f>J1640*OtherData!$C$3</f>
        <v>22487.509462528389</v>
      </c>
      <c r="L1640" s="42" t="str">
        <f>VLOOKUP($C1640,OtherData!$H:$I,2,0)</f>
        <v>Storm</v>
      </c>
      <c r="M1640" s="54">
        <f t="shared" si="102"/>
        <v>-3.9090724543736383E-2</v>
      </c>
      <c r="N1640" s="42" t="e">
        <f>VLOOKUP(E1640,Inflation!$A$2:'Inflation'!$L$63,14,FALSE)*J1640</f>
        <v>#REF!</v>
      </c>
      <c r="O1640" s="126" t="e">
        <f t="shared" si="103"/>
        <v>#REF!</v>
      </c>
      <c r="P1640" s="41">
        <v>3</v>
      </c>
      <c r="Q1640" s="41">
        <v>3</v>
      </c>
      <c r="R1640" s="41">
        <v>3</v>
      </c>
    </row>
    <row r="1641" spans="1:18">
      <c r="A1641" s="40" t="str">
        <f t="shared" si="100"/>
        <v>4_19694</v>
      </c>
      <c r="B1641" s="40">
        <v>4</v>
      </c>
      <c r="C1641" s="41" t="s">
        <v>69</v>
      </c>
      <c r="D1641" s="40">
        <v>4</v>
      </c>
      <c r="E1641" s="40">
        <v>1969</v>
      </c>
      <c r="F1641" s="40" t="str">
        <f t="shared" si="101"/>
        <v>1969Q4</v>
      </c>
      <c r="G1641" s="40">
        <v>1</v>
      </c>
      <c r="H1641" s="40">
        <v>2</v>
      </c>
      <c r="I1641" s="40">
        <v>2</v>
      </c>
      <c r="J1641" s="42">
        <v>29617</v>
      </c>
      <c r="K1641" s="42">
        <f>J1641*OtherData!$C$3</f>
        <v>22420.136260408781</v>
      </c>
      <c r="L1641" s="42" t="str">
        <f>VLOOKUP($C1641,OtherData!$H:$I,2,0)</f>
        <v>Wind</v>
      </c>
      <c r="M1641" s="54">
        <f t="shared" si="102"/>
        <v>-3.909131757307592E-2</v>
      </c>
      <c r="N1641" s="42" t="e">
        <f>VLOOKUP(E1641,Inflation!$A$2:'Inflation'!$L$63,14,FALSE)*J1641</f>
        <v>#REF!</v>
      </c>
      <c r="O1641" s="126" t="e">
        <f t="shared" si="103"/>
        <v>#REF!</v>
      </c>
      <c r="P1641" s="41">
        <v>2</v>
      </c>
      <c r="Q1641" s="41">
        <v>2</v>
      </c>
      <c r="R1641" s="41">
        <v>2</v>
      </c>
    </row>
    <row r="1642" spans="1:18">
      <c r="A1642" s="40" t="str">
        <f t="shared" si="100"/>
        <v>3_19952</v>
      </c>
      <c r="B1642" s="40">
        <v>3</v>
      </c>
      <c r="C1642" s="41" t="s">
        <v>86</v>
      </c>
      <c r="D1642" s="40">
        <v>2</v>
      </c>
      <c r="E1642" s="40">
        <v>1995</v>
      </c>
      <c r="F1642" s="40" t="str">
        <f t="shared" si="101"/>
        <v>1995Q2</v>
      </c>
      <c r="G1642" s="40">
        <v>1</v>
      </c>
      <c r="H1642" s="40">
        <v>0</v>
      </c>
      <c r="I1642" s="40">
        <v>0</v>
      </c>
      <c r="J1642" s="42">
        <v>29573</v>
      </c>
      <c r="K1642" s="42">
        <f>J1642*OtherData!$C$3</f>
        <v>22386.828160484481</v>
      </c>
      <c r="L1642" s="42" t="str">
        <f>VLOOKUP($C1642,OtherData!$H:$I,2,0)</f>
        <v>Storm</v>
      </c>
      <c r="M1642" s="54">
        <f t="shared" si="102"/>
        <v>-3.9091610756120186E-2</v>
      </c>
      <c r="N1642" s="42" t="e">
        <f>VLOOKUP(E1642,Inflation!$A$2:'Inflation'!$L$63,14,FALSE)*J1642</f>
        <v>#REF!</v>
      </c>
      <c r="O1642" s="126" t="e">
        <f t="shared" si="103"/>
        <v>#REF!</v>
      </c>
      <c r="P1642" s="41">
        <v>1</v>
      </c>
      <c r="Q1642" s="41">
        <v>1</v>
      </c>
      <c r="R1642" s="41">
        <v>1</v>
      </c>
    </row>
    <row r="1643" spans="1:18">
      <c r="A1643" s="40" t="str">
        <f t="shared" si="100"/>
        <v>3_20153</v>
      </c>
      <c r="B1643" s="40">
        <v>3</v>
      </c>
      <c r="C1643" s="41" t="s">
        <v>66</v>
      </c>
      <c r="D1643" s="40">
        <v>3</v>
      </c>
      <c r="E1643" s="40">
        <v>2015</v>
      </c>
      <c r="F1643" s="40" t="str">
        <f t="shared" si="101"/>
        <v>2015Q3</v>
      </c>
      <c r="G1643" s="40">
        <v>1</v>
      </c>
      <c r="H1643" s="40">
        <v>0</v>
      </c>
      <c r="I1643" s="40">
        <v>0</v>
      </c>
      <c r="J1643" s="42">
        <v>29570</v>
      </c>
      <c r="K1643" s="42">
        <f>J1643*OtherData!$C$3</f>
        <v>22384.557153671463</v>
      </c>
      <c r="L1643" s="42" t="str">
        <f>VLOOKUP($C1643,OtherData!$H:$I,2,0)</f>
        <v>Water</v>
      </c>
      <c r="M1643" s="54">
        <f t="shared" si="102"/>
        <v>-3.9091630745873206E-2</v>
      </c>
      <c r="N1643" s="42" t="e">
        <f>VLOOKUP(E1643,Inflation!$A$2:'Inflation'!$L$63,14,FALSE)*J1643</f>
        <v>#REF!</v>
      </c>
      <c r="O1643" s="126" t="e">
        <f t="shared" si="103"/>
        <v>#REF!</v>
      </c>
      <c r="P1643" s="41">
        <v>3</v>
      </c>
      <c r="Q1643" s="41">
        <v>3</v>
      </c>
      <c r="R1643" s="41">
        <v>3</v>
      </c>
    </row>
    <row r="1644" spans="1:18">
      <c r="A1644" s="40" t="str">
        <f t="shared" si="100"/>
        <v>3_20144</v>
      </c>
      <c r="B1644" s="40">
        <v>3</v>
      </c>
      <c r="C1644" s="41" t="s">
        <v>71</v>
      </c>
      <c r="D1644" s="40">
        <v>4</v>
      </c>
      <c r="E1644" s="40">
        <v>2014</v>
      </c>
      <c r="F1644" s="40" t="str">
        <f t="shared" si="101"/>
        <v>2014Q4</v>
      </c>
      <c r="G1644" s="40">
        <v>1</v>
      </c>
      <c r="H1644" s="40">
        <v>0</v>
      </c>
      <c r="I1644" s="40">
        <v>0</v>
      </c>
      <c r="J1644" s="42">
        <v>29554</v>
      </c>
      <c r="K1644" s="42">
        <f>J1644*OtherData!$C$3</f>
        <v>22372.445117335352</v>
      </c>
      <c r="L1644" s="42" t="str">
        <f>VLOOKUP($C1644,OtherData!$H:$I,2,0)</f>
        <v>Storm</v>
      </c>
      <c r="M1644" s="54">
        <f t="shared" si="102"/>
        <v>-3.9091737357889303E-2</v>
      </c>
      <c r="N1644" s="42" t="e">
        <f>VLOOKUP(E1644,Inflation!$A$2:'Inflation'!$L$63,14,FALSE)*J1644</f>
        <v>#REF!</v>
      </c>
      <c r="O1644" s="126" t="e">
        <f t="shared" si="103"/>
        <v>#REF!</v>
      </c>
      <c r="P1644" s="41">
        <v>3</v>
      </c>
      <c r="Q1644" s="41">
        <v>3</v>
      </c>
      <c r="R1644" s="41">
        <v>3</v>
      </c>
    </row>
    <row r="1645" spans="1:18">
      <c r="A1645" s="40" t="str">
        <f t="shared" si="100"/>
        <v>4_20022</v>
      </c>
      <c r="B1645" s="40">
        <v>4</v>
      </c>
      <c r="C1645" s="41" t="s">
        <v>71</v>
      </c>
      <c r="D1645" s="40">
        <v>2</v>
      </c>
      <c r="E1645" s="40">
        <v>2002</v>
      </c>
      <c r="F1645" s="40" t="str">
        <f t="shared" si="101"/>
        <v>2002Q2</v>
      </c>
      <c r="G1645" s="40">
        <v>1</v>
      </c>
      <c r="H1645" s="40">
        <v>0</v>
      </c>
      <c r="I1645" s="40">
        <v>0</v>
      </c>
      <c r="J1645" s="42">
        <v>29541</v>
      </c>
      <c r="K1645" s="42">
        <f>J1645*OtherData!$C$3</f>
        <v>22362.604087812266</v>
      </c>
      <c r="L1645" s="42" t="str">
        <f>VLOOKUP($C1645,OtherData!$H:$I,2,0)</f>
        <v>Storm</v>
      </c>
      <c r="M1645" s="54">
        <f t="shared" si="102"/>
        <v>-3.9091823980152381E-2</v>
      </c>
      <c r="N1645" s="42" t="e">
        <f>VLOOKUP(E1645,Inflation!$A$2:'Inflation'!$L$63,14,FALSE)*J1645</f>
        <v>#REF!</v>
      </c>
      <c r="O1645" s="126" t="e">
        <f t="shared" si="103"/>
        <v>#REF!</v>
      </c>
      <c r="P1645" s="41">
        <v>5</v>
      </c>
      <c r="Q1645" s="41">
        <v>2</v>
      </c>
      <c r="R1645" s="41">
        <v>2</v>
      </c>
    </row>
    <row r="1646" spans="1:18">
      <c r="A1646" s="40" t="str">
        <f t="shared" si="100"/>
        <v>4_20142</v>
      </c>
      <c r="B1646" s="40">
        <v>4</v>
      </c>
      <c r="C1646" s="41" t="s">
        <v>71</v>
      </c>
      <c r="D1646" s="40">
        <v>2</v>
      </c>
      <c r="E1646" s="40">
        <v>2014</v>
      </c>
      <c r="F1646" s="40" t="str">
        <f t="shared" si="101"/>
        <v>2014Q2</v>
      </c>
      <c r="G1646" s="40">
        <v>1</v>
      </c>
      <c r="H1646" s="40">
        <v>0</v>
      </c>
      <c r="I1646" s="40">
        <v>0</v>
      </c>
      <c r="J1646" s="42">
        <v>29506</v>
      </c>
      <c r="K1646" s="42">
        <f>J1646*OtherData!$C$3</f>
        <v>22336.109008327025</v>
      </c>
      <c r="L1646" s="42" t="str">
        <f>VLOOKUP($C1646,OtherData!$H:$I,2,0)</f>
        <v>Storm</v>
      </c>
      <c r="M1646" s="54">
        <f t="shared" si="102"/>
        <v>-3.9092057193937595E-2</v>
      </c>
      <c r="N1646" s="42" t="e">
        <f>VLOOKUP(E1646,Inflation!$A$2:'Inflation'!$L$63,14,FALSE)*J1646</f>
        <v>#REF!</v>
      </c>
      <c r="O1646" s="126" t="e">
        <f t="shared" si="103"/>
        <v>#REF!</v>
      </c>
      <c r="P1646" s="41">
        <v>3</v>
      </c>
      <c r="Q1646" s="41">
        <v>3</v>
      </c>
      <c r="R1646" s="41">
        <v>3</v>
      </c>
    </row>
    <row r="1647" spans="1:18">
      <c r="A1647" s="40" t="str">
        <f t="shared" si="100"/>
        <v>4_20113</v>
      </c>
      <c r="B1647" s="40">
        <v>4</v>
      </c>
      <c r="C1647" s="41" t="s">
        <v>71</v>
      </c>
      <c r="D1647" s="40">
        <v>3</v>
      </c>
      <c r="E1647" s="40">
        <v>2011</v>
      </c>
      <c r="F1647" s="40" t="str">
        <f t="shared" si="101"/>
        <v>2011Q3</v>
      </c>
      <c r="G1647" s="40">
        <v>1</v>
      </c>
      <c r="H1647" s="40">
        <v>0</v>
      </c>
      <c r="I1647" s="40">
        <v>0</v>
      </c>
      <c r="J1647" s="42">
        <v>29481</v>
      </c>
      <c r="K1647" s="42">
        <f>J1647*OtherData!$C$3</f>
        <v>22317.183951551855</v>
      </c>
      <c r="L1647" s="42" t="str">
        <f>VLOOKUP($C1647,OtherData!$H:$I,2,0)</f>
        <v>Storm</v>
      </c>
      <c r="M1647" s="54">
        <f t="shared" si="102"/>
        <v>-3.9092223775212744E-2</v>
      </c>
      <c r="N1647" s="42" t="e">
        <f>VLOOKUP(E1647,Inflation!$A$2:'Inflation'!$L$63,14,FALSE)*J1647</f>
        <v>#REF!</v>
      </c>
      <c r="O1647" s="126" t="e">
        <f t="shared" si="103"/>
        <v>#REF!</v>
      </c>
      <c r="P1647" s="41">
        <v>4</v>
      </c>
      <c r="Q1647" s="41">
        <v>4</v>
      </c>
      <c r="R1647" s="41">
        <v>4</v>
      </c>
    </row>
    <row r="1648" spans="1:18">
      <c r="A1648" s="40" t="str">
        <f t="shared" si="100"/>
        <v>3_20152</v>
      </c>
      <c r="B1648" s="40">
        <v>3</v>
      </c>
      <c r="C1648" s="41" t="s">
        <v>66</v>
      </c>
      <c r="D1648" s="40">
        <v>2</v>
      </c>
      <c r="E1648" s="40">
        <v>2015</v>
      </c>
      <c r="F1648" s="40" t="str">
        <f t="shared" si="101"/>
        <v>2015Q2</v>
      </c>
      <c r="G1648" s="40">
        <v>1</v>
      </c>
      <c r="H1648" s="40">
        <v>0</v>
      </c>
      <c r="I1648" s="40">
        <v>0</v>
      </c>
      <c r="J1648" s="42">
        <v>29475</v>
      </c>
      <c r="K1648" s="42">
        <f>J1648*OtherData!$C$3</f>
        <v>22312.641937925815</v>
      </c>
      <c r="L1648" s="42" t="str">
        <f>VLOOKUP($C1648,OtherData!$H:$I,2,0)</f>
        <v>Water</v>
      </c>
      <c r="M1648" s="54">
        <f t="shared" si="102"/>
        <v>-3.9092263754718783E-2</v>
      </c>
      <c r="N1648" s="42" t="e">
        <f>VLOOKUP(E1648,Inflation!$A$2:'Inflation'!$L$63,14,FALSE)*J1648</f>
        <v>#REF!</v>
      </c>
      <c r="O1648" s="126" t="e">
        <f t="shared" si="103"/>
        <v>#REF!</v>
      </c>
      <c r="P1648" s="41">
        <v>4</v>
      </c>
      <c r="Q1648" s="41">
        <v>4</v>
      </c>
      <c r="R1648" s="41">
        <v>4</v>
      </c>
    </row>
    <row r="1649" spans="1:18">
      <c r="A1649" s="40" t="str">
        <f t="shared" si="100"/>
        <v>3_19821</v>
      </c>
      <c r="B1649" s="40">
        <v>3</v>
      </c>
      <c r="C1649" s="41" t="s">
        <v>67</v>
      </c>
      <c r="D1649" s="40">
        <v>1</v>
      </c>
      <c r="E1649" s="40">
        <v>1982</v>
      </c>
      <c r="F1649" s="40" t="str">
        <f t="shared" si="101"/>
        <v>1982Q1</v>
      </c>
      <c r="G1649" s="40">
        <v>1</v>
      </c>
      <c r="H1649" s="40">
        <v>0</v>
      </c>
      <c r="I1649" s="40">
        <v>0</v>
      </c>
      <c r="J1649" s="42">
        <v>29457</v>
      </c>
      <c r="K1649" s="42">
        <f>J1649*OtherData!$C$3</f>
        <v>22299.015897047691</v>
      </c>
      <c r="L1649" s="42" t="str">
        <f>VLOOKUP($C1649,OtherData!$H:$I,2,0)</f>
        <v>Winter</v>
      </c>
      <c r="M1649" s="54">
        <f t="shared" si="102"/>
        <v>-3.9092383693236893E-2</v>
      </c>
      <c r="N1649" s="42" t="e">
        <f>VLOOKUP(E1649,Inflation!$A$2:'Inflation'!$L$63,14,FALSE)*J1649</f>
        <v>#REF!</v>
      </c>
      <c r="O1649" s="126" t="e">
        <f t="shared" si="103"/>
        <v>#REF!</v>
      </c>
      <c r="P1649" s="41">
        <v>3</v>
      </c>
      <c r="Q1649" s="41">
        <v>3</v>
      </c>
      <c r="R1649" s="41">
        <v>3</v>
      </c>
    </row>
    <row r="1650" spans="1:18">
      <c r="A1650" s="40" t="str">
        <f t="shared" si="100"/>
        <v>2_20101</v>
      </c>
      <c r="B1650" s="40">
        <v>2</v>
      </c>
      <c r="C1650" s="41" t="s">
        <v>73</v>
      </c>
      <c r="D1650" s="40">
        <v>1</v>
      </c>
      <c r="E1650" s="40">
        <v>2010</v>
      </c>
      <c r="F1650" s="40" t="str">
        <f t="shared" si="101"/>
        <v>2010Q1</v>
      </c>
      <c r="G1650" s="40">
        <v>1</v>
      </c>
      <c r="H1650" s="40">
        <v>0</v>
      </c>
      <c r="I1650" s="40">
        <v>0</v>
      </c>
      <c r="J1650" s="42">
        <v>29424</v>
      </c>
      <c r="K1650" s="42">
        <f>J1650*OtherData!$C$3</f>
        <v>22274.034822104466</v>
      </c>
      <c r="L1650" s="42" t="str">
        <f>VLOOKUP($C1650,OtherData!$H:$I,2,0)</f>
        <v>Wind</v>
      </c>
      <c r="M1650" s="54">
        <f t="shared" si="102"/>
        <v>-3.9092603580520094E-2</v>
      </c>
      <c r="N1650" s="42" t="e">
        <f>VLOOKUP(E1650,Inflation!$A$2:'Inflation'!$L$63,14,FALSE)*J1650</f>
        <v>#REF!</v>
      </c>
      <c r="O1650" s="126" t="e">
        <f t="shared" si="103"/>
        <v>#REF!</v>
      </c>
      <c r="P1650" s="41">
        <v>4</v>
      </c>
      <c r="Q1650" s="41">
        <v>4</v>
      </c>
      <c r="R1650" s="41">
        <v>4</v>
      </c>
    </row>
    <row r="1651" spans="1:18">
      <c r="A1651" s="40" t="str">
        <f t="shared" si="100"/>
        <v>3_19732</v>
      </c>
      <c r="B1651" s="40">
        <v>3</v>
      </c>
      <c r="C1651" s="41" t="s">
        <v>84</v>
      </c>
      <c r="D1651" s="40">
        <v>2</v>
      </c>
      <c r="E1651" s="40">
        <v>1973</v>
      </c>
      <c r="F1651" s="40" t="str">
        <f t="shared" si="101"/>
        <v>1973Q2</v>
      </c>
      <c r="G1651" s="40">
        <v>18</v>
      </c>
      <c r="H1651" s="40">
        <v>0</v>
      </c>
      <c r="I1651" s="40">
        <v>0</v>
      </c>
      <c r="J1651" s="42">
        <v>29408</v>
      </c>
      <c r="K1651" s="42">
        <f>J1651*OtherData!$C$3</f>
        <v>22261.922785768358</v>
      </c>
      <c r="L1651" s="42" t="str">
        <f>VLOOKUP($C1651,OtherData!$H:$I,2,0)</f>
        <v>Water</v>
      </c>
      <c r="M1651" s="54">
        <f t="shared" si="102"/>
        <v>-3.9092710192536191E-2</v>
      </c>
      <c r="N1651" s="42" t="e">
        <f>VLOOKUP(E1651,Inflation!$A$2:'Inflation'!$L$63,14,FALSE)*J1651</f>
        <v>#REF!</v>
      </c>
      <c r="O1651" s="126" t="e">
        <f t="shared" si="103"/>
        <v>#REF!</v>
      </c>
      <c r="P1651" s="41">
        <v>2</v>
      </c>
      <c r="Q1651" s="41">
        <v>2</v>
      </c>
      <c r="R1651" s="41">
        <v>2</v>
      </c>
    </row>
    <row r="1652" spans="1:18">
      <c r="A1652" s="40" t="str">
        <f t="shared" si="100"/>
        <v>1_19821</v>
      </c>
      <c r="B1652" s="40">
        <v>1</v>
      </c>
      <c r="C1652" s="41" t="s">
        <v>67</v>
      </c>
      <c r="D1652" s="40">
        <v>1</v>
      </c>
      <c r="E1652" s="40">
        <v>1982</v>
      </c>
      <c r="F1652" s="40" t="str">
        <f t="shared" si="101"/>
        <v>1982Q1</v>
      </c>
      <c r="G1652" s="40">
        <v>1</v>
      </c>
      <c r="H1652" s="40">
        <v>0</v>
      </c>
      <c r="I1652" s="40">
        <v>0</v>
      </c>
      <c r="J1652" s="42">
        <v>29239</v>
      </c>
      <c r="K1652" s="42">
        <f>J1652*OtherData!$C$3</f>
        <v>22133.989401968207</v>
      </c>
      <c r="L1652" s="42" t="str">
        <f>VLOOKUP($C1652,OtherData!$H:$I,2,0)</f>
        <v>Winter</v>
      </c>
      <c r="M1652" s="54">
        <f t="shared" si="102"/>
        <v>-3.9093836281956215E-2</v>
      </c>
      <c r="N1652" s="42" t="e">
        <f>VLOOKUP(E1652,Inflation!$A$2:'Inflation'!$L$63,14,FALSE)*J1652</f>
        <v>#REF!</v>
      </c>
      <c r="O1652" s="126" t="e">
        <f t="shared" si="103"/>
        <v>#REF!</v>
      </c>
      <c r="P1652" s="41">
        <v>2</v>
      </c>
      <c r="Q1652" s="41">
        <v>2</v>
      </c>
      <c r="R1652" s="41">
        <v>2</v>
      </c>
    </row>
    <row r="1653" spans="1:18">
      <c r="A1653" s="40" t="str">
        <f t="shared" si="100"/>
        <v>3_20133</v>
      </c>
      <c r="B1653" s="40">
        <v>3</v>
      </c>
      <c r="C1653" s="41" t="s">
        <v>66</v>
      </c>
      <c r="D1653" s="40">
        <v>3</v>
      </c>
      <c r="E1653" s="40">
        <v>2013</v>
      </c>
      <c r="F1653" s="40" t="str">
        <f t="shared" si="101"/>
        <v>2013Q3</v>
      </c>
      <c r="G1653" s="40">
        <v>1</v>
      </c>
      <c r="H1653" s="40">
        <v>0</v>
      </c>
      <c r="I1653" s="40">
        <v>0</v>
      </c>
      <c r="J1653" s="42">
        <v>29237</v>
      </c>
      <c r="K1653" s="42">
        <f>J1653*OtherData!$C$3</f>
        <v>22132.475397426195</v>
      </c>
      <c r="L1653" s="42" t="str">
        <f>VLOOKUP($C1653,OtherData!$H:$I,2,0)</f>
        <v>Water</v>
      </c>
      <c r="M1653" s="54">
        <f t="shared" si="102"/>
        <v>-3.9093849608458228E-2</v>
      </c>
      <c r="N1653" s="42" t="e">
        <f>VLOOKUP(E1653,Inflation!$A$2:'Inflation'!$L$63,14,FALSE)*J1653</f>
        <v>#REF!</v>
      </c>
      <c r="O1653" s="126" t="e">
        <f t="shared" si="103"/>
        <v>#REF!</v>
      </c>
      <c r="P1653" s="41">
        <v>2</v>
      </c>
      <c r="Q1653" s="41">
        <v>2</v>
      </c>
      <c r="R1653" s="41">
        <v>2</v>
      </c>
    </row>
    <row r="1654" spans="1:18">
      <c r="A1654" s="40" t="str">
        <f t="shared" si="100"/>
        <v>3_20153</v>
      </c>
      <c r="B1654" s="40">
        <v>3</v>
      </c>
      <c r="C1654" s="41" t="s">
        <v>71</v>
      </c>
      <c r="D1654" s="40">
        <v>3</v>
      </c>
      <c r="E1654" s="40">
        <v>2015</v>
      </c>
      <c r="F1654" s="40" t="str">
        <f t="shared" si="101"/>
        <v>2015Q3</v>
      </c>
      <c r="G1654" s="40">
        <v>1</v>
      </c>
      <c r="H1654" s="40">
        <v>0</v>
      </c>
      <c r="I1654" s="40">
        <v>0</v>
      </c>
      <c r="J1654" s="42">
        <v>29199</v>
      </c>
      <c r="K1654" s="42">
        <f>J1654*OtherData!$C$3</f>
        <v>22103.709311127936</v>
      </c>
      <c r="L1654" s="42" t="str">
        <f>VLOOKUP($C1654,OtherData!$H:$I,2,0)</f>
        <v>Storm</v>
      </c>
      <c r="M1654" s="54">
        <f t="shared" si="102"/>
        <v>-3.9094102811996455E-2</v>
      </c>
      <c r="N1654" s="42" t="e">
        <f>VLOOKUP(E1654,Inflation!$A$2:'Inflation'!$L$63,14,FALSE)*J1654</f>
        <v>#REF!</v>
      </c>
      <c r="O1654" s="126" t="e">
        <f t="shared" si="103"/>
        <v>#REF!</v>
      </c>
      <c r="P1654" s="41">
        <v>2</v>
      </c>
      <c r="Q1654" s="41">
        <v>2</v>
      </c>
      <c r="R1654" s="41">
        <v>2</v>
      </c>
    </row>
    <row r="1655" spans="1:18">
      <c r="A1655" s="40" t="str">
        <f t="shared" si="100"/>
        <v>3_20153</v>
      </c>
      <c r="B1655" s="40">
        <v>3</v>
      </c>
      <c r="C1655" s="41" t="s">
        <v>66</v>
      </c>
      <c r="D1655" s="40">
        <v>3</v>
      </c>
      <c r="E1655" s="40">
        <v>2015</v>
      </c>
      <c r="F1655" s="40" t="str">
        <f t="shared" si="101"/>
        <v>2015Q3</v>
      </c>
      <c r="G1655" s="40">
        <v>1</v>
      </c>
      <c r="H1655" s="40">
        <v>0</v>
      </c>
      <c r="I1655" s="40">
        <v>0</v>
      </c>
      <c r="J1655" s="42">
        <v>29196</v>
      </c>
      <c r="K1655" s="42">
        <f>J1655*OtherData!$C$3</f>
        <v>22101.438304314914</v>
      </c>
      <c r="L1655" s="42" t="str">
        <f>VLOOKUP($C1655,OtherData!$H:$I,2,0)</f>
        <v>Water</v>
      </c>
      <c r="M1655" s="54">
        <f t="shared" si="102"/>
        <v>-3.9094122801749474E-2</v>
      </c>
      <c r="N1655" s="42" t="e">
        <f>VLOOKUP(E1655,Inflation!$A$2:'Inflation'!$L$63,14,FALSE)*J1655</f>
        <v>#REF!</v>
      </c>
      <c r="O1655" s="126" t="e">
        <f t="shared" si="103"/>
        <v>#REF!</v>
      </c>
      <c r="P1655" s="41">
        <v>3</v>
      </c>
      <c r="Q1655" s="41">
        <v>3</v>
      </c>
      <c r="R1655" s="41">
        <v>3</v>
      </c>
    </row>
    <row r="1656" spans="1:18">
      <c r="A1656" s="40" t="str">
        <f t="shared" si="100"/>
        <v>3_20153</v>
      </c>
      <c r="B1656" s="40">
        <v>3</v>
      </c>
      <c r="C1656" s="41" t="s">
        <v>66</v>
      </c>
      <c r="D1656" s="40">
        <v>3</v>
      </c>
      <c r="E1656" s="40">
        <v>2015</v>
      </c>
      <c r="F1656" s="40" t="str">
        <f t="shared" si="101"/>
        <v>2015Q3</v>
      </c>
      <c r="G1656" s="40">
        <v>1</v>
      </c>
      <c r="H1656" s="40">
        <v>0</v>
      </c>
      <c r="I1656" s="40">
        <v>0</v>
      </c>
      <c r="J1656" s="42">
        <v>29189</v>
      </c>
      <c r="K1656" s="42">
        <f>J1656*OtherData!$C$3</f>
        <v>22096.139288417868</v>
      </c>
      <c r="L1656" s="42" t="str">
        <f>VLOOKUP($C1656,OtherData!$H:$I,2,0)</f>
        <v>Water</v>
      </c>
      <c r="M1656" s="54">
        <f t="shared" si="102"/>
        <v>-3.909416944450652E-2</v>
      </c>
      <c r="N1656" s="42" t="e">
        <f>VLOOKUP(E1656,Inflation!$A$2:'Inflation'!$L$63,14,FALSE)*J1656</f>
        <v>#REF!</v>
      </c>
      <c r="O1656" s="126" t="e">
        <f t="shared" si="103"/>
        <v>#REF!</v>
      </c>
      <c r="P1656" s="41">
        <v>2</v>
      </c>
      <c r="Q1656" s="41">
        <v>2</v>
      </c>
      <c r="R1656" s="41">
        <v>2</v>
      </c>
    </row>
    <row r="1657" spans="1:18">
      <c r="A1657" s="40" t="str">
        <f t="shared" si="100"/>
        <v>2_20122</v>
      </c>
      <c r="B1657" s="40">
        <v>2</v>
      </c>
      <c r="C1657" s="41" t="s">
        <v>86</v>
      </c>
      <c r="D1657" s="40">
        <v>2</v>
      </c>
      <c r="E1657" s="40">
        <v>2012</v>
      </c>
      <c r="F1657" s="40" t="str">
        <f t="shared" si="101"/>
        <v>2012Q2</v>
      </c>
      <c r="G1657" s="40">
        <v>1</v>
      </c>
      <c r="H1657" s="40">
        <v>0</v>
      </c>
      <c r="I1657" s="40">
        <v>0</v>
      </c>
      <c r="J1657" s="42">
        <v>29164</v>
      </c>
      <c r="K1657" s="42">
        <f>J1657*OtherData!$C$3</f>
        <v>22077.214231642694</v>
      </c>
      <c r="L1657" s="42" t="str">
        <f>VLOOKUP($C1657,OtherData!$H:$I,2,0)</f>
        <v>Storm</v>
      </c>
      <c r="M1657" s="54">
        <f t="shared" si="102"/>
        <v>-3.9094336025781669E-2</v>
      </c>
      <c r="N1657" s="42" t="e">
        <f>VLOOKUP(E1657,Inflation!$A$2:'Inflation'!$L$63,14,FALSE)*J1657</f>
        <v>#REF!</v>
      </c>
      <c r="O1657" s="126" t="e">
        <f t="shared" si="103"/>
        <v>#REF!</v>
      </c>
      <c r="P1657" s="41">
        <v>3</v>
      </c>
      <c r="Q1657" s="41">
        <v>3</v>
      </c>
      <c r="R1657" s="41">
        <v>5</v>
      </c>
    </row>
    <row r="1658" spans="1:18">
      <c r="A1658" s="40" t="str">
        <f t="shared" si="100"/>
        <v>3_20123</v>
      </c>
      <c r="B1658" s="40">
        <v>3</v>
      </c>
      <c r="C1658" s="41" t="s">
        <v>71</v>
      </c>
      <c r="D1658" s="40">
        <v>3</v>
      </c>
      <c r="E1658" s="40">
        <v>2012</v>
      </c>
      <c r="F1658" s="40" t="str">
        <f t="shared" si="101"/>
        <v>2012Q3</v>
      </c>
      <c r="G1658" s="40">
        <v>1</v>
      </c>
      <c r="H1658" s="40">
        <v>0</v>
      </c>
      <c r="I1658" s="40">
        <v>0</v>
      </c>
      <c r="J1658" s="42">
        <v>29135</v>
      </c>
      <c r="K1658" s="42">
        <f>J1658*OtherData!$C$3</f>
        <v>22055.261165783497</v>
      </c>
      <c r="L1658" s="42" t="str">
        <f>VLOOKUP($C1658,OtherData!$H:$I,2,0)</f>
        <v>Storm</v>
      </c>
      <c r="M1658" s="54">
        <f t="shared" si="102"/>
        <v>-3.9094529260060844E-2</v>
      </c>
      <c r="N1658" s="42" t="e">
        <f>VLOOKUP(E1658,Inflation!$A$2:'Inflation'!$L$63,14,FALSE)*J1658</f>
        <v>#REF!</v>
      </c>
      <c r="O1658" s="126" t="e">
        <f t="shared" si="103"/>
        <v>#REF!</v>
      </c>
      <c r="P1658" s="41">
        <v>3</v>
      </c>
      <c r="Q1658" s="41">
        <v>3</v>
      </c>
      <c r="R1658" s="41">
        <v>3</v>
      </c>
    </row>
    <row r="1659" spans="1:18">
      <c r="A1659" s="40" t="str">
        <f t="shared" si="100"/>
        <v>5_20112</v>
      </c>
      <c r="B1659" s="40">
        <v>5</v>
      </c>
      <c r="C1659" s="41" t="s">
        <v>71</v>
      </c>
      <c r="D1659" s="40">
        <v>2</v>
      </c>
      <c r="E1659" s="40">
        <v>2011</v>
      </c>
      <c r="F1659" s="40" t="str">
        <f t="shared" si="101"/>
        <v>2011Q2</v>
      </c>
      <c r="G1659" s="40">
        <v>1</v>
      </c>
      <c r="H1659" s="40">
        <v>0</v>
      </c>
      <c r="I1659" s="40">
        <v>0</v>
      </c>
      <c r="J1659" s="42">
        <v>29126</v>
      </c>
      <c r="K1659" s="42">
        <f>J1659*OtherData!$C$3</f>
        <v>22048.448145344439</v>
      </c>
      <c r="L1659" s="42" t="str">
        <f>VLOOKUP($C1659,OtherData!$H:$I,2,0)</f>
        <v>Storm</v>
      </c>
      <c r="M1659" s="54">
        <f t="shared" si="102"/>
        <v>-3.9094589229319902E-2</v>
      </c>
      <c r="N1659" s="42" t="e">
        <f>VLOOKUP(E1659,Inflation!$A$2:'Inflation'!$L$63,14,FALSE)*J1659</f>
        <v>#REF!</v>
      </c>
      <c r="O1659" s="126" t="e">
        <f t="shared" si="103"/>
        <v>#REF!</v>
      </c>
      <c r="P1659" s="41">
        <v>4</v>
      </c>
      <c r="Q1659" s="41">
        <v>4</v>
      </c>
      <c r="R1659" s="41">
        <v>5</v>
      </c>
    </row>
    <row r="1660" spans="1:18">
      <c r="A1660" s="40" t="str">
        <f t="shared" si="100"/>
        <v>2_20142</v>
      </c>
      <c r="B1660" s="40">
        <v>2</v>
      </c>
      <c r="C1660" s="41" t="s">
        <v>86</v>
      </c>
      <c r="D1660" s="40">
        <v>2</v>
      </c>
      <c r="E1660" s="40">
        <v>2014</v>
      </c>
      <c r="F1660" s="40" t="str">
        <f t="shared" si="101"/>
        <v>2014Q2</v>
      </c>
      <c r="G1660" s="40">
        <v>1</v>
      </c>
      <c r="H1660" s="40">
        <v>0</v>
      </c>
      <c r="I1660" s="40">
        <v>0</v>
      </c>
      <c r="J1660" s="42">
        <v>29123</v>
      </c>
      <c r="K1660" s="42">
        <f>J1660*OtherData!$C$3</f>
        <v>22046.177138531417</v>
      </c>
      <c r="L1660" s="42" t="str">
        <f>VLOOKUP($C1660,OtherData!$H:$I,2,0)</f>
        <v>Storm</v>
      </c>
      <c r="M1660" s="54">
        <f t="shared" si="102"/>
        <v>-3.9094609219072915E-2</v>
      </c>
      <c r="N1660" s="42" t="e">
        <f>VLOOKUP(E1660,Inflation!$A$2:'Inflation'!$L$63,14,FALSE)*J1660</f>
        <v>#REF!</v>
      </c>
      <c r="O1660" s="126" t="e">
        <f t="shared" si="103"/>
        <v>#REF!</v>
      </c>
      <c r="P1660" s="41">
        <v>3</v>
      </c>
      <c r="Q1660" s="41">
        <v>3</v>
      </c>
      <c r="R1660" s="41">
        <v>3</v>
      </c>
    </row>
    <row r="1661" spans="1:18">
      <c r="A1661" s="40" t="str">
        <f t="shared" si="100"/>
        <v>6_20121</v>
      </c>
      <c r="B1661" s="40">
        <v>6</v>
      </c>
      <c r="C1661" s="41" t="s">
        <v>71</v>
      </c>
      <c r="D1661" s="40">
        <v>1</v>
      </c>
      <c r="E1661" s="40">
        <v>2012</v>
      </c>
      <c r="F1661" s="40" t="str">
        <f t="shared" si="101"/>
        <v>2012Q1</v>
      </c>
      <c r="G1661" s="40">
        <v>1</v>
      </c>
      <c r="H1661" s="40">
        <v>0</v>
      </c>
      <c r="I1661" s="40">
        <v>0</v>
      </c>
      <c r="J1661" s="42">
        <v>29094</v>
      </c>
      <c r="K1661" s="42">
        <f>J1661*OtherData!$C$3</f>
        <v>22024.224072672219</v>
      </c>
      <c r="L1661" s="42" t="str">
        <f>VLOOKUP($C1661,OtherData!$H:$I,2,0)</f>
        <v>Storm</v>
      </c>
      <c r="M1661" s="54">
        <f t="shared" si="102"/>
        <v>-3.9094802453352097E-2</v>
      </c>
      <c r="N1661" s="42" t="e">
        <f>VLOOKUP(E1661,Inflation!$A$2:'Inflation'!$L$63,14,FALSE)*J1661</f>
        <v>#REF!</v>
      </c>
      <c r="O1661" s="126" t="e">
        <f t="shared" si="103"/>
        <v>#REF!</v>
      </c>
      <c r="P1661" s="41">
        <v>2</v>
      </c>
      <c r="Q1661" s="41">
        <v>2</v>
      </c>
      <c r="R1661" s="41">
        <v>2</v>
      </c>
    </row>
    <row r="1662" spans="1:18">
      <c r="A1662" s="40" t="str">
        <f t="shared" si="100"/>
        <v>3_20122</v>
      </c>
      <c r="B1662" s="40">
        <v>3</v>
      </c>
      <c r="C1662" s="41" t="s">
        <v>66</v>
      </c>
      <c r="D1662" s="40">
        <v>2</v>
      </c>
      <c r="E1662" s="40">
        <v>2012</v>
      </c>
      <c r="F1662" s="40" t="str">
        <f t="shared" si="101"/>
        <v>2012Q2</v>
      </c>
      <c r="G1662" s="40">
        <v>1</v>
      </c>
      <c r="H1662" s="40">
        <v>0</v>
      </c>
      <c r="I1662" s="40">
        <v>0</v>
      </c>
      <c r="J1662" s="42">
        <v>29056</v>
      </c>
      <c r="K1662" s="42">
        <f>J1662*OtherData!$C$3</f>
        <v>21995.45798637396</v>
      </c>
      <c r="L1662" s="42" t="str">
        <f>VLOOKUP($C1662,OtherData!$H:$I,2,0)</f>
        <v>Water</v>
      </c>
      <c r="M1662" s="54">
        <f t="shared" si="102"/>
        <v>-3.9095055656890323E-2</v>
      </c>
      <c r="N1662" s="42" t="e">
        <f>VLOOKUP(E1662,Inflation!$A$2:'Inflation'!$L$63,14,FALSE)*J1662</f>
        <v>#REF!</v>
      </c>
      <c r="O1662" s="126" t="e">
        <f t="shared" si="103"/>
        <v>#REF!</v>
      </c>
      <c r="P1662" s="41">
        <v>1</v>
      </c>
      <c r="Q1662" s="41">
        <v>1</v>
      </c>
      <c r="R1662" s="41">
        <v>1</v>
      </c>
    </row>
    <row r="1663" spans="1:18">
      <c r="A1663" s="40" t="str">
        <f t="shared" si="100"/>
        <v>2_20133</v>
      </c>
      <c r="B1663" s="40">
        <v>2</v>
      </c>
      <c r="C1663" s="41" t="s">
        <v>75</v>
      </c>
      <c r="D1663" s="40">
        <v>3</v>
      </c>
      <c r="E1663" s="40">
        <v>2013</v>
      </c>
      <c r="F1663" s="40" t="str">
        <f t="shared" si="101"/>
        <v>2013Q3</v>
      </c>
      <c r="G1663" s="40">
        <v>1</v>
      </c>
      <c r="H1663" s="40">
        <v>0</v>
      </c>
      <c r="I1663" s="40">
        <v>0</v>
      </c>
      <c r="J1663" s="42">
        <v>29037</v>
      </c>
      <c r="K1663" s="42">
        <f>J1663*OtherData!$C$3</f>
        <v>21981.07494322483</v>
      </c>
      <c r="L1663" s="42" t="str">
        <f>VLOOKUP($C1663,OtherData!$H:$I,2,0)</f>
        <v>Storm</v>
      </c>
      <c r="M1663" s="54">
        <f t="shared" si="102"/>
        <v>-3.909518225865944E-2</v>
      </c>
      <c r="N1663" s="42" t="e">
        <f>VLOOKUP(E1663,Inflation!$A$2:'Inflation'!$L$63,14,FALSE)*J1663</f>
        <v>#REF!</v>
      </c>
      <c r="O1663" s="126" t="e">
        <f t="shared" si="103"/>
        <v>#REF!</v>
      </c>
      <c r="P1663" s="41">
        <v>2</v>
      </c>
      <c r="Q1663" s="41">
        <v>2</v>
      </c>
      <c r="R1663" s="41">
        <v>2</v>
      </c>
    </row>
    <row r="1664" spans="1:18">
      <c r="A1664" s="40" t="str">
        <f t="shared" si="100"/>
        <v>4_19834</v>
      </c>
      <c r="B1664" s="40">
        <v>4</v>
      </c>
      <c r="C1664" s="41" t="s">
        <v>71</v>
      </c>
      <c r="D1664" s="40">
        <v>4</v>
      </c>
      <c r="E1664" s="40">
        <v>1983</v>
      </c>
      <c r="F1664" s="40" t="str">
        <f t="shared" si="101"/>
        <v>1983Q4</v>
      </c>
      <c r="G1664" s="40">
        <v>2</v>
      </c>
      <c r="H1664" s="40">
        <v>0</v>
      </c>
      <c r="I1664" s="40">
        <v>0</v>
      </c>
      <c r="J1664" s="42">
        <v>29016</v>
      </c>
      <c r="K1664" s="42">
        <f>J1664*OtherData!$C$3</f>
        <v>21965.177895533689</v>
      </c>
      <c r="L1664" s="42" t="str">
        <f>VLOOKUP($C1664,OtherData!$H:$I,2,0)</f>
        <v>Storm</v>
      </c>
      <c r="M1664" s="54">
        <f t="shared" si="102"/>
        <v>-3.909532218693057E-2</v>
      </c>
      <c r="N1664" s="42" t="e">
        <f>VLOOKUP(E1664,Inflation!$A$2:'Inflation'!$L$63,14,FALSE)*J1664</f>
        <v>#REF!</v>
      </c>
      <c r="O1664" s="126" t="e">
        <f t="shared" si="103"/>
        <v>#REF!</v>
      </c>
      <c r="P1664" s="41">
        <v>3</v>
      </c>
      <c r="Q1664" s="41">
        <v>3</v>
      </c>
      <c r="R1664" s="41">
        <v>3</v>
      </c>
    </row>
    <row r="1665" spans="1:18">
      <c r="A1665" s="40" t="str">
        <f t="shared" si="100"/>
        <v>3_20103</v>
      </c>
      <c r="B1665" s="40">
        <v>3</v>
      </c>
      <c r="C1665" s="41" t="s">
        <v>66</v>
      </c>
      <c r="D1665" s="40">
        <v>3</v>
      </c>
      <c r="E1665" s="40">
        <v>2010</v>
      </c>
      <c r="F1665" s="40" t="str">
        <f t="shared" si="101"/>
        <v>2010Q3</v>
      </c>
      <c r="G1665" s="40">
        <v>1</v>
      </c>
      <c r="H1665" s="40">
        <v>0</v>
      </c>
      <c r="I1665" s="40">
        <v>0</v>
      </c>
      <c r="J1665" s="42">
        <v>28986</v>
      </c>
      <c r="K1665" s="42">
        <f>J1665*OtherData!$C$3</f>
        <v>21942.467827403485</v>
      </c>
      <c r="L1665" s="42" t="str">
        <f>VLOOKUP($C1665,OtherData!$H:$I,2,0)</f>
        <v>Water</v>
      </c>
      <c r="M1665" s="54">
        <f t="shared" si="102"/>
        <v>-3.9095522084460751E-2</v>
      </c>
      <c r="N1665" s="42" t="e">
        <f>VLOOKUP(E1665,Inflation!$A$2:'Inflation'!$L$63,14,FALSE)*J1665</f>
        <v>#REF!</v>
      </c>
      <c r="O1665" s="126" t="e">
        <f t="shared" si="103"/>
        <v>#REF!</v>
      </c>
      <c r="P1665" s="41">
        <v>1</v>
      </c>
      <c r="Q1665" s="41">
        <v>1</v>
      </c>
      <c r="R1665" s="41">
        <v>1</v>
      </c>
    </row>
    <row r="1666" spans="1:18">
      <c r="A1666" s="40" t="str">
        <f t="shared" ref="A1666:A1729" si="104">B1666&amp;"_"&amp;E1666&amp;D1666</f>
        <v>2_20202</v>
      </c>
      <c r="B1666" s="40">
        <v>2</v>
      </c>
      <c r="C1666" s="41" t="s">
        <v>71</v>
      </c>
      <c r="D1666" s="40">
        <v>2</v>
      </c>
      <c r="E1666" s="40">
        <v>2020</v>
      </c>
      <c r="F1666" s="40" t="str">
        <f t="shared" ref="F1666:F1729" si="105">E1666&amp;"Q"&amp;D1666</f>
        <v>2020Q2</v>
      </c>
      <c r="G1666" s="40">
        <v>1</v>
      </c>
      <c r="H1666" s="40">
        <v>0</v>
      </c>
      <c r="I1666" s="40">
        <v>0</v>
      </c>
      <c r="J1666" s="42">
        <v>28980</v>
      </c>
      <c r="K1666" s="42">
        <f>J1666*OtherData!$C$3</f>
        <v>21937.925813777441</v>
      </c>
      <c r="L1666" s="42" t="str">
        <f>VLOOKUP($C1666,OtherData!$H:$I,2,0)</f>
        <v>Storm</v>
      </c>
      <c r="M1666" s="54">
        <f t="shared" ref="M1666:M1729" si="106">STANDARDIZE(J1666,AVERAGE($J$2:$J$3367),_xlfn.STDEV.S($J$2:$J$3367))</f>
        <v>-3.9095562063966784E-2</v>
      </c>
      <c r="N1666" s="42" t="e">
        <f>VLOOKUP(E1666,Inflation!$A$2:'Inflation'!$L$63,14,FALSE)*J1666</f>
        <v>#REF!</v>
      </c>
      <c r="O1666" s="126" t="e">
        <f t="shared" ref="O1666:O1729" si="107">STANDARDIZE(N1666,AVERAGE($N$2:$N$3367),_xlfn.STDEV.S($N$2:$N$3367))</f>
        <v>#REF!</v>
      </c>
      <c r="P1666" s="41">
        <v>4</v>
      </c>
      <c r="Q1666" s="41">
        <v>4</v>
      </c>
      <c r="R1666" s="41">
        <v>4</v>
      </c>
    </row>
    <row r="1667" spans="1:18">
      <c r="A1667" s="40" t="str">
        <f t="shared" si="104"/>
        <v>3_20094</v>
      </c>
      <c r="B1667" s="40">
        <v>3</v>
      </c>
      <c r="C1667" s="41" t="s">
        <v>71</v>
      </c>
      <c r="D1667" s="40">
        <v>4</v>
      </c>
      <c r="E1667" s="40">
        <v>2009</v>
      </c>
      <c r="F1667" s="40" t="str">
        <f t="shared" si="105"/>
        <v>2009Q4</v>
      </c>
      <c r="G1667" s="40">
        <v>1</v>
      </c>
      <c r="H1667" s="40">
        <v>0</v>
      </c>
      <c r="I1667" s="40">
        <v>0</v>
      </c>
      <c r="J1667" s="42">
        <v>28971</v>
      </c>
      <c r="K1667" s="42">
        <f>J1667*OtherData!$C$3</f>
        <v>21931.11279333838</v>
      </c>
      <c r="L1667" s="42" t="str">
        <f>VLOOKUP($C1667,OtherData!$H:$I,2,0)</f>
        <v>Storm</v>
      </c>
      <c r="M1667" s="54">
        <f t="shared" si="106"/>
        <v>-3.9095622033225842E-2</v>
      </c>
      <c r="N1667" s="42" t="e">
        <f>VLOOKUP(E1667,Inflation!$A$2:'Inflation'!$L$63,14,FALSE)*J1667</f>
        <v>#REF!</v>
      </c>
      <c r="O1667" s="126" t="e">
        <f t="shared" si="107"/>
        <v>#REF!</v>
      </c>
      <c r="P1667" s="41">
        <v>5</v>
      </c>
      <c r="Q1667" s="41">
        <v>2</v>
      </c>
      <c r="R1667" s="41">
        <v>2</v>
      </c>
    </row>
    <row r="1668" spans="1:18">
      <c r="A1668" s="40" t="str">
        <f t="shared" si="104"/>
        <v>4_20111</v>
      </c>
      <c r="B1668" s="40">
        <v>4</v>
      </c>
      <c r="C1668" s="41" t="s">
        <v>71</v>
      </c>
      <c r="D1668" s="40">
        <v>1</v>
      </c>
      <c r="E1668" s="40">
        <v>2011</v>
      </c>
      <c r="F1668" s="40" t="str">
        <f t="shared" si="105"/>
        <v>2011Q1</v>
      </c>
      <c r="G1668" s="40">
        <v>1</v>
      </c>
      <c r="H1668" s="40">
        <v>0</v>
      </c>
      <c r="I1668" s="40">
        <v>0</v>
      </c>
      <c r="J1668" s="42">
        <v>28901</v>
      </c>
      <c r="K1668" s="42">
        <f>J1668*OtherData!$C$3</f>
        <v>21878.122634367905</v>
      </c>
      <c r="L1668" s="42" t="str">
        <f>VLOOKUP($C1668,OtherData!$H:$I,2,0)</f>
        <v>Storm</v>
      </c>
      <c r="M1668" s="54">
        <f t="shared" si="106"/>
        <v>-3.9096088460796263E-2</v>
      </c>
      <c r="N1668" s="42" t="e">
        <f>VLOOKUP(E1668,Inflation!$A$2:'Inflation'!$L$63,14,FALSE)*J1668</f>
        <v>#REF!</v>
      </c>
      <c r="O1668" s="126" t="e">
        <f t="shared" si="107"/>
        <v>#REF!</v>
      </c>
      <c r="P1668" s="41">
        <v>4</v>
      </c>
      <c r="Q1668" s="41">
        <v>4</v>
      </c>
      <c r="R1668" s="41">
        <v>4</v>
      </c>
    </row>
    <row r="1669" spans="1:18">
      <c r="A1669" s="40" t="str">
        <f t="shared" si="104"/>
        <v>4_20103</v>
      </c>
      <c r="B1669" s="40">
        <v>4</v>
      </c>
      <c r="C1669" s="41" t="s">
        <v>71</v>
      </c>
      <c r="D1669" s="40">
        <v>3</v>
      </c>
      <c r="E1669" s="40">
        <v>2010</v>
      </c>
      <c r="F1669" s="40" t="str">
        <f t="shared" si="105"/>
        <v>2010Q3</v>
      </c>
      <c r="G1669" s="40">
        <v>1</v>
      </c>
      <c r="H1669" s="40">
        <v>0</v>
      </c>
      <c r="I1669" s="40">
        <v>0</v>
      </c>
      <c r="J1669" s="42">
        <v>28898</v>
      </c>
      <c r="K1669" s="42">
        <f>J1669*OtherData!$C$3</f>
        <v>21875.851627554883</v>
      </c>
      <c r="L1669" s="42" t="str">
        <f>VLOOKUP($C1669,OtherData!$H:$I,2,0)</f>
        <v>Storm</v>
      </c>
      <c r="M1669" s="54">
        <f t="shared" si="106"/>
        <v>-3.9096108450549283E-2</v>
      </c>
      <c r="N1669" s="42" t="e">
        <f>VLOOKUP(E1669,Inflation!$A$2:'Inflation'!$L$63,14,FALSE)*J1669</f>
        <v>#REF!</v>
      </c>
      <c r="O1669" s="126" t="e">
        <f t="shared" si="107"/>
        <v>#REF!</v>
      </c>
      <c r="P1669" s="41">
        <v>2</v>
      </c>
      <c r="Q1669" s="41">
        <v>2</v>
      </c>
      <c r="R1669" s="41">
        <v>2</v>
      </c>
    </row>
    <row r="1670" spans="1:18">
      <c r="A1670" s="40" t="str">
        <f t="shared" si="104"/>
        <v>4_20101</v>
      </c>
      <c r="B1670" s="40">
        <v>4</v>
      </c>
      <c r="C1670" s="41" t="s">
        <v>71</v>
      </c>
      <c r="D1670" s="40">
        <v>1</v>
      </c>
      <c r="E1670" s="40">
        <v>2010</v>
      </c>
      <c r="F1670" s="40" t="str">
        <f t="shared" si="105"/>
        <v>2010Q1</v>
      </c>
      <c r="G1670" s="40">
        <v>1</v>
      </c>
      <c r="H1670" s="40">
        <v>0</v>
      </c>
      <c r="I1670" s="40">
        <v>0</v>
      </c>
      <c r="J1670" s="42">
        <v>28882</v>
      </c>
      <c r="K1670" s="42">
        <f>J1670*OtherData!$C$3</f>
        <v>21863.739591218775</v>
      </c>
      <c r="L1670" s="42" t="str">
        <f>VLOOKUP($C1670,OtherData!$H:$I,2,0)</f>
        <v>Storm</v>
      </c>
      <c r="M1670" s="54">
        <f t="shared" si="106"/>
        <v>-3.909621506256538E-2</v>
      </c>
      <c r="N1670" s="42" t="e">
        <f>VLOOKUP(E1670,Inflation!$A$2:'Inflation'!$L$63,14,FALSE)*J1670</f>
        <v>#REF!</v>
      </c>
      <c r="O1670" s="126" t="e">
        <f t="shared" si="107"/>
        <v>#REF!</v>
      </c>
      <c r="P1670" s="41">
        <v>5</v>
      </c>
      <c r="Q1670" s="41">
        <v>2</v>
      </c>
      <c r="R1670" s="41">
        <v>2</v>
      </c>
    </row>
    <row r="1671" spans="1:18">
      <c r="A1671" s="40" t="str">
        <f t="shared" si="104"/>
        <v>3_20153</v>
      </c>
      <c r="B1671" s="40">
        <v>3</v>
      </c>
      <c r="C1671" s="41" t="s">
        <v>71</v>
      </c>
      <c r="D1671" s="40">
        <v>3</v>
      </c>
      <c r="E1671" s="40">
        <v>2015</v>
      </c>
      <c r="F1671" s="40" t="str">
        <f t="shared" si="105"/>
        <v>2015Q3</v>
      </c>
      <c r="G1671" s="40">
        <v>1</v>
      </c>
      <c r="H1671" s="40">
        <v>0</v>
      </c>
      <c r="I1671" s="40">
        <v>0</v>
      </c>
      <c r="J1671" s="42">
        <v>28882</v>
      </c>
      <c r="K1671" s="42">
        <f>J1671*OtherData!$C$3</f>
        <v>21863.739591218775</v>
      </c>
      <c r="L1671" s="42" t="str">
        <f>VLOOKUP($C1671,OtherData!$H:$I,2,0)</f>
        <v>Storm</v>
      </c>
      <c r="M1671" s="54">
        <f t="shared" si="106"/>
        <v>-3.909621506256538E-2</v>
      </c>
      <c r="N1671" s="42" t="e">
        <f>VLOOKUP(E1671,Inflation!$A$2:'Inflation'!$L$63,14,FALSE)*J1671</f>
        <v>#REF!</v>
      </c>
      <c r="O1671" s="126" t="e">
        <f t="shared" si="107"/>
        <v>#REF!</v>
      </c>
      <c r="P1671" s="41">
        <v>3</v>
      </c>
      <c r="Q1671" s="41">
        <v>3</v>
      </c>
      <c r="R1671" s="41">
        <v>3</v>
      </c>
    </row>
    <row r="1672" spans="1:18">
      <c r="A1672" s="40" t="str">
        <f t="shared" si="104"/>
        <v>1_20173</v>
      </c>
      <c r="B1672" s="40">
        <v>1</v>
      </c>
      <c r="C1672" s="41" t="s">
        <v>71</v>
      </c>
      <c r="D1672" s="40">
        <v>3</v>
      </c>
      <c r="E1672" s="40">
        <v>2017</v>
      </c>
      <c r="F1672" s="40" t="str">
        <f t="shared" si="105"/>
        <v>2017Q3</v>
      </c>
      <c r="G1672" s="40">
        <v>1</v>
      </c>
      <c r="H1672" s="40">
        <v>0</v>
      </c>
      <c r="I1672" s="40">
        <v>0</v>
      </c>
      <c r="J1672" s="42">
        <v>28876</v>
      </c>
      <c r="K1672" s="42">
        <f>J1672*OtherData!$C$3</f>
        <v>21859.197577592735</v>
      </c>
      <c r="L1672" s="42" t="str">
        <f>VLOOKUP($C1672,OtherData!$H:$I,2,0)</f>
        <v>Storm</v>
      </c>
      <c r="M1672" s="54">
        <f t="shared" si="106"/>
        <v>-3.9096255042071419E-2</v>
      </c>
      <c r="N1672" s="42" t="e">
        <f>VLOOKUP(E1672,Inflation!$A$2:'Inflation'!$L$63,14,FALSE)*J1672</f>
        <v>#REF!</v>
      </c>
      <c r="O1672" s="126" t="e">
        <f t="shared" si="107"/>
        <v>#REF!</v>
      </c>
      <c r="P1672" s="41">
        <v>2</v>
      </c>
      <c r="Q1672" s="41">
        <v>2</v>
      </c>
      <c r="R1672" s="41">
        <v>2</v>
      </c>
    </row>
    <row r="1673" spans="1:18">
      <c r="A1673" s="40" t="str">
        <f t="shared" si="104"/>
        <v>3_20132</v>
      </c>
      <c r="B1673" s="40">
        <v>3</v>
      </c>
      <c r="C1673" s="41" t="s">
        <v>71</v>
      </c>
      <c r="D1673" s="40">
        <v>2</v>
      </c>
      <c r="E1673" s="40">
        <v>2013</v>
      </c>
      <c r="F1673" s="40" t="str">
        <f t="shared" si="105"/>
        <v>2013Q2</v>
      </c>
      <c r="G1673" s="40">
        <v>1</v>
      </c>
      <c r="H1673" s="40">
        <v>0</v>
      </c>
      <c r="I1673" s="40">
        <v>0</v>
      </c>
      <c r="J1673" s="42">
        <v>28850</v>
      </c>
      <c r="K1673" s="42">
        <f>J1673*OtherData!$C$3</f>
        <v>21839.515518546556</v>
      </c>
      <c r="L1673" s="42" t="str">
        <f>VLOOKUP($C1673,OtherData!$H:$I,2,0)</f>
        <v>Storm</v>
      </c>
      <c r="M1673" s="54">
        <f t="shared" si="106"/>
        <v>-3.9096428286597575E-2</v>
      </c>
      <c r="N1673" s="42" t="e">
        <f>VLOOKUP(E1673,Inflation!$A$2:'Inflation'!$L$63,14,FALSE)*J1673</f>
        <v>#REF!</v>
      </c>
      <c r="O1673" s="126" t="e">
        <f t="shared" si="107"/>
        <v>#REF!</v>
      </c>
      <c r="P1673" s="41">
        <v>1</v>
      </c>
      <c r="Q1673" s="41">
        <v>1</v>
      </c>
      <c r="R1673" s="41">
        <v>1</v>
      </c>
    </row>
    <row r="1674" spans="1:18">
      <c r="A1674" s="40" t="str">
        <f t="shared" si="104"/>
        <v>3_20123</v>
      </c>
      <c r="B1674" s="40">
        <v>3</v>
      </c>
      <c r="C1674" s="41" t="s">
        <v>66</v>
      </c>
      <c r="D1674" s="40">
        <v>3</v>
      </c>
      <c r="E1674" s="40">
        <v>2012</v>
      </c>
      <c r="F1674" s="40" t="str">
        <f t="shared" si="105"/>
        <v>2012Q3</v>
      </c>
      <c r="G1674" s="40">
        <v>1</v>
      </c>
      <c r="H1674" s="40">
        <v>0</v>
      </c>
      <c r="I1674" s="40">
        <v>0</v>
      </c>
      <c r="J1674" s="42">
        <v>28812</v>
      </c>
      <c r="K1674" s="42">
        <f>J1674*OtherData!$C$3</f>
        <v>21810.749432248296</v>
      </c>
      <c r="L1674" s="42" t="str">
        <f>VLOOKUP($C1674,OtherData!$H:$I,2,0)</f>
        <v>Water</v>
      </c>
      <c r="M1674" s="54">
        <f t="shared" si="106"/>
        <v>-3.9096681490135808E-2</v>
      </c>
      <c r="N1674" s="42" t="e">
        <f>VLOOKUP(E1674,Inflation!$A$2:'Inflation'!$L$63,14,FALSE)*J1674</f>
        <v>#REF!</v>
      </c>
      <c r="O1674" s="126" t="e">
        <f t="shared" si="107"/>
        <v>#REF!</v>
      </c>
      <c r="P1674" s="41">
        <v>3</v>
      </c>
      <c r="Q1674" s="41">
        <v>3</v>
      </c>
      <c r="R1674" s="41">
        <v>3</v>
      </c>
    </row>
    <row r="1675" spans="1:18">
      <c r="A1675" s="40" t="str">
        <f t="shared" si="104"/>
        <v>1_20184</v>
      </c>
      <c r="B1675" s="40">
        <v>1</v>
      </c>
      <c r="C1675" s="41" t="s">
        <v>66</v>
      </c>
      <c r="D1675" s="40">
        <v>4</v>
      </c>
      <c r="E1675" s="40">
        <v>2018</v>
      </c>
      <c r="F1675" s="40" t="str">
        <f t="shared" si="105"/>
        <v>2018Q4</v>
      </c>
      <c r="G1675" s="40">
        <v>2</v>
      </c>
      <c r="H1675" s="40">
        <v>0</v>
      </c>
      <c r="I1675" s="40">
        <v>0</v>
      </c>
      <c r="J1675" s="42">
        <v>28790</v>
      </c>
      <c r="K1675" s="42">
        <f>J1675*OtherData!$C$3</f>
        <v>21794.095382286148</v>
      </c>
      <c r="L1675" s="42" t="str">
        <f>VLOOKUP($C1675,OtherData!$H:$I,2,0)</f>
        <v>Water</v>
      </c>
      <c r="M1675" s="54">
        <f t="shared" si="106"/>
        <v>-3.9096828081657937E-2</v>
      </c>
      <c r="N1675" s="42" t="e">
        <f>VLOOKUP(E1675,Inflation!$A$2:'Inflation'!$L$63,14,FALSE)*J1675</f>
        <v>#REF!</v>
      </c>
      <c r="O1675" s="126" t="e">
        <f t="shared" si="107"/>
        <v>#REF!</v>
      </c>
      <c r="P1675" s="41">
        <v>3</v>
      </c>
      <c r="Q1675" s="41">
        <v>3</v>
      </c>
      <c r="R1675" s="41">
        <v>3</v>
      </c>
    </row>
    <row r="1676" spans="1:18">
      <c r="A1676" s="40" t="str">
        <f t="shared" si="104"/>
        <v>3_20142</v>
      </c>
      <c r="B1676" s="40">
        <v>3</v>
      </c>
      <c r="C1676" s="41" t="s">
        <v>71</v>
      </c>
      <c r="D1676" s="40">
        <v>2</v>
      </c>
      <c r="E1676" s="40">
        <v>2014</v>
      </c>
      <c r="F1676" s="40" t="str">
        <f t="shared" si="105"/>
        <v>2014Q2</v>
      </c>
      <c r="G1676" s="40">
        <v>1</v>
      </c>
      <c r="H1676" s="40">
        <v>0</v>
      </c>
      <c r="I1676" s="40">
        <v>0</v>
      </c>
      <c r="J1676" s="42">
        <v>28780</v>
      </c>
      <c r="K1676" s="42">
        <f>J1676*OtherData!$C$3</f>
        <v>21786.525359576081</v>
      </c>
      <c r="L1676" s="42" t="str">
        <f>VLOOKUP($C1676,OtherData!$H:$I,2,0)</f>
        <v>Storm</v>
      </c>
      <c r="M1676" s="54">
        <f t="shared" si="106"/>
        <v>-3.9096894714168003E-2</v>
      </c>
      <c r="N1676" s="42" t="e">
        <f>VLOOKUP(E1676,Inflation!$A$2:'Inflation'!$L$63,14,FALSE)*J1676</f>
        <v>#REF!</v>
      </c>
      <c r="O1676" s="126" t="e">
        <f t="shared" si="107"/>
        <v>#REF!</v>
      </c>
      <c r="P1676" s="41">
        <v>2</v>
      </c>
      <c r="Q1676" s="41">
        <v>2</v>
      </c>
      <c r="R1676" s="41">
        <v>2</v>
      </c>
    </row>
    <row r="1677" spans="1:18">
      <c r="A1677" s="40" t="str">
        <f t="shared" si="104"/>
        <v>4_20152</v>
      </c>
      <c r="B1677" s="40">
        <v>4</v>
      </c>
      <c r="C1677" s="41" t="s">
        <v>71</v>
      </c>
      <c r="D1677" s="40">
        <v>2</v>
      </c>
      <c r="E1677" s="40">
        <v>2015</v>
      </c>
      <c r="F1677" s="40" t="str">
        <f t="shared" si="105"/>
        <v>2015Q2</v>
      </c>
      <c r="G1677" s="40">
        <v>1</v>
      </c>
      <c r="H1677" s="40">
        <v>0</v>
      </c>
      <c r="I1677" s="40">
        <v>0</v>
      </c>
      <c r="J1677" s="42">
        <v>28730</v>
      </c>
      <c r="K1677" s="42">
        <f>J1677*OtherData!$C$3</f>
        <v>21748.675246025738</v>
      </c>
      <c r="L1677" s="42" t="str">
        <f>VLOOKUP($C1677,OtherData!$H:$I,2,0)</f>
        <v>Storm</v>
      </c>
      <c r="M1677" s="54">
        <f t="shared" si="106"/>
        <v>-3.90972278767183E-2</v>
      </c>
      <c r="N1677" s="42" t="e">
        <f>VLOOKUP(E1677,Inflation!$A$2:'Inflation'!$L$63,14,FALSE)*J1677</f>
        <v>#REF!</v>
      </c>
      <c r="O1677" s="126" t="e">
        <f t="shared" si="107"/>
        <v>#REF!</v>
      </c>
      <c r="P1677" s="41">
        <v>5</v>
      </c>
      <c r="Q1677" s="41">
        <v>2</v>
      </c>
      <c r="R1677" s="41">
        <v>2</v>
      </c>
    </row>
    <row r="1678" spans="1:18">
      <c r="A1678" s="40" t="str">
        <f t="shared" si="104"/>
        <v>3_20143</v>
      </c>
      <c r="B1678" s="40">
        <v>3</v>
      </c>
      <c r="C1678" s="41" t="s">
        <v>66</v>
      </c>
      <c r="D1678" s="40">
        <v>3</v>
      </c>
      <c r="E1678" s="40">
        <v>2014</v>
      </c>
      <c r="F1678" s="40" t="str">
        <f t="shared" si="105"/>
        <v>2014Q3</v>
      </c>
      <c r="G1678" s="40">
        <v>1</v>
      </c>
      <c r="H1678" s="40">
        <v>0</v>
      </c>
      <c r="I1678" s="40">
        <v>0</v>
      </c>
      <c r="J1678" s="42">
        <v>28676</v>
      </c>
      <c r="K1678" s="42">
        <f>J1678*OtherData!$C$3</f>
        <v>21707.79712339137</v>
      </c>
      <c r="L1678" s="42" t="str">
        <f>VLOOKUP($C1678,OtherData!$H:$I,2,0)</f>
        <v>Water</v>
      </c>
      <c r="M1678" s="54">
        <f t="shared" si="106"/>
        <v>-3.9097587692272631E-2</v>
      </c>
      <c r="N1678" s="42" t="e">
        <f>VLOOKUP(E1678,Inflation!$A$2:'Inflation'!$L$63,14,FALSE)*J1678</f>
        <v>#REF!</v>
      </c>
      <c r="O1678" s="126" t="e">
        <f t="shared" si="107"/>
        <v>#REF!</v>
      </c>
      <c r="P1678" s="41">
        <v>5</v>
      </c>
      <c r="Q1678" s="41">
        <v>2</v>
      </c>
      <c r="R1678" s="41">
        <v>5</v>
      </c>
    </row>
    <row r="1679" spans="1:18">
      <c r="A1679" s="40" t="str">
        <f t="shared" si="104"/>
        <v>4_20123</v>
      </c>
      <c r="B1679" s="40">
        <v>4</v>
      </c>
      <c r="C1679" s="41" t="s">
        <v>71</v>
      </c>
      <c r="D1679" s="40">
        <v>3</v>
      </c>
      <c r="E1679" s="40">
        <v>2012</v>
      </c>
      <c r="F1679" s="40" t="str">
        <f t="shared" si="105"/>
        <v>2012Q3</v>
      </c>
      <c r="G1679" s="40">
        <v>1</v>
      </c>
      <c r="H1679" s="40">
        <v>0</v>
      </c>
      <c r="I1679" s="40">
        <v>0</v>
      </c>
      <c r="J1679" s="42">
        <v>28673</v>
      </c>
      <c r="K1679" s="42">
        <f>J1679*OtherData!$C$3</f>
        <v>21705.526116578352</v>
      </c>
      <c r="L1679" s="42" t="str">
        <f>VLOOKUP($C1679,OtherData!$H:$I,2,0)</f>
        <v>Storm</v>
      </c>
      <c r="M1679" s="54">
        <f t="shared" si="106"/>
        <v>-3.9097607682025651E-2</v>
      </c>
      <c r="N1679" s="42" t="e">
        <f>VLOOKUP(E1679,Inflation!$A$2:'Inflation'!$L$63,14,FALSE)*J1679</f>
        <v>#REF!</v>
      </c>
      <c r="O1679" s="126" t="e">
        <f t="shared" si="107"/>
        <v>#REF!</v>
      </c>
      <c r="P1679" s="41">
        <v>4</v>
      </c>
      <c r="Q1679" s="41">
        <v>4</v>
      </c>
      <c r="R1679" s="41">
        <v>5</v>
      </c>
    </row>
    <row r="1680" spans="1:18">
      <c r="A1680" s="40" t="str">
        <f t="shared" si="104"/>
        <v>6_20093</v>
      </c>
      <c r="B1680" s="40">
        <v>6</v>
      </c>
      <c r="C1680" s="41" t="s">
        <v>71</v>
      </c>
      <c r="D1680" s="40">
        <v>3</v>
      </c>
      <c r="E1680" s="40">
        <v>2009</v>
      </c>
      <c r="F1680" s="40" t="str">
        <f t="shared" si="105"/>
        <v>2009Q3</v>
      </c>
      <c r="G1680" s="40">
        <v>1</v>
      </c>
      <c r="H1680" s="40">
        <v>0</v>
      </c>
      <c r="I1680" s="40">
        <v>0</v>
      </c>
      <c r="J1680" s="42">
        <v>28660</v>
      </c>
      <c r="K1680" s="42">
        <f>J1680*OtherData!$C$3</f>
        <v>21695.685087055263</v>
      </c>
      <c r="L1680" s="42" t="str">
        <f>VLOOKUP($C1680,OtherData!$H:$I,2,0)</f>
        <v>Storm</v>
      </c>
      <c r="M1680" s="54">
        <f t="shared" si="106"/>
        <v>-3.9097694304288728E-2</v>
      </c>
      <c r="N1680" s="42" t="e">
        <f>VLOOKUP(E1680,Inflation!$A$2:'Inflation'!$L$63,14,FALSE)*J1680</f>
        <v>#REF!</v>
      </c>
      <c r="O1680" s="126" t="e">
        <f t="shared" si="107"/>
        <v>#REF!</v>
      </c>
      <c r="P1680" s="41">
        <v>4</v>
      </c>
      <c r="Q1680" s="41">
        <v>4</v>
      </c>
      <c r="R1680" s="41">
        <v>5</v>
      </c>
    </row>
    <row r="1681" spans="1:18">
      <c r="A1681" s="40" t="str">
        <f t="shared" si="104"/>
        <v>6_19821</v>
      </c>
      <c r="B1681" s="40">
        <v>6</v>
      </c>
      <c r="C1681" s="41" t="s">
        <v>67</v>
      </c>
      <c r="D1681" s="40">
        <v>1</v>
      </c>
      <c r="E1681" s="40">
        <v>1982</v>
      </c>
      <c r="F1681" s="40" t="str">
        <f t="shared" si="105"/>
        <v>1982Q1</v>
      </c>
      <c r="G1681" s="40">
        <v>1</v>
      </c>
      <c r="H1681" s="40">
        <v>0</v>
      </c>
      <c r="I1681" s="40">
        <v>0</v>
      </c>
      <c r="J1681" s="42">
        <v>28647</v>
      </c>
      <c r="K1681" s="42">
        <f>J1681*OtherData!$C$3</f>
        <v>21685.844057532173</v>
      </c>
      <c r="L1681" s="42" t="str">
        <f>VLOOKUP($C1681,OtherData!$H:$I,2,0)</f>
        <v>Winter</v>
      </c>
      <c r="M1681" s="54">
        <f t="shared" si="106"/>
        <v>-3.9097780926551806E-2</v>
      </c>
      <c r="N1681" s="42" t="e">
        <f>VLOOKUP(E1681,Inflation!$A$2:'Inflation'!$L$63,14,FALSE)*J1681</f>
        <v>#REF!</v>
      </c>
      <c r="O1681" s="126" t="e">
        <f t="shared" si="107"/>
        <v>#REF!</v>
      </c>
      <c r="P1681" s="41">
        <v>2</v>
      </c>
      <c r="Q1681" s="41">
        <v>2</v>
      </c>
      <c r="R1681" s="41">
        <v>2</v>
      </c>
    </row>
    <row r="1682" spans="1:18">
      <c r="A1682" s="40" t="str">
        <f t="shared" si="104"/>
        <v>5_20141</v>
      </c>
      <c r="B1682" s="40">
        <v>5</v>
      </c>
      <c r="C1682" s="41" t="s">
        <v>71</v>
      </c>
      <c r="D1682" s="40">
        <v>1</v>
      </c>
      <c r="E1682" s="40">
        <v>2014</v>
      </c>
      <c r="F1682" s="40" t="str">
        <f t="shared" si="105"/>
        <v>2014Q1</v>
      </c>
      <c r="G1682" s="40">
        <v>1</v>
      </c>
      <c r="H1682" s="40">
        <v>0</v>
      </c>
      <c r="I1682" s="40">
        <v>0</v>
      </c>
      <c r="J1682" s="42">
        <v>28597</v>
      </c>
      <c r="K1682" s="42">
        <f>J1682*OtherData!$C$3</f>
        <v>21647.993943981834</v>
      </c>
      <c r="L1682" s="42" t="str">
        <f>VLOOKUP($C1682,OtherData!$H:$I,2,0)</f>
        <v>Storm</v>
      </c>
      <c r="M1682" s="54">
        <f t="shared" si="106"/>
        <v>-3.9098114089102111E-2</v>
      </c>
      <c r="N1682" s="42" t="e">
        <f>VLOOKUP(E1682,Inflation!$A$2:'Inflation'!$L$63,14,FALSE)*J1682</f>
        <v>#REF!</v>
      </c>
      <c r="O1682" s="126" t="e">
        <f t="shared" si="107"/>
        <v>#REF!</v>
      </c>
      <c r="P1682" s="41">
        <v>3</v>
      </c>
      <c r="Q1682" s="41">
        <v>3</v>
      </c>
      <c r="R1682" s="41">
        <v>5</v>
      </c>
    </row>
    <row r="1683" spans="1:18">
      <c r="A1683" s="40" t="str">
        <f t="shared" si="104"/>
        <v>3_20123</v>
      </c>
      <c r="B1683" s="40">
        <v>3</v>
      </c>
      <c r="C1683" s="41" t="s">
        <v>71</v>
      </c>
      <c r="D1683" s="40">
        <v>3</v>
      </c>
      <c r="E1683" s="40">
        <v>2012</v>
      </c>
      <c r="F1683" s="40" t="str">
        <f t="shared" si="105"/>
        <v>2012Q3</v>
      </c>
      <c r="G1683" s="40">
        <v>1</v>
      </c>
      <c r="H1683" s="40">
        <v>0</v>
      </c>
      <c r="I1683" s="40">
        <v>0</v>
      </c>
      <c r="J1683" s="42">
        <v>28593</v>
      </c>
      <c r="K1683" s="42">
        <f>J1683*OtherData!$C$3</f>
        <v>21644.965934897806</v>
      </c>
      <c r="L1683" s="42" t="str">
        <f>VLOOKUP($C1683,OtherData!$H:$I,2,0)</f>
        <v>Storm</v>
      </c>
      <c r="M1683" s="54">
        <f t="shared" si="106"/>
        <v>-3.9098140742106137E-2</v>
      </c>
      <c r="N1683" s="42" t="e">
        <f>VLOOKUP(E1683,Inflation!$A$2:'Inflation'!$L$63,14,FALSE)*J1683</f>
        <v>#REF!</v>
      </c>
      <c r="O1683" s="126" t="e">
        <f t="shared" si="107"/>
        <v>#REF!</v>
      </c>
      <c r="P1683" s="41">
        <v>5</v>
      </c>
      <c r="Q1683" s="41">
        <v>2</v>
      </c>
      <c r="R1683" s="41">
        <v>2</v>
      </c>
    </row>
    <row r="1684" spans="1:18">
      <c r="A1684" s="40" t="str">
        <f t="shared" si="104"/>
        <v>5_20152</v>
      </c>
      <c r="B1684" s="40">
        <v>5</v>
      </c>
      <c r="C1684" s="41" t="s">
        <v>71</v>
      </c>
      <c r="D1684" s="40">
        <v>2</v>
      </c>
      <c r="E1684" s="40">
        <v>2015</v>
      </c>
      <c r="F1684" s="40" t="str">
        <f t="shared" si="105"/>
        <v>2015Q2</v>
      </c>
      <c r="G1684" s="40">
        <v>1</v>
      </c>
      <c r="H1684" s="40">
        <v>0</v>
      </c>
      <c r="I1684" s="40">
        <v>0</v>
      </c>
      <c r="J1684" s="42">
        <v>28562</v>
      </c>
      <c r="K1684" s="42">
        <f>J1684*OtherData!$C$3</f>
        <v>21621.498864496596</v>
      </c>
      <c r="L1684" s="42" t="str">
        <f>VLOOKUP($C1684,OtherData!$H:$I,2,0)</f>
        <v>Storm</v>
      </c>
      <c r="M1684" s="54">
        <f t="shared" si="106"/>
        <v>-3.9098347302887325E-2</v>
      </c>
      <c r="N1684" s="42" t="e">
        <f>VLOOKUP(E1684,Inflation!$A$2:'Inflation'!$L$63,14,FALSE)*J1684</f>
        <v>#REF!</v>
      </c>
      <c r="O1684" s="126" t="e">
        <f t="shared" si="107"/>
        <v>#REF!</v>
      </c>
      <c r="P1684" s="41">
        <v>1</v>
      </c>
      <c r="Q1684" s="41">
        <v>1</v>
      </c>
      <c r="R1684" s="41">
        <v>1</v>
      </c>
    </row>
    <row r="1685" spans="1:18">
      <c r="A1685" s="40" t="str">
        <f t="shared" si="104"/>
        <v>1_19803</v>
      </c>
      <c r="B1685" s="40">
        <v>1</v>
      </c>
      <c r="C1685" s="41" t="s">
        <v>97</v>
      </c>
      <c r="D1685" s="40">
        <v>3</v>
      </c>
      <c r="E1685" s="40">
        <v>1980</v>
      </c>
      <c r="F1685" s="40" t="str">
        <f t="shared" si="105"/>
        <v>1980Q3</v>
      </c>
      <c r="G1685" s="40">
        <v>1</v>
      </c>
      <c r="H1685" s="40">
        <v>0</v>
      </c>
      <c r="I1685" s="40">
        <v>12</v>
      </c>
      <c r="J1685" s="42">
        <v>28451</v>
      </c>
      <c r="K1685" s="42">
        <f>J1685*OtherData!$C$3</f>
        <v>21537.47161241484</v>
      </c>
      <c r="L1685" s="42" t="str">
        <f>VLOOKUP($C1685,OtherData!$H:$I,2,0)</f>
        <v>Wind</v>
      </c>
      <c r="M1685" s="54">
        <f t="shared" si="106"/>
        <v>-3.9099086923748999E-2</v>
      </c>
      <c r="N1685" s="42" t="e">
        <f>VLOOKUP(E1685,Inflation!$A$2:'Inflation'!$L$63,14,FALSE)*J1685</f>
        <v>#REF!</v>
      </c>
      <c r="O1685" s="126" t="e">
        <f t="shared" si="107"/>
        <v>#REF!</v>
      </c>
      <c r="P1685" s="41">
        <v>3</v>
      </c>
      <c r="Q1685" s="41">
        <v>3</v>
      </c>
      <c r="R1685" s="41">
        <v>3</v>
      </c>
    </row>
    <row r="1686" spans="1:18">
      <c r="A1686" s="40" t="str">
        <f t="shared" si="104"/>
        <v>1_19774</v>
      </c>
      <c r="B1686" s="40">
        <v>1</v>
      </c>
      <c r="C1686" s="41" t="s">
        <v>66</v>
      </c>
      <c r="D1686" s="40">
        <v>4</v>
      </c>
      <c r="E1686" s="40">
        <v>1977</v>
      </c>
      <c r="F1686" s="40" t="str">
        <f t="shared" si="105"/>
        <v>1977Q4</v>
      </c>
      <c r="G1686" s="40">
        <v>2</v>
      </c>
      <c r="H1686" s="40">
        <v>0</v>
      </c>
      <c r="I1686" s="40">
        <v>0</v>
      </c>
      <c r="J1686" s="42">
        <v>28332</v>
      </c>
      <c r="K1686" s="42">
        <f>J1686*OtherData!$C$3</f>
        <v>21447.388342165028</v>
      </c>
      <c r="L1686" s="42" t="str">
        <f>VLOOKUP($C1686,OtherData!$H:$I,2,0)</f>
        <v>Water</v>
      </c>
      <c r="M1686" s="54">
        <f t="shared" si="106"/>
        <v>-3.9099879850618718E-2</v>
      </c>
      <c r="N1686" s="42" t="e">
        <f>VLOOKUP(E1686,Inflation!$A$2:'Inflation'!$L$63,14,FALSE)*J1686</f>
        <v>#REF!</v>
      </c>
      <c r="O1686" s="126" t="e">
        <f t="shared" si="107"/>
        <v>#REF!</v>
      </c>
      <c r="P1686" s="41">
        <v>3</v>
      </c>
      <c r="Q1686" s="41">
        <v>3</v>
      </c>
      <c r="R1686" s="41">
        <v>3</v>
      </c>
    </row>
    <row r="1687" spans="1:18">
      <c r="A1687" s="40" t="str">
        <f t="shared" si="104"/>
        <v>1_19872</v>
      </c>
      <c r="B1687" s="40">
        <v>1</v>
      </c>
      <c r="C1687" s="41" t="s">
        <v>67</v>
      </c>
      <c r="D1687" s="40">
        <v>2</v>
      </c>
      <c r="E1687" s="40">
        <v>1987</v>
      </c>
      <c r="F1687" s="40" t="str">
        <f t="shared" si="105"/>
        <v>1987Q2</v>
      </c>
      <c r="G1687" s="40">
        <v>1</v>
      </c>
      <c r="H1687" s="40">
        <v>0</v>
      </c>
      <c r="I1687" s="40">
        <v>0</v>
      </c>
      <c r="J1687" s="42">
        <v>28300</v>
      </c>
      <c r="K1687" s="42">
        <f>J1687*OtherData!$C$3</f>
        <v>21423.164269492809</v>
      </c>
      <c r="L1687" s="42" t="str">
        <f>VLOOKUP($C1687,OtherData!$H:$I,2,0)</f>
        <v>Winter</v>
      </c>
      <c r="M1687" s="54">
        <f t="shared" si="106"/>
        <v>-3.9100093074650913E-2</v>
      </c>
      <c r="N1687" s="42" t="e">
        <f>VLOOKUP(E1687,Inflation!$A$2:'Inflation'!$L$63,14,FALSE)*J1687</f>
        <v>#REF!</v>
      </c>
      <c r="O1687" s="126" t="e">
        <f t="shared" si="107"/>
        <v>#REF!</v>
      </c>
      <c r="P1687" s="41">
        <v>4</v>
      </c>
      <c r="Q1687" s="41">
        <v>4</v>
      </c>
      <c r="R1687" s="41">
        <v>5</v>
      </c>
    </row>
    <row r="1688" spans="1:18">
      <c r="A1688" s="40" t="str">
        <f t="shared" si="104"/>
        <v>3_19702</v>
      </c>
      <c r="B1688" s="40">
        <v>3</v>
      </c>
      <c r="C1688" s="41" t="s">
        <v>79</v>
      </c>
      <c r="D1688" s="40">
        <v>2</v>
      </c>
      <c r="E1688" s="40">
        <v>1970</v>
      </c>
      <c r="F1688" s="40" t="str">
        <f t="shared" si="105"/>
        <v>1970Q2</v>
      </c>
      <c r="G1688" s="40">
        <v>1</v>
      </c>
      <c r="H1688" s="40">
        <v>0</v>
      </c>
      <c r="I1688" s="40">
        <v>4</v>
      </c>
      <c r="J1688" s="42">
        <v>28292</v>
      </c>
      <c r="K1688" s="42">
        <f>J1688*OtherData!$C$3</f>
        <v>21417.108251324757</v>
      </c>
      <c r="L1688" s="42" t="str">
        <f>VLOOKUP($C1688,OtherData!$H:$I,2,0)</f>
        <v>Storm</v>
      </c>
      <c r="M1688" s="54">
        <f t="shared" si="106"/>
        <v>-3.9100146380658958E-2</v>
      </c>
      <c r="N1688" s="42" t="e">
        <f>VLOOKUP(E1688,Inflation!$A$2:'Inflation'!$L$63,14,FALSE)*J1688</f>
        <v>#REF!</v>
      </c>
      <c r="O1688" s="126" t="e">
        <f t="shared" si="107"/>
        <v>#REF!</v>
      </c>
      <c r="P1688" s="41">
        <v>4</v>
      </c>
      <c r="Q1688" s="41">
        <v>4</v>
      </c>
      <c r="R1688" s="41">
        <v>4</v>
      </c>
    </row>
    <row r="1689" spans="1:18">
      <c r="A1689" s="40" t="str">
        <f t="shared" si="104"/>
        <v>5_19821</v>
      </c>
      <c r="B1689" s="40">
        <v>5</v>
      </c>
      <c r="C1689" s="41" t="s">
        <v>67</v>
      </c>
      <c r="D1689" s="40">
        <v>1</v>
      </c>
      <c r="E1689" s="40">
        <v>1982</v>
      </c>
      <c r="F1689" s="40" t="str">
        <f t="shared" si="105"/>
        <v>1982Q1</v>
      </c>
      <c r="G1689" s="40">
        <v>1</v>
      </c>
      <c r="H1689" s="40">
        <v>0</v>
      </c>
      <c r="I1689" s="40">
        <v>0</v>
      </c>
      <c r="J1689" s="42">
        <v>28259</v>
      </c>
      <c r="K1689" s="42">
        <f>J1689*OtherData!$C$3</f>
        <v>21392.127176381531</v>
      </c>
      <c r="L1689" s="42" t="str">
        <f>VLOOKUP($C1689,OtherData!$H:$I,2,0)</f>
        <v>Winter</v>
      </c>
      <c r="M1689" s="54">
        <f t="shared" si="106"/>
        <v>-3.9100366267942159E-2</v>
      </c>
      <c r="N1689" s="42" t="e">
        <f>VLOOKUP(E1689,Inflation!$A$2:'Inflation'!$L$63,14,FALSE)*J1689</f>
        <v>#REF!</v>
      </c>
      <c r="O1689" s="126" t="e">
        <f t="shared" si="107"/>
        <v>#REF!</v>
      </c>
      <c r="P1689" s="41">
        <v>1</v>
      </c>
      <c r="Q1689" s="41">
        <v>1</v>
      </c>
      <c r="R1689" s="41">
        <v>1</v>
      </c>
    </row>
    <row r="1690" spans="1:18">
      <c r="A1690" s="40" t="str">
        <f t="shared" si="104"/>
        <v>1_19841</v>
      </c>
      <c r="B1690" s="40">
        <v>1</v>
      </c>
      <c r="C1690" s="41" t="s">
        <v>67</v>
      </c>
      <c r="D1690" s="40">
        <v>1</v>
      </c>
      <c r="E1690" s="40">
        <v>1984</v>
      </c>
      <c r="F1690" s="40" t="str">
        <f t="shared" si="105"/>
        <v>1984Q1</v>
      </c>
      <c r="G1690" s="40">
        <v>1</v>
      </c>
      <c r="H1690" s="40">
        <v>0</v>
      </c>
      <c r="I1690" s="40">
        <v>0</v>
      </c>
      <c r="J1690" s="42">
        <v>28137</v>
      </c>
      <c r="K1690" s="42">
        <f>J1690*OtherData!$C$3</f>
        <v>21299.772899318697</v>
      </c>
      <c r="L1690" s="42" t="str">
        <f>VLOOKUP($C1690,OtherData!$H:$I,2,0)</f>
        <v>Winter</v>
      </c>
      <c r="M1690" s="54">
        <f t="shared" si="106"/>
        <v>-3.9101179184564905E-2</v>
      </c>
      <c r="N1690" s="42" t="e">
        <f>VLOOKUP(E1690,Inflation!$A$2:'Inflation'!$L$63,14,FALSE)*J1690</f>
        <v>#REF!</v>
      </c>
      <c r="O1690" s="126" t="e">
        <f t="shared" si="107"/>
        <v>#REF!</v>
      </c>
      <c r="P1690" s="41">
        <v>2</v>
      </c>
      <c r="Q1690" s="41">
        <v>2</v>
      </c>
      <c r="R1690" s="41">
        <v>2</v>
      </c>
    </row>
    <row r="1691" spans="1:18">
      <c r="A1691" s="40" t="str">
        <f t="shared" si="104"/>
        <v>3_19834</v>
      </c>
      <c r="B1691" s="40">
        <v>3</v>
      </c>
      <c r="C1691" s="41" t="s">
        <v>71</v>
      </c>
      <c r="D1691" s="40">
        <v>4</v>
      </c>
      <c r="E1691" s="40">
        <v>1983</v>
      </c>
      <c r="F1691" s="40" t="str">
        <f t="shared" si="105"/>
        <v>1983Q4</v>
      </c>
      <c r="G1691" s="40">
        <v>2</v>
      </c>
      <c r="H1691" s="40">
        <v>0</v>
      </c>
      <c r="I1691" s="40">
        <v>0</v>
      </c>
      <c r="J1691" s="42">
        <v>28011</v>
      </c>
      <c r="K1691" s="42">
        <f>J1691*OtherData!$C$3</f>
        <v>21204.39061317184</v>
      </c>
      <c r="L1691" s="42" t="str">
        <f>VLOOKUP($C1691,OtherData!$H:$I,2,0)</f>
        <v>Storm</v>
      </c>
      <c r="M1691" s="54">
        <f t="shared" si="106"/>
        <v>-3.910201875419167E-2</v>
      </c>
      <c r="N1691" s="42" t="e">
        <f>VLOOKUP(E1691,Inflation!$A$2:'Inflation'!$L$63,14,FALSE)*J1691</f>
        <v>#REF!</v>
      </c>
      <c r="O1691" s="126" t="e">
        <f t="shared" si="107"/>
        <v>#REF!</v>
      </c>
      <c r="P1691" s="41">
        <v>4</v>
      </c>
      <c r="Q1691" s="41">
        <v>4</v>
      </c>
      <c r="R1691" s="41">
        <v>4</v>
      </c>
    </row>
    <row r="1692" spans="1:18">
      <c r="A1692" s="40" t="str">
        <f t="shared" si="104"/>
        <v>2_19833</v>
      </c>
      <c r="B1692" s="40">
        <v>2</v>
      </c>
      <c r="C1692" s="41" t="s">
        <v>83</v>
      </c>
      <c r="D1692" s="40">
        <v>3</v>
      </c>
      <c r="E1692" s="40">
        <v>1983</v>
      </c>
      <c r="F1692" s="40" t="str">
        <f t="shared" si="105"/>
        <v>1983Q3</v>
      </c>
      <c r="G1692" s="40">
        <v>1</v>
      </c>
      <c r="H1692" s="40">
        <v>0</v>
      </c>
      <c r="I1692" s="40">
        <v>12</v>
      </c>
      <c r="J1692" s="42">
        <v>27838</v>
      </c>
      <c r="K1692" s="42">
        <f>J1692*OtherData!$C$3</f>
        <v>21073.42922028766</v>
      </c>
      <c r="L1692" s="42" t="str">
        <f>VLOOKUP($C1692,OtherData!$H:$I,2,0)</f>
        <v>Storm</v>
      </c>
      <c r="M1692" s="54">
        <f t="shared" si="106"/>
        <v>-3.910317149661572E-2</v>
      </c>
      <c r="N1692" s="42" t="e">
        <f>VLOOKUP(E1692,Inflation!$A$2:'Inflation'!$L$63,14,FALSE)*J1692</f>
        <v>#REF!</v>
      </c>
      <c r="O1692" s="126" t="e">
        <f t="shared" si="107"/>
        <v>#REF!</v>
      </c>
      <c r="P1692" s="41">
        <v>3</v>
      </c>
      <c r="Q1692" s="41">
        <v>3</v>
      </c>
      <c r="R1692" s="41">
        <v>3</v>
      </c>
    </row>
    <row r="1693" spans="1:18">
      <c r="A1693" s="40" t="str">
        <f t="shared" si="104"/>
        <v>1_19721</v>
      </c>
      <c r="B1693" s="40">
        <v>1</v>
      </c>
      <c r="C1693" s="41" t="s">
        <v>73</v>
      </c>
      <c r="D1693" s="40">
        <v>1</v>
      </c>
      <c r="E1693" s="40">
        <v>1972</v>
      </c>
      <c r="F1693" s="40" t="str">
        <f t="shared" si="105"/>
        <v>1972Q1</v>
      </c>
      <c r="G1693" s="40">
        <v>1</v>
      </c>
      <c r="H1693" s="40">
        <v>0</v>
      </c>
      <c r="I1693" s="40">
        <v>0</v>
      </c>
      <c r="J1693" s="42">
        <v>27175</v>
      </c>
      <c r="K1693" s="42">
        <f>J1693*OtherData!$C$3</f>
        <v>20571.536714610145</v>
      </c>
      <c r="L1693" s="42" t="str">
        <f>VLOOKUP($C1693,OtherData!$H:$I,2,0)</f>
        <v>Wind</v>
      </c>
      <c r="M1693" s="54">
        <f t="shared" si="106"/>
        <v>-3.9107589232032738E-2</v>
      </c>
      <c r="N1693" s="42" t="e">
        <f>VLOOKUP(E1693,Inflation!$A$2:'Inflation'!$L$63,14,FALSE)*J1693</f>
        <v>#REF!</v>
      </c>
      <c r="O1693" s="126" t="e">
        <f t="shared" si="107"/>
        <v>#REF!</v>
      </c>
      <c r="P1693" s="41">
        <v>4</v>
      </c>
      <c r="Q1693" s="41">
        <v>4</v>
      </c>
      <c r="R1693" s="41">
        <v>4</v>
      </c>
    </row>
    <row r="1694" spans="1:18">
      <c r="A1694" s="40" t="str">
        <f t="shared" si="104"/>
        <v>4_19732</v>
      </c>
      <c r="B1694" s="40">
        <v>4</v>
      </c>
      <c r="C1694" s="41" t="s">
        <v>84</v>
      </c>
      <c r="D1694" s="40">
        <v>2</v>
      </c>
      <c r="E1694" s="40">
        <v>1973</v>
      </c>
      <c r="F1694" s="40" t="str">
        <f t="shared" si="105"/>
        <v>1973Q2</v>
      </c>
      <c r="G1694" s="40">
        <v>18</v>
      </c>
      <c r="H1694" s="40">
        <v>0</v>
      </c>
      <c r="I1694" s="40">
        <v>0</v>
      </c>
      <c r="J1694" s="42">
        <v>27168</v>
      </c>
      <c r="K1694" s="42">
        <f>J1694*OtherData!$C$3</f>
        <v>20566.237698713096</v>
      </c>
      <c r="L1694" s="42" t="str">
        <f>VLOOKUP($C1694,OtherData!$H:$I,2,0)</f>
        <v>Water</v>
      </c>
      <c r="M1694" s="54">
        <f t="shared" si="106"/>
        <v>-3.9107635874789784E-2</v>
      </c>
      <c r="N1694" s="42" t="e">
        <f>VLOOKUP(E1694,Inflation!$A$2:'Inflation'!$L$63,14,FALSE)*J1694</f>
        <v>#REF!</v>
      </c>
      <c r="O1694" s="126" t="e">
        <f t="shared" si="107"/>
        <v>#REF!</v>
      </c>
      <c r="P1694" s="41">
        <v>5</v>
      </c>
      <c r="Q1694" s="41">
        <v>2</v>
      </c>
      <c r="R1694" s="41">
        <v>5</v>
      </c>
    </row>
    <row r="1695" spans="1:18">
      <c r="A1695" s="40" t="str">
        <f t="shared" si="104"/>
        <v>2_19841</v>
      </c>
      <c r="B1695" s="40">
        <v>2</v>
      </c>
      <c r="C1695" s="41" t="s">
        <v>67</v>
      </c>
      <c r="D1695" s="40">
        <v>1</v>
      </c>
      <c r="E1695" s="40">
        <v>1984</v>
      </c>
      <c r="F1695" s="40" t="str">
        <f t="shared" si="105"/>
        <v>1984Q1</v>
      </c>
      <c r="G1695" s="40">
        <v>1</v>
      </c>
      <c r="H1695" s="40">
        <v>0</v>
      </c>
      <c r="I1695" s="40">
        <v>0</v>
      </c>
      <c r="J1695" s="42">
        <v>27141</v>
      </c>
      <c r="K1695" s="42">
        <f>J1695*OtherData!$C$3</f>
        <v>20545.798637395914</v>
      </c>
      <c r="L1695" s="42" t="str">
        <f>VLOOKUP($C1695,OtherData!$H:$I,2,0)</f>
        <v>Winter</v>
      </c>
      <c r="M1695" s="54">
        <f t="shared" si="106"/>
        <v>-3.9107815782566946E-2</v>
      </c>
      <c r="N1695" s="42" t="e">
        <f>VLOOKUP(E1695,Inflation!$A$2:'Inflation'!$L$63,14,FALSE)*J1695</f>
        <v>#REF!</v>
      </c>
      <c r="O1695" s="126" t="e">
        <f t="shared" si="107"/>
        <v>#REF!</v>
      </c>
      <c r="P1695" s="41">
        <v>2</v>
      </c>
      <c r="Q1695" s="41">
        <v>2</v>
      </c>
      <c r="R1695" s="41">
        <v>2</v>
      </c>
    </row>
    <row r="1696" spans="1:18">
      <c r="A1696" s="40" t="str">
        <f t="shared" si="104"/>
        <v>5_19843</v>
      </c>
      <c r="B1696" s="40">
        <v>5</v>
      </c>
      <c r="C1696" s="41" t="s">
        <v>81</v>
      </c>
      <c r="D1696" s="40">
        <v>3</v>
      </c>
      <c r="E1696" s="40">
        <v>1984</v>
      </c>
      <c r="F1696" s="40" t="str">
        <f t="shared" si="105"/>
        <v>1984Q3</v>
      </c>
      <c r="G1696" s="40">
        <v>1</v>
      </c>
      <c r="H1696" s="40">
        <v>0</v>
      </c>
      <c r="I1696" s="40">
        <v>0</v>
      </c>
      <c r="J1696" s="42">
        <v>27105</v>
      </c>
      <c r="K1696" s="42">
        <f>J1696*OtherData!$C$3</f>
        <v>20518.546555639667</v>
      </c>
      <c r="L1696" s="42" t="str">
        <f>VLOOKUP($C1696,OtherData!$H:$I,2,0)</f>
        <v>Water</v>
      </c>
      <c r="M1696" s="54">
        <f t="shared" si="106"/>
        <v>-3.9108055659603166E-2</v>
      </c>
      <c r="N1696" s="42" t="e">
        <f>VLOOKUP(E1696,Inflation!$A$2:'Inflation'!$L$63,14,FALSE)*J1696</f>
        <v>#REF!</v>
      </c>
      <c r="O1696" s="126" t="e">
        <f t="shared" si="107"/>
        <v>#REF!</v>
      </c>
      <c r="P1696" s="41">
        <v>5</v>
      </c>
      <c r="Q1696" s="41">
        <v>2</v>
      </c>
      <c r="R1696" s="41">
        <v>2</v>
      </c>
    </row>
    <row r="1697" spans="1:18">
      <c r="A1697" s="40" t="str">
        <f t="shared" si="104"/>
        <v>2_19843</v>
      </c>
      <c r="B1697" s="40">
        <v>2</v>
      </c>
      <c r="C1697" s="41" t="s">
        <v>81</v>
      </c>
      <c r="D1697" s="40">
        <v>3</v>
      </c>
      <c r="E1697" s="40">
        <v>1984</v>
      </c>
      <c r="F1697" s="40" t="str">
        <f t="shared" si="105"/>
        <v>1984Q3</v>
      </c>
      <c r="G1697" s="40">
        <v>1</v>
      </c>
      <c r="H1697" s="40">
        <v>0</v>
      </c>
      <c r="I1697" s="40">
        <v>0</v>
      </c>
      <c r="J1697" s="42">
        <v>26985</v>
      </c>
      <c r="K1697" s="42">
        <f>J1697*OtherData!$C$3</f>
        <v>20427.706283118849</v>
      </c>
      <c r="L1697" s="42" t="str">
        <f>VLOOKUP($C1697,OtherData!$H:$I,2,0)</f>
        <v>Water</v>
      </c>
      <c r="M1697" s="54">
        <f t="shared" si="106"/>
        <v>-3.9108855249723892E-2</v>
      </c>
      <c r="N1697" s="42" t="e">
        <f>VLOOKUP(E1697,Inflation!$A$2:'Inflation'!$L$63,14,FALSE)*J1697</f>
        <v>#REF!</v>
      </c>
      <c r="O1697" s="126" t="e">
        <f t="shared" si="107"/>
        <v>#REF!</v>
      </c>
      <c r="P1697" s="41">
        <v>4</v>
      </c>
      <c r="Q1697" s="41">
        <v>4</v>
      </c>
      <c r="R1697" s="41">
        <v>4</v>
      </c>
    </row>
    <row r="1698" spans="1:18">
      <c r="A1698" s="40" t="str">
        <f t="shared" si="104"/>
        <v>4_19843</v>
      </c>
      <c r="B1698" s="40">
        <v>4</v>
      </c>
      <c r="C1698" s="41" t="s">
        <v>81</v>
      </c>
      <c r="D1698" s="40">
        <v>3</v>
      </c>
      <c r="E1698" s="40">
        <v>1984</v>
      </c>
      <c r="F1698" s="40" t="str">
        <f t="shared" si="105"/>
        <v>1984Q3</v>
      </c>
      <c r="G1698" s="40">
        <v>1</v>
      </c>
      <c r="H1698" s="40">
        <v>0</v>
      </c>
      <c r="I1698" s="40">
        <v>0</v>
      </c>
      <c r="J1698" s="42">
        <v>26903</v>
      </c>
      <c r="K1698" s="42">
        <f>J1698*OtherData!$C$3</f>
        <v>20365.63209689629</v>
      </c>
      <c r="L1698" s="42" t="str">
        <f>VLOOKUP($C1698,OtherData!$H:$I,2,0)</f>
        <v>Water</v>
      </c>
      <c r="M1698" s="54">
        <f t="shared" si="106"/>
        <v>-3.9109401636306391E-2</v>
      </c>
      <c r="N1698" s="42" t="e">
        <f>VLOOKUP(E1698,Inflation!$A$2:'Inflation'!$L$63,14,FALSE)*J1698</f>
        <v>#REF!</v>
      </c>
      <c r="O1698" s="126" t="e">
        <f t="shared" si="107"/>
        <v>#REF!</v>
      </c>
      <c r="P1698" s="41">
        <v>4</v>
      </c>
      <c r="Q1698" s="41">
        <v>4</v>
      </c>
      <c r="R1698" s="41">
        <v>4</v>
      </c>
    </row>
    <row r="1699" spans="1:18">
      <c r="A1699" s="40" t="str">
        <f t="shared" si="104"/>
        <v>1_19681</v>
      </c>
      <c r="B1699" s="40">
        <v>1</v>
      </c>
      <c r="C1699" s="41" t="s">
        <v>73</v>
      </c>
      <c r="D1699" s="40">
        <v>1</v>
      </c>
      <c r="E1699" s="40">
        <v>1968</v>
      </c>
      <c r="F1699" s="40" t="str">
        <f t="shared" si="105"/>
        <v>1968Q1</v>
      </c>
      <c r="G1699" s="40">
        <v>1</v>
      </c>
      <c r="H1699" s="40">
        <v>0</v>
      </c>
      <c r="I1699" s="40">
        <v>0</v>
      </c>
      <c r="J1699" s="42">
        <v>26649</v>
      </c>
      <c r="K1699" s="42">
        <f>J1699*OtherData!$C$3</f>
        <v>20173.353520060562</v>
      </c>
      <c r="L1699" s="42" t="str">
        <f>VLOOKUP($C1699,OtherData!$H:$I,2,0)</f>
        <v>Wind</v>
      </c>
      <c r="M1699" s="54">
        <f t="shared" si="106"/>
        <v>-3.9111094102061934E-2</v>
      </c>
      <c r="N1699" s="42" t="e">
        <f>VLOOKUP(E1699,Inflation!$A$2:'Inflation'!$L$63,14,FALSE)*J1699</f>
        <v>#REF!</v>
      </c>
      <c r="O1699" s="126" t="e">
        <f t="shared" si="107"/>
        <v>#REF!</v>
      </c>
      <c r="P1699" s="41">
        <v>3</v>
      </c>
      <c r="Q1699" s="41">
        <v>3</v>
      </c>
      <c r="R1699" s="41">
        <v>5</v>
      </c>
    </row>
    <row r="1700" spans="1:18">
      <c r="A1700" s="40" t="str">
        <f t="shared" si="104"/>
        <v>1_19951</v>
      </c>
      <c r="B1700" s="40">
        <v>1</v>
      </c>
      <c r="C1700" s="41" t="s">
        <v>72</v>
      </c>
      <c r="D1700" s="40">
        <v>1</v>
      </c>
      <c r="E1700" s="40">
        <v>1995</v>
      </c>
      <c r="F1700" s="40" t="str">
        <f t="shared" si="105"/>
        <v>1995Q1</v>
      </c>
      <c r="G1700" s="40">
        <v>1</v>
      </c>
      <c r="H1700" s="40">
        <v>0</v>
      </c>
      <c r="I1700" s="40">
        <v>0</v>
      </c>
      <c r="J1700" s="42">
        <v>26499</v>
      </c>
      <c r="K1700" s="42">
        <f>J1700*OtherData!$C$3</f>
        <v>20059.80317940954</v>
      </c>
      <c r="L1700" s="42" t="str">
        <f>VLOOKUP($C1700,OtherData!$H:$I,2,0)</f>
        <v>Storm</v>
      </c>
      <c r="M1700" s="54">
        <f t="shared" si="106"/>
        <v>-3.9112093589712842E-2</v>
      </c>
      <c r="N1700" s="42" t="e">
        <f>VLOOKUP(E1700,Inflation!$A$2:'Inflation'!$L$63,14,FALSE)*J1700</f>
        <v>#REF!</v>
      </c>
      <c r="O1700" s="126" t="e">
        <f t="shared" si="107"/>
        <v>#REF!</v>
      </c>
      <c r="P1700" s="41">
        <v>4</v>
      </c>
      <c r="Q1700" s="41">
        <v>4</v>
      </c>
      <c r="R1700" s="41">
        <v>4</v>
      </c>
    </row>
    <row r="1701" spans="1:18">
      <c r="A1701" s="40" t="str">
        <f t="shared" si="104"/>
        <v>5_19732</v>
      </c>
      <c r="B1701" s="40">
        <v>5</v>
      </c>
      <c r="C1701" s="41" t="s">
        <v>84</v>
      </c>
      <c r="D1701" s="40">
        <v>2</v>
      </c>
      <c r="E1701" s="40">
        <v>1973</v>
      </c>
      <c r="F1701" s="40" t="str">
        <f t="shared" si="105"/>
        <v>1973Q2</v>
      </c>
      <c r="G1701" s="40">
        <v>18</v>
      </c>
      <c r="H1701" s="40">
        <v>0</v>
      </c>
      <c r="I1701" s="40">
        <v>0</v>
      </c>
      <c r="J1701" s="42">
        <v>26389</v>
      </c>
      <c r="K1701" s="42">
        <f>J1701*OtherData!$C$3</f>
        <v>19976.53292959879</v>
      </c>
      <c r="L1701" s="42" t="str">
        <f>VLOOKUP($C1701,OtherData!$H:$I,2,0)</f>
        <v>Water</v>
      </c>
      <c r="M1701" s="54">
        <f t="shared" si="106"/>
        <v>-3.9112826547323509E-2</v>
      </c>
      <c r="N1701" s="42" t="e">
        <f>VLOOKUP(E1701,Inflation!$A$2:'Inflation'!$L$63,14,FALSE)*J1701</f>
        <v>#REF!</v>
      </c>
      <c r="O1701" s="126" t="e">
        <f t="shared" si="107"/>
        <v>#REF!</v>
      </c>
      <c r="P1701" s="41">
        <v>4</v>
      </c>
      <c r="Q1701" s="41">
        <v>4</v>
      </c>
      <c r="R1701" s="41">
        <v>5</v>
      </c>
    </row>
    <row r="1702" spans="1:18">
      <c r="A1702" s="40" t="str">
        <f t="shared" si="104"/>
        <v>1_19961</v>
      </c>
      <c r="B1702" s="40">
        <v>1</v>
      </c>
      <c r="C1702" s="41" t="s">
        <v>73</v>
      </c>
      <c r="D1702" s="40">
        <v>1</v>
      </c>
      <c r="E1702" s="40">
        <v>1996</v>
      </c>
      <c r="F1702" s="40" t="str">
        <f t="shared" si="105"/>
        <v>1996Q1</v>
      </c>
      <c r="G1702" s="40">
        <v>1</v>
      </c>
      <c r="H1702" s="40">
        <v>0</v>
      </c>
      <c r="I1702" s="40">
        <v>0</v>
      </c>
      <c r="J1702" s="42">
        <v>26124</v>
      </c>
      <c r="K1702" s="42">
        <f>J1702*OtherData!$C$3</f>
        <v>19775.927327781985</v>
      </c>
      <c r="L1702" s="42" t="str">
        <f>VLOOKUP($C1702,OtherData!$H:$I,2,0)</f>
        <v>Wind</v>
      </c>
      <c r="M1702" s="54">
        <f t="shared" si="106"/>
        <v>-3.9114592308840117E-2</v>
      </c>
      <c r="N1702" s="42" t="e">
        <f>VLOOKUP(E1702,Inflation!$A$2:'Inflation'!$L$63,14,FALSE)*J1702</f>
        <v>#REF!</v>
      </c>
      <c r="O1702" s="126" t="e">
        <f t="shared" si="107"/>
        <v>#REF!</v>
      </c>
      <c r="P1702" s="41">
        <v>3</v>
      </c>
      <c r="Q1702" s="41">
        <v>3</v>
      </c>
      <c r="R1702" s="41">
        <v>3</v>
      </c>
    </row>
    <row r="1703" spans="1:18">
      <c r="A1703" s="40" t="str">
        <f t="shared" si="104"/>
        <v>5_19841</v>
      </c>
      <c r="B1703" s="40">
        <v>5</v>
      </c>
      <c r="C1703" s="41" t="s">
        <v>67</v>
      </c>
      <c r="D1703" s="40">
        <v>1</v>
      </c>
      <c r="E1703" s="40">
        <v>1984</v>
      </c>
      <c r="F1703" s="40" t="str">
        <f t="shared" si="105"/>
        <v>1984Q1</v>
      </c>
      <c r="G1703" s="40">
        <v>1</v>
      </c>
      <c r="H1703" s="40">
        <v>0</v>
      </c>
      <c r="I1703" s="40">
        <v>0</v>
      </c>
      <c r="J1703" s="42">
        <v>25998</v>
      </c>
      <c r="K1703" s="42">
        <f>J1703*OtherData!$C$3</f>
        <v>19680.545041635127</v>
      </c>
      <c r="L1703" s="42" t="str">
        <f>VLOOKUP($C1703,OtherData!$H:$I,2,0)</f>
        <v>Winter</v>
      </c>
      <c r="M1703" s="54">
        <f t="shared" si="106"/>
        <v>-3.9115431878466882E-2</v>
      </c>
      <c r="N1703" s="42" t="e">
        <f>VLOOKUP(E1703,Inflation!$A$2:'Inflation'!$L$63,14,FALSE)*J1703</f>
        <v>#REF!</v>
      </c>
      <c r="O1703" s="126" t="e">
        <f t="shared" si="107"/>
        <v>#REF!</v>
      </c>
      <c r="P1703" s="41">
        <v>5</v>
      </c>
      <c r="Q1703" s="41">
        <v>2</v>
      </c>
      <c r="R1703" s="41">
        <v>5</v>
      </c>
    </row>
    <row r="1704" spans="1:18">
      <c r="A1704" s="40" t="str">
        <f t="shared" si="104"/>
        <v>2_20112</v>
      </c>
      <c r="B1704" s="40">
        <v>2</v>
      </c>
      <c r="C1704" s="41" t="s">
        <v>86</v>
      </c>
      <c r="D1704" s="40">
        <v>2</v>
      </c>
      <c r="E1704" s="40">
        <v>2011</v>
      </c>
      <c r="F1704" s="40" t="str">
        <f t="shared" si="105"/>
        <v>2011Q2</v>
      </c>
      <c r="G1704" s="40">
        <v>1</v>
      </c>
      <c r="H1704" s="40">
        <v>0</v>
      </c>
      <c r="I1704" s="40">
        <v>0</v>
      </c>
      <c r="J1704" s="42">
        <v>25842</v>
      </c>
      <c r="K1704" s="42">
        <f>J1704*OtherData!$C$3</f>
        <v>19562.452687358062</v>
      </c>
      <c r="L1704" s="42" t="str">
        <f>VLOOKUP($C1704,OtherData!$H:$I,2,0)</f>
        <v>Storm</v>
      </c>
      <c r="M1704" s="54">
        <f t="shared" si="106"/>
        <v>-3.9116471345623828E-2</v>
      </c>
      <c r="N1704" s="42" t="e">
        <f>VLOOKUP(E1704,Inflation!$A$2:'Inflation'!$L$63,14,FALSE)*J1704</f>
        <v>#REF!</v>
      </c>
      <c r="O1704" s="126" t="e">
        <f t="shared" si="107"/>
        <v>#REF!</v>
      </c>
      <c r="P1704" s="41">
        <v>5</v>
      </c>
      <c r="Q1704" s="41">
        <v>2</v>
      </c>
      <c r="R1704" s="41">
        <v>5</v>
      </c>
    </row>
    <row r="1705" spans="1:18">
      <c r="A1705" s="40" t="str">
        <f t="shared" si="104"/>
        <v>5_19813</v>
      </c>
      <c r="B1705" s="40">
        <v>5</v>
      </c>
      <c r="C1705" s="41" t="s">
        <v>66</v>
      </c>
      <c r="D1705" s="40">
        <v>3</v>
      </c>
      <c r="E1705" s="40">
        <v>1981</v>
      </c>
      <c r="F1705" s="40" t="str">
        <f t="shared" si="105"/>
        <v>1981Q3</v>
      </c>
      <c r="G1705" s="40">
        <v>1</v>
      </c>
      <c r="H1705" s="40">
        <v>0</v>
      </c>
      <c r="I1705" s="40">
        <v>0</v>
      </c>
      <c r="J1705" s="42">
        <v>25799</v>
      </c>
      <c r="K1705" s="42">
        <f>J1705*OtherData!$C$3</f>
        <v>19529.901589704768</v>
      </c>
      <c r="L1705" s="42" t="str">
        <f>VLOOKUP($C1705,OtherData!$H:$I,2,0)</f>
        <v>Water</v>
      </c>
      <c r="M1705" s="54">
        <f t="shared" si="106"/>
        <v>-3.9116757865417094E-2</v>
      </c>
      <c r="N1705" s="42" t="e">
        <f>VLOOKUP(E1705,Inflation!$A$2:'Inflation'!$L$63,14,FALSE)*J1705</f>
        <v>#REF!</v>
      </c>
      <c r="O1705" s="126" t="e">
        <f t="shared" si="107"/>
        <v>#REF!</v>
      </c>
      <c r="P1705" s="41">
        <v>2</v>
      </c>
      <c r="Q1705" s="41">
        <v>2</v>
      </c>
      <c r="R1705" s="41">
        <v>2</v>
      </c>
    </row>
    <row r="1706" spans="1:18">
      <c r="A1706" s="40" t="str">
        <f t="shared" si="104"/>
        <v>5_19883</v>
      </c>
      <c r="B1706" s="40">
        <v>5</v>
      </c>
      <c r="C1706" s="41" t="s">
        <v>64</v>
      </c>
      <c r="D1706" s="40">
        <v>3</v>
      </c>
      <c r="E1706" s="40">
        <v>1988</v>
      </c>
      <c r="F1706" s="40" t="str">
        <f t="shared" si="105"/>
        <v>1988Q3</v>
      </c>
      <c r="G1706" s="40">
        <v>1</v>
      </c>
      <c r="H1706" s="40">
        <v>0</v>
      </c>
      <c r="I1706" s="40">
        <v>0</v>
      </c>
      <c r="J1706" s="42">
        <v>25661</v>
      </c>
      <c r="K1706" s="42">
        <f>J1706*OtherData!$C$3</f>
        <v>19425.43527630583</v>
      </c>
      <c r="L1706" s="42" t="str">
        <f>VLOOKUP($C1706,OtherData!$H:$I,2,0)</f>
        <v>Wind</v>
      </c>
      <c r="M1706" s="54">
        <f t="shared" si="106"/>
        <v>-3.911767739405593E-2</v>
      </c>
      <c r="N1706" s="42" t="e">
        <f>VLOOKUP(E1706,Inflation!$A$2:'Inflation'!$L$63,14,FALSE)*J1706</f>
        <v>#REF!</v>
      </c>
      <c r="O1706" s="126" t="e">
        <f t="shared" si="107"/>
        <v>#REF!</v>
      </c>
      <c r="P1706" s="41">
        <v>2</v>
      </c>
      <c r="Q1706" s="41">
        <v>2</v>
      </c>
      <c r="R1706" s="41">
        <v>2</v>
      </c>
    </row>
    <row r="1707" spans="1:18">
      <c r="A1707" s="40" t="str">
        <f t="shared" si="104"/>
        <v>3_19813</v>
      </c>
      <c r="B1707" s="40">
        <v>3</v>
      </c>
      <c r="C1707" s="41" t="s">
        <v>66</v>
      </c>
      <c r="D1707" s="40">
        <v>3</v>
      </c>
      <c r="E1707" s="40">
        <v>1981</v>
      </c>
      <c r="F1707" s="40" t="str">
        <f t="shared" si="105"/>
        <v>1981Q3</v>
      </c>
      <c r="G1707" s="40">
        <v>1</v>
      </c>
      <c r="H1707" s="40">
        <v>0</v>
      </c>
      <c r="I1707" s="40">
        <v>0</v>
      </c>
      <c r="J1707" s="42">
        <v>25339</v>
      </c>
      <c r="K1707" s="42">
        <f>J1707*OtherData!$C$3</f>
        <v>19181.680545041636</v>
      </c>
      <c r="L1707" s="42" t="str">
        <f>VLOOKUP($C1707,OtherData!$H:$I,2,0)</f>
        <v>Water</v>
      </c>
      <c r="M1707" s="54">
        <f t="shared" si="106"/>
        <v>-3.9119822960879881E-2</v>
      </c>
      <c r="N1707" s="42" t="e">
        <f>VLOOKUP(E1707,Inflation!$A$2:'Inflation'!$L$63,14,FALSE)*J1707</f>
        <v>#REF!</v>
      </c>
      <c r="O1707" s="126" t="e">
        <f t="shared" si="107"/>
        <v>#REF!</v>
      </c>
      <c r="P1707" s="41">
        <v>2</v>
      </c>
      <c r="Q1707" s="41">
        <v>2</v>
      </c>
      <c r="R1707" s="41">
        <v>2</v>
      </c>
    </row>
    <row r="1708" spans="1:18">
      <c r="A1708" s="40" t="str">
        <f t="shared" si="104"/>
        <v>2_20123</v>
      </c>
      <c r="B1708" s="40">
        <v>2</v>
      </c>
      <c r="C1708" s="41" t="s">
        <v>86</v>
      </c>
      <c r="D1708" s="40">
        <v>3</v>
      </c>
      <c r="E1708" s="40">
        <v>2012</v>
      </c>
      <c r="F1708" s="40" t="str">
        <f t="shared" si="105"/>
        <v>2012Q3</v>
      </c>
      <c r="G1708" s="40">
        <v>1</v>
      </c>
      <c r="H1708" s="40">
        <v>0</v>
      </c>
      <c r="I1708" s="40">
        <v>0</v>
      </c>
      <c r="J1708" s="42">
        <v>25191</v>
      </c>
      <c r="K1708" s="42">
        <f>J1708*OtherData!$C$3</f>
        <v>19069.644208932626</v>
      </c>
      <c r="L1708" s="42" t="str">
        <f>VLOOKUP($C1708,OtherData!$H:$I,2,0)</f>
        <v>Storm</v>
      </c>
      <c r="M1708" s="54">
        <f t="shared" si="106"/>
        <v>-3.9120809122028782E-2</v>
      </c>
      <c r="N1708" s="42" t="e">
        <f>VLOOKUP(E1708,Inflation!$A$2:'Inflation'!$L$63,14,FALSE)*J1708</f>
        <v>#REF!</v>
      </c>
      <c r="O1708" s="126" t="e">
        <f t="shared" si="107"/>
        <v>#REF!</v>
      </c>
      <c r="P1708" s="41">
        <v>2</v>
      </c>
      <c r="Q1708" s="41">
        <v>2</v>
      </c>
      <c r="R1708" s="41">
        <v>2</v>
      </c>
    </row>
    <row r="1709" spans="1:18">
      <c r="A1709" s="40" t="str">
        <f t="shared" si="104"/>
        <v>3_19843</v>
      </c>
      <c r="B1709" s="40">
        <v>3</v>
      </c>
      <c r="C1709" s="41" t="s">
        <v>81</v>
      </c>
      <c r="D1709" s="40">
        <v>3</v>
      </c>
      <c r="E1709" s="40">
        <v>1984</v>
      </c>
      <c r="F1709" s="40" t="str">
        <f t="shared" si="105"/>
        <v>1984Q3</v>
      </c>
      <c r="G1709" s="40">
        <v>1</v>
      </c>
      <c r="H1709" s="40">
        <v>0</v>
      </c>
      <c r="I1709" s="40">
        <v>0</v>
      </c>
      <c r="J1709" s="42">
        <v>25091</v>
      </c>
      <c r="K1709" s="42">
        <f>J1709*OtherData!$C$3</f>
        <v>18993.943981831948</v>
      </c>
      <c r="L1709" s="42" t="str">
        <f>VLOOKUP($C1709,OtherData!$H:$I,2,0)</f>
        <v>Water</v>
      </c>
      <c r="M1709" s="54">
        <f t="shared" si="106"/>
        <v>-3.9121475447129392E-2</v>
      </c>
      <c r="N1709" s="42" t="e">
        <f>VLOOKUP(E1709,Inflation!$A$2:'Inflation'!$L$63,14,FALSE)*J1709</f>
        <v>#REF!</v>
      </c>
      <c r="O1709" s="126" t="e">
        <f t="shared" si="107"/>
        <v>#REF!</v>
      </c>
      <c r="P1709" s="41">
        <v>2</v>
      </c>
      <c r="Q1709" s="41">
        <v>2</v>
      </c>
      <c r="R1709" s="41">
        <v>2</v>
      </c>
    </row>
    <row r="1710" spans="1:18">
      <c r="A1710" s="40" t="str">
        <f t="shared" si="104"/>
        <v>3_19833</v>
      </c>
      <c r="B1710" s="40">
        <v>3</v>
      </c>
      <c r="C1710" s="41" t="s">
        <v>97</v>
      </c>
      <c r="D1710" s="40">
        <v>3</v>
      </c>
      <c r="E1710" s="40">
        <v>1983</v>
      </c>
      <c r="F1710" s="40" t="str">
        <f t="shared" si="105"/>
        <v>1983Q3</v>
      </c>
      <c r="G1710" s="40">
        <v>1</v>
      </c>
      <c r="H1710" s="40">
        <v>0</v>
      </c>
      <c r="I1710" s="40">
        <v>0</v>
      </c>
      <c r="J1710" s="42">
        <v>24595</v>
      </c>
      <c r="K1710" s="42">
        <f>J1710*OtherData!$C$3</f>
        <v>18618.470855412568</v>
      </c>
      <c r="L1710" s="42" t="str">
        <f>VLOOKUP($C1710,OtherData!$H:$I,2,0)</f>
        <v>Wind</v>
      </c>
      <c r="M1710" s="54">
        <f t="shared" si="106"/>
        <v>-3.9124780419628399E-2</v>
      </c>
      <c r="N1710" s="42" t="e">
        <f>VLOOKUP(E1710,Inflation!$A$2:'Inflation'!$L$63,14,FALSE)*J1710</f>
        <v>#REF!</v>
      </c>
      <c r="O1710" s="126" t="e">
        <f t="shared" si="107"/>
        <v>#REF!</v>
      </c>
      <c r="P1710" s="41">
        <v>1</v>
      </c>
      <c r="Q1710" s="41">
        <v>1</v>
      </c>
      <c r="R1710" s="41">
        <v>1</v>
      </c>
    </row>
    <row r="1711" spans="1:18">
      <c r="A1711" s="40" t="str">
        <f t="shared" si="104"/>
        <v>3_19753</v>
      </c>
      <c r="B1711" s="40">
        <v>3</v>
      </c>
      <c r="C1711" s="41" t="s">
        <v>106</v>
      </c>
      <c r="D1711" s="40">
        <v>3</v>
      </c>
      <c r="E1711" s="40">
        <v>1975</v>
      </c>
      <c r="F1711" s="40" t="str">
        <f t="shared" si="105"/>
        <v>1975Q3</v>
      </c>
      <c r="G1711" s="40">
        <v>1</v>
      </c>
      <c r="H1711" s="40">
        <v>0</v>
      </c>
      <c r="I1711" s="40">
        <v>0</v>
      </c>
      <c r="J1711" s="42">
        <v>24505</v>
      </c>
      <c r="K1711" s="42">
        <f>J1711*OtherData!$C$3</f>
        <v>18550.340651021954</v>
      </c>
      <c r="L1711" s="42" t="str">
        <f>VLOOKUP($C1711,OtherData!$H:$I,2,0)</f>
        <v>Storm</v>
      </c>
      <c r="M1711" s="54">
        <f t="shared" si="106"/>
        <v>-3.9125380112218944E-2</v>
      </c>
      <c r="N1711" s="42" t="e">
        <f>VLOOKUP(E1711,Inflation!$A$2:'Inflation'!$L$63,14,FALSE)*J1711</f>
        <v>#REF!</v>
      </c>
      <c r="O1711" s="126" t="e">
        <f t="shared" si="107"/>
        <v>#REF!</v>
      </c>
      <c r="P1711" s="41">
        <v>5</v>
      </c>
      <c r="Q1711" s="41">
        <v>2</v>
      </c>
      <c r="R1711" s="41">
        <v>2</v>
      </c>
    </row>
    <row r="1712" spans="1:18">
      <c r="A1712" s="40" t="str">
        <f t="shared" si="104"/>
        <v>4_19764</v>
      </c>
      <c r="B1712" s="40">
        <v>4</v>
      </c>
      <c r="C1712" s="41" t="s">
        <v>97</v>
      </c>
      <c r="D1712" s="40">
        <v>4</v>
      </c>
      <c r="E1712" s="40">
        <v>1976</v>
      </c>
      <c r="F1712" s="40" t="str">
        <f t="shared" si="105"/>
        <v>1976Q4</v>
      </c>
      <c r="G1712" s="40">
        <v>1</v>
      </c>
      <c r="H1712" s="40">
        <v>0</v>
      </c>
      <c r="I1712" s="40">
        <v>0</v>
      </c>
      <c r="J1712" s="42">
        <v>24087</v>
      </c>
      <c r="K1712" s="42">
        <f>J1712*OtherData!$C$3</f>
        <v>18233.913701741105</v>
      </c>
      <c r="L1712" s="42" t="str">
        <f>VLOOKUP($C1712,OtherData!$H:$I,2,0)</f>
        <v>Wind</v>
      </c>
      <c r="M1712" s="54">
        <f t="shared" si="106"/>
        <v>-3.9128165351139485E-2</v>
      </c>
      <c r="N1712" s="42" t="e">
        <f>VLOOKUP(E1712,Inflation!$A$2:'Inflation'!$L$63,14,FALSE)*J1712</f>
        <v>#REF!</v>
      </c>
      <c r="O1712" s="126" t="e">
        <f t="shared" si="107"/>
        <v>#REF!</v>
      </c>
      <c r="P1712" s="41">
        <v>5</v>
      </c>
      <c r="Q1712" s="41">
        <v>2</v>
      </c>
      <c r="R1712" s="41">
        <v>5</v>
      </c>
    </row>
    <row r="1713" spans="1:18">
      <c r="A1713" s="40" t="str">
        <f t="shared" si="104"/>
        <v>4_19883</v>
      </c>
      <c r="B1713" s="40">
        <v>4</v>
      </c>
      <c r="C1713" s="41" t="s">
        <v>64</v>
      </c>
      <c r="D1713" s="40">
        <v>3</v>
      </c>
      <c r="E1713" s="40">
        <v>1988</v>
      </c>
      <c r="F1713" s="40" t="str">
        <f t="shared" si="105"/>
        <v>1988Q3</v>
      </c>
      <c r="G1713" s="40">
        <v>1</v>
      </c>
      <c r="H1713" s="40">
        <v>0</v>
      </c>
      <c r="I1713" s="40">
        <v>0</v>
      </c>
      <c r="J1713" s="42">
        <v>24052</v>
      </c>
      <c r="K1713" s="42">
        <f>J1713*OtherData!$C$3</f>
        <v>18207.418622255867</v>
      </c>
      <c r="L1713" s="42" t="str">
        <f>VLOOKUP($C1713,OtherData!$H:$I,2,0)</f>
        <v>Wind</v>
      </c>
      <c r="M1713" s="54">
        <f t="shared" si="106"/>
        <v>-3.9128398564924692E-2</v>
      </c>
      <c r="N1713" s="42" t="e">
        <f>VLOOKUP(E1713,Inflation!$A$2:'Inflation'!$L$63,14,FALSE)*J1713</f>
        <v>#REF!</v>
      </c>
      <c r="O1713" s="126" t="e">
        <f t="shared" si="107"/>
        <v>#REF!</v>
      </c>
      <c r="P1713" s="41">
        <v>2</v>
      </c>
      <c r="Q1713" s="41">
        <v>2</v>
      </c>
      <c r="R1713" s="41">
        <v>2</v>
      </c>
    </row>
    <row r="1714" spans="1:18">
      <c r="A1714" s="40" t="str">
        <f t="shared" si="104"/>
        <v>5_19833</v>
      </c>
      <c r="B1714" s="40">
        <v>5</v>
      </c>
      <c r="C1714" s="41" t="s">
        <v>97</v>
      </c>
      <c r="D1714" s="40">
        <v>3</v>
      </c>
      <c r="E1714" s="40">
        <v>1983</v>
      </c>
      <c r="F1714" s="40" t="str">
        <f t="shared" si="105"/>
        <v>1983Q3</v>
      </c>
      <c r="G1714" s="40">
        <v>1</v>
      </c>
      <c r="H1714" s="40">
        <v>0</v>
      </c>
      <c r="I1714" s="40">
        <v>0</v>
      </c>
      <c r="J1714" s="42">
        <v>24047</v>
      </c>
      <c r="K1714" s="42">
        <f>J1714*OtherData!$C$3</f>
        <v>18203.633610900833</v>
      </c>
      <c r="L1714" s="42" t="str">
        <f>VLOOKUP($C1714,OtherData!$H:$I,2,0)</f>
        <v>Wind</v>
      </c>
      <c r="M1714" s="54">
        <f t="shared" si="106"/>
        <v>-3.9128431881179725E-2</v>
      </c>
      <c r="N1714" s="42" t="e">
        <f>VLOOKUP(E1714,Inflation!$A$2:'Inflation'!$L$63,14,FALSE)*J1714</f>
        <v>#REF!</v>
      </c>
      <c r="O1714" s="126" t="e">
        <f t="shared" si="107"/>
        <v>#REF!</v>
      </c>
      <c r="P1714" s="41">
        <v>5</v>
      </c>
      <c r="Q1714" s="41">
        <v>2</v>
      </c>
      <c r="R1714" s="41">
        <v>5</v>
      </c>
    </row>
    <row r="1715" spans="1:18">
      <c r="A1715" s="40" t="str">
        <f t="shared" si="104"/>
        <v>2_20143</v>
      </c>
      <c r="B1715" s="40">
        <v>2</v>
      </c>
      <c r="C1715" s="41" t="s">
        <v>71</v>
      </c>
      <c r="D1715" s="40">
        <v>3</v>
      </c>
      <c r="E1715" s="40">
        <v>2014</v>
      </c>
      <c r="F1715" s="40" t="str">
        <f t="shared" si="105"/>
        <v>2014Q3</v>
      </c>
      <c r="G1715" s="40">
        <v>1</v>
      </c>
      <c r="H1715" s="40">
        <v>0</v>
      </c>
      <c r="I1715" s="40">
        <v>0</v>
      </c>
      <c r="J1715" s="42">
        <v>23619</v>
      </c>
      <c r="K1715" s="42">
        <f>J1715*OtherData!$C$3</f>
        <v>17879.636638909917</v>
      </c>
      <c r="L1715" s="42" t="str">
        <f>VLOOKUP($C1715,OtherData!$H:$I,2,0)</f>
        <v>Storm</v>
      </c>
      <c r="M1715" s="54">
        <f t="shared" si="106"/>
        <v>-3.9131283752610324E-2</v>
      </c>
      <c r="N1715" s="42" t="e">
        <f>VLOOKUP(E1715,Inflation!$A$2:'Inflation'!$L$63,14,FALSE)*J1715</f>
        <v>#REF!</v>
      </c>
      <c r="O1715" s="126" t="e">
        <f t="shared" si="107"/>
        <v>#REF!</v>
      </c>
      <c r="P1715" s="41">
        <v>4</v>
      </c>
      <c r="Q1715" s="41">
        <v>4</v>
      </c>
      <c r="R1715" s="41">
        <v>4</v>
      </c>
    </row>
    <row r="1716" spans="1:18">
      <c r="A1716" s="40" t="str">
        <f t="shared" si="104"/>
        <v>5_19753</v>
      </c>
      <c r="B1716" s="40">
        <v>5</v>
      </c>
      <c r="C1716" s="41" t="s">
        <v>106</v>
      </c>
      <c r="D1716" s="40">
        <v>3</v>
      </c>
      <c r="E1716" s="40">
        <v>1975</v>
      </c>
      <c r="F1716" s="40" t="str">
        <f t="shared" si="105"/>
        <v>1975Q3</v>
      </c>
      <c r="G1716" s="40">
        <v>1</v>
      </c>
      <c r="H1716" s="40">
        <v>0</v>
      </c>
      <c r="I1716" s="40">
        <v>0</v>
      </c>
      <c r="J1716" s="42">
        <v>23542</v>
      </c>
      <c r="K1716" s="42">
        <f>J1716*OtherData!$C$3</f>
        <v>17821.347464042392</v>
      </c>
      <c r="L1716" s="42" t="str">
        <f>VLOOKUP($C1716,OtherData!$H:$I,2,0)</f>
        <v>Storm</v>
      </c>
      <c r="M1716" s="54">
        <f t="shared" si="106"/>
        <v>-3.9131796822937791E-2</v>
      </c>
      <c r="N1716" s="42" t="e">
        <f>VLOOKUP(E1716,Inflation!$A$2:'Inflation'!$L$63,14,FALSE)*J1716</f>
        <v>#REF!</v>
      </c>
      <c r="O1716" s="126" t="e">
        <f t="shared" si="107"/>
        <v>#REF!</v>
      </c>
      <c r="P1716" s="41">
        <v>2</v>
      </c>
      <c r="Q1716" s="41">
        <v>2</v>
      </c>
      <c r="R1716" s="41">
        <v>2</v>
      </c>
    </row>
    <row r="1717" spans="1:18">
      <c r="A1717" s="40" t="str">
        <f t="shared" si="104"/>
        <v>1_19601</v>
      </c>
      <c r="B1717" s="40">
        <v>1</v>
      </c>
      <c r="C1717" s="41" t="s">
        <v>67</v>
      </c>
      <c r="D1717" s="40">
        <v>1</v>
      </c>
      <c r="E1717" s="40">
        <v>1960</v>
      </c>
      <c r="F1717" s="40" t="str">
        <f t="shared" si="105"/>
        <v>1960Q1</v>
      </c>
      <c r="G1717" s="40">
        <v>3</v>
      </c>
      <c r="H1717" s="40">
        <v>0</v>
      </c>
      <c r="I1717" s="40">
        <v>0</v>
      </c>
      <c r="J1717" s="42">
        <v>23533</v>
      </c>
      <c r="K1717" s="42">
        <f>J1717*OtherData!$C$3</f>
        <v>17814.53444360333</v>
      </c>
      <c r="L1717" s="42" t="str">
        <f>VLOOKUP($C1717,OtherData!$H:$I,2,0)</f>
        <v>Winter</v>
      </c>
      <c r="M1717" s="54">
        <f t="shared" si="106"/>
        <v>-3.9131856792196842E-2</v>
      </c>
      <c r="N1717" s="42" t="e">
        <f>VLOOKUP(E1717,Inflation!$A$2:'Inflation'!$L$63,14,FALSE)*J1717</f>
        <v>#REF!</v>
      </c>
      <c r="O1717" s="126" t="e">
        <f t="shared" si="107"/>
        <v>#REF!</v>
      </c>
      <c r="P1717" s="41">
        <v>2</v>
      </c>
      <c r="Q1717" s="41">
        <v>2</v>
      </c>
      <c r="R1717" s="41">
        <v>2</v>
      </c>
    </row>
    <row r="1718" spans="1:18">
      <c r="A1718" s="40" t="str">
        <f t="shared" si="104"/>
        <v>2_20103</v>
      </c>
      <c r="B1718" s="40">
        <v>2</v>
      </c>
      <c r="C1718" s="41" t="s">
        <v>71</v>
      </c>
      <c r="D1718" s="40">
        <v>3</v>
      </c>
      <c r="E1718" s="40">
        <v>2010</v>
      </c>
      <c r="F1718" s="40" t="str">
        <f t="shared" si="105"/>
        <v>2010Q3</v>
      </c>
      <c r="G1718" s="40">
        <v>1</v>
      </c>
      <c r="H1718" s="40">
        <v>0</v>
      </c>
      <c r="I1718" s="40">
        <v>0</v>
      </c>
      <c r="J1718" s="42">
        <v>23453</v>
      </c>
      <c r="K1718" s="42">
        <f>J1718*OtherData!$C$3</f>
        <v>17753.974261922787</v>
      </c>
      <c r="L1718" s="42" t="str">
        <f>VLOOKUP($C1718,OtherData!$H:$I,2,0)</f>
        <v>Storm</v>
      </c>
      <c r="M1718" s="54">
        <f t="shared" si="106"/>
        <v>-3.9132389852277329E-2</v>
      </c>
      <c r="N1718" s="42" t="e">
        <f>VLOOKUP(E1718,Inflation!$A$2:'Inflation'!$L$63,14,FALSE)*J1718</f>
        <v>#REF!</v>
      </c>
      <c r="O1718" s="126" t="e">
        <f t="shared" si="107"/>
        <v>#REF!</v>
      </c>
      <c r="P1718" s="41">
        <v>2</v>
      </c>
      <c r="Q1718" s="41">
        <v>2</v>
      </c>
      <c r="R1718" s="41">
        <v>2</v>
      </c>
    </row>
    <row r="1719" spans="1:18">
      <c r="A1719" s="40" t="str">
        <f t="shared" si="104"/>
        <v>2_20103</v>
      </c>
      <c r="B1719" s="40">
        <v>2</v>
      </c>
      <c r="C1719" s="41" t="s">
        <v>71</v>
      </c>
      <c r="D1719" s="40">
        <v>3</v>
      </c>
      <c r="E1719" s="40">
        <v>2010</v>
      </c>
      <c r="F1719" s="40" t="str">
        <f t="shared" si="105"/>
        <v>2010Q3</v>
      </c>
      <c r="G1719" s="40">
        <v>1</v>
      </c>
      <c r="H1719" s="40">
        <v>0</v>
      </c>
      <c r="I1719" s="40">
        <v>0</v>
      </c>
      <c r="J1719" s="42">
        <v>23453</v>
      </c>
      <c r="K1719" s="42">
        <f>J1719*OtherData!$C$3</f>
        <v>17753.974261922787</v>
      </c>
      <c r="L1719" s="42" t="str">
        <f>VLOOKUP($C1719,OtherData!$H:$I,2,0)</f>
        <v>Storm</v>
      </c>
      <c r="M1719" s="54">
        <f t="shared" si="106"/>
        <v>-3.9132389852277329E-2</v>
      </c>
      <c r="N1719" s="42" t="e">
        <f>VLOOKUP(E1719,Inflation!$A$2:'Inflation'!$L$63,14,FALSE)*J1719</f>
        <v>#REF!</v>
      </c>
      <c r="O1719" s="126" t="e">
        <f t="shared" si="107"/>
        <v>#REF!</v>
      </c>
      <c r="P1719" s="41">
        <v>1</v>
      </c>
      <c r="Q1719" s="41">
        <v>1</v>
      </c>
      <c r="R1719" s="41">
        <v>1</v>
      </c>
    </row>
    <row r="1720" spans="1:18">
      <c r="A1720" s="40" t="str">
        <f t="shared" si="104"/>
        <v>2_20103</v>
      </c>
      <c r="B1720" s="40">
        <v>2</v>
      </c>
      <c r="C1720" s="41" t="s">
        <v>71</v>
      </c>
      <c r="D1720" s="40">
        <v>3</v>
      </c>
      <c r="E1720" s="40">
        <v>2010</v>
      </c>
      <c r="F1720" s="40" t="str">
        <f t="shared" si="105"/>
        <v>2010Q3</v>
      </c>
      <c r="G1720" s="40">
        <v>1</v>
      </c>
      <c r="H1720" s="40">
        <v>0</v>
      </c>
      <c r="I1720" s="40">
        <v>0</v>
      </c>
      <c r="J1720" s="42">
        <v>23375</v>
      </c>
      <c r="K1720" s="42">
        <f>J1720*OtherData!$C$3</f>
        <v>17694.928084784256</v>
      </c>
      <c r="L1720" s="42" t="str">
        <f>VLOOKUP($C1720,OtherData!$H:$I,2,0)</f>
        <v>Storm</v>
      </c>
      <c r="M1720" s="54">
        <f t="shared" si="106"/>
        <v>-3.9132909585855802E-2</v>
      </c>
      <c r="N1720" s="42" t="e">
        <f>VLOOKUP(E1720,Inflation!$A$2:'Inflation'!$L$63,14,FALSE)*J1720</f>
        <v>#REF!</v>
      </c>
      <c r="O1720" s="126" t="e">
        <f t="shared" si="107"/>
        <v>#REF!</v>
      </c>
      <c r="P1720" s="41">
        <v>1</v>
      </c>
      <c r="Q1720" s="41">
        <v>1</v>
      </c>
      <c r="R1720" s="41">
        <v>1</v>
      </c>
    </row>
    <row r="1721" spans="1:18">
      <c r="A1721" s="40" t="str">
        <f t="shared" si="104"/>
        <v>2_19764</v>
      </c>
      <c r="B1721" s="40">
        <v>2</v>
      </c>
      <c r="C1721" s="41" t="s">
        <v>97</v>
      </c>
      <c r="D1721" s="40">
        <v>4</v>
      </c>
      <c r="E1721" s="40">
        <v>1976</v>
      </c>
      <c r="F1721" s="40" t="str">
        <f t="shared" si="105"/>
        <v>1976Q4</v>
      </c>
      <c r="G1721" s="40">
        <v>1</v>
      </c>
      <c r="H1721" s="40">
        <v>0</v>
      </c>
      <c r="I1721" s="40">
        <v>0</v>
      </c>
      <c r="J1721" s="42">
        <v>23350</v>
      </c>
      <c r="K1721" s="42">
        <f>J1721*OtherData!$C$3</f>
        <v>17676.003028009083</v>
      </c>
      <c r="L1721" s="42" t="str">
        <f>VLOOKUP($C1721,OtherData!$H:$I,2,0)</f>
        <v>Wind</v>
      </c>
      <c r="M1721" s="54">
        <f t="shared" si="106"/>
        <v>-3.9133076167130958E-2</v>
      </c>
      <c r="N1721" s="42" t="e">
        <f>VLOOKUP(E1721,Inflation!$A$2:'Inflation'!$L$63,14,FALSE)*J1721</f>
        <v>#REF!</v>
      </c>
      <c r="O1721" s="126" t="e">
        <f t="shared" si="107"/>
        <v>#REF!</v>
      </c>
      <c r="P1721" s="41">
        <v>2</v>
      </c>
      <c r="Q1721" s="41">
        <v>2</v>
      </c>
      <c r="R1721" s="41">
        <v>2</v>
      </c>
    </row>
    <row r="1722" spans="1:18">
      <c r="A1722" s="40" t="str">
        <f t="shared" si="104"/>
        <v>3_19764</v>
      </c>
      <c r="B1722" s="40">
        <v>3</v>
      </c>
      <c r="C1722" s="41" t="s">
        <v>97</v>
      </c>
      <c r="D1722" s="40">
        <v>4</v>
      </c>
      <c r="E1722" s="40">
        <v>1976</v>
      </c>
      <c r="F1722" s="40" t="str">
        <f t="shared" si="105"/>
        <v>1976Q4</v>
      </c>
      <c r="G1722" s="40">
        <v>1</v>
      </c>
      <c r="H1722" s="40">
        <v>0</v>
      </c>
      <c r="I1722" s="40">
        <v>0</v>
      </c>
      <c r="J1722" s="42">
        <v>23321</v>
      </c>
      <c r="K1722" s="42">
        <f>J1722*OtherData!$C$3</f>
        <v>17654.049962149886</v>
      </c>
      <c r="L1722" s="42" t="str">
        <f>VLOOKUP($C1722,OtherData!$H:$I,2,0)</f>
        <v>Wind</v>
      </c>
      <c r="M1722" s="54">
        <f t="shared" si="106"/>
        <v>-3.9133269401410133E-2</v>
      </c>
      <c r="N1722" s="42" t="e">
        <f>VLOOKUP(E1722,Inflation!$A$2:'Inflation'!$L$63,14,FALSE)*J1722</f>
        <v>#REF!</v>
      </c>
      <c r="O1722" s="126" t="e">
        <f t="shared" si="107"/>
        <v>#REF!</v>
      </c>
      <c r="P1722" s="41">
        <v>5</v>
      </c>
      <c r="Q1722" s="41">
        <v>2</v>
      </c>
      <c r="R1722" s="41">
        <v>5</v>
      </c>
    </row>
    <row r="1723" spans="1:18">
      <c r="A1723" s="40" t="str">
        <f t="shared" si="104"/>
        <v>2_19883</v>
      </c>
      <c r="B1723" s="40">
        <v>2</v>
      </c>
      <c r="C1723" s="41" t="s">
        <v>64</v>
      </c>
      <c r="D1723" s="40">
        <v>3</v>
      </c>
      <c r="E1723" s="40">
        <v>1988</v>
      </c>
      <c r="F1723" s="40" t="str">
        <f t="shared" si="105"/>
        <v>1988Q3</v>
      </c>
      <c r="G1723" s="40">
        <v>1</v>
      </c>
      <c r="H1723" s="40">
        <v>0</v>
      </c>
      <c r="I1723" s="40">
        <v>0</v>
      </c>
      <c r="J1723" s="42">
        <v>23282</v>
      </c>
      <c r="K1723" s="42">
        <f>J1723*OtherData!$C$3</f>
        <v>17624.52687358062</v>
      </c>
      <c r="L1723" s="42" t="str">
        <f>VLOOKUP($C1723,OtherData!$H:$I,2,0)</f>
        <v>Wind</v>
      </c>
      <c r="M1723" s="54">
        <f t="shared" si="106"/>
        <v>-3.9133529268199366E-2</v>
      </c>
      <c r="N1723" s="42" t="e">
        <f>VLOOKUP(E1723,Inflation!$A$2:'Inflation'!$L$63,14,FALSE)*J1723</f>
        <v>#REF!</v>
      </c>
      <c r="O1723" s="126" t="e">
        <f t="shared" si="107"/>
        <v>#REF!</v>
      </c>
      <c r="P1723" s="41">
        <v>1</v>
      </c>
      <c r="Q1723" s="41">
        <v>1</v>
      </c>
      <c r="R1723" s="41">
        <v>1</v>
      </c>
    </row>
    <row r="1724" spans="1:18">
      <c r="A1724" s="40" t="str">
        <f t="shared" si="104"/>
        <v>5_19753</v>
      </c>
      <c r="B1724" s="40">
        <v>5</v>
      </c>
      <c r="C1724" s="41" t="s">
        <v>92</v>
      </c>
      <c r="D1724" s="40">
        <v>3</v>
      </c>
      <c r="E1724" s="40">
        <v>1975</v>
      </c>
      <c r="F1724" s="40" t="str">
        <f t="shared" si="105"/>
        <v>1975Q3</v>
      </c>
      <c r="G1724" s="40">
        <v>1</v>
      </c>
      <c r="H1724" s="40">
        <v>0</v>
      </c>
      <c r="I1724" s="40">
        <v>3</v>
      </c>
      <c r="J1724" s="42">
        <v>22876</v>
      </c>
      <c r="K1724" s="42">
        <f>J1724*OtherData!$C$3</f>
        <v>17317.183951551855</v>
      </c>
      <c r="L1724" s="42" t="str">
        <f>VLOOKUP($C1724,OtherData!$H:$I,2,0)</f>
        <v>Storm</v>
      </c>
      <c r="M1724" s="54">
        <f t="shared" si="106"/>
        <v>-3.9136234548107829E-2</v>
      </c>
      <c r="N1724" s="42" t="e">
        <f>VLOOKUP(E1724,Inflation!$A$2:'Inflation'!$L$63,14,FALSE)*J1724</f>
        <v>#REF!</v>
      </c>
      <c r="O1724" s="126" t="e">
        <f t="shared" si="107"/>
        <v>#REF!</v>
      </c>
      <c r="P1724" s="41">
        <v>5</v>
      </c>
      <c r="Q1724" s="41">
        <v>2</v>
      </c>
      <c r="R1724" s="41">
        <v>2</v>
      </c>
    </row>
    <row r="1725" spans="1:18">
      <c r="A1725" s="40" t="str">
        <f t="shared" si="104"/>
        <v>2_20124</v>
      </c>
      <c r="B1725" s="40">
        <v>2</v>
      </c>
      <c r="C1725" s="41" t="s">
        <v>86</v>
      </c>
      <c r="D1725" s="40">
        <v>4</v>
      </c>
      <c r="E1725" s="40">
        <v>2012</v>
      </c>
      <c r="F1725" s="40" t="str">
        <f t="shared" si="105"/>
        <v>2012Q4</v>
      </c>
      <c r="G1725" s="40">
        <v>1</v>
      </c>
      <c r="H1725" s="40">
        <v>0</v>
      </c>
      <c r="I1725" s="40">
        <v>0</v>
      </c>
      <c r="J1725" s="42">
        <v>22673</v>
      </c>
      <c r="K1725" s="42">
        <f>J1725*OtherData!$C$3</f>
        <v>17163.512490537472</v>
      </c>
      <c r="L1725" s="42" t="str">
        <f>VLOOKUP($C1725,OtherData!$H:$I,2,0)</f>
        <v>Storm</v>
      </c>
      <c r="M1725" s="54">
        <f t="shared" si="106"/>
        <v>-3.9137587188062067E-2</v>
      </c>
      <c r="N1725" s="42" t="e">
        <f>VLOOKUP(E1725,Inflation!$A$2:'Inflation'!$L$63,14,FALSE)*J1725</f>
        <v>#REF!</v>
      </c>
      <c r="O1725" s="126" t="e">
        <f t="shared" si="107"/>
        <v>#REF!</v>
      </c>
      <c r="P1725" s="41">
        <v>3</v>
      </c>
      <c r="Q1725" s="41">
        <v>3</v>
      </c>
      <c r="R1725" s="41">
        <v>3</v>
      </c>
    </row>
    <row r="1726" spans="1:18">
      <c r="A1726" s="40" t="str">
        <f t="shared" si="104"/>
        <v>4_19753</v>
      </c>
      <c r="B1726" s="40">
        <v>4</v>
      </c>
      <c r="C1726" s="41" t="s">
        <v>106</v>
      </c>
      <c r="D1726" s="40">
        <v>3</v>
      </c>
      <c r="E1726" s="40">
        <v>1975</v>
      </c>
      <c r="F1726" s="40" t="str">
        <f t="shared" si="105"/>
        <v>1975Q3</v>
      </c>
      <c r="G1726" s="40">
        <v>1</v>
      </c>
      <c r="H1726" s="40">
        <v>0</v>
      </c>
      <c r="I1726" s="40">
        <v>0</v>
      </c>
      <c r="J1726" s="42">
        <v>22471</v>
      </c>
      <c r="K1726" s="42">
        <f>J1726*OtherData!$C$3</f>
        <v>17010.598031794096</v>
      </c>
      <c r="L1726" s="42" t="str">
        <f>VLOOKUP($C1726,OtherData!$H:$I,2,0)</f>
        <v>Storm</v>
      </c>
      <c r="M1726" s="54">
        <f t="shared" si="106"/>
        <v>-3.9138933164765292E-2</v>
      </c>
      <c r="N1726" s="42" t="e">
        <f>VLOOKUP(E1726,Inflation!$A$2:'Inflation'!$L$63,14,FALSE)*J1726</f>
        <v>#REF!</v>
      </c>
      <c r="O1726" s="126" t="e">
        <f t="shared" si="107"/>
        <v>#REF!</v>
      </c>
      <c r="P1726" s="41">
        <v>1</v>
      </c>
      <c r="Q1726" s="41">
        <v>1</v>
      </c>
      <c r="R1726" s="41">
        <v>1</v>
      </c>
    </row>
    <row r="1727" spans="1:18">
      <c r="A1727" s="40" t="str">
        <f t="shared" si="104"/>
        <v>1_19742</v>
      </c>
      <c r="B1727" s="40">
        <v>1</v>
      </c>
      <c r="C1727" s="41" t="s">
        <v>97</v>
      </c>
      <c r="D1727" s="40">
        <v>2</v>
      </c>
      <c r="E1727" s="40">
        <v>1974</v>
      </c>
      <c r="F1727" s="40" t="str">
        <f t="shared" si="105"/>
        <v>1974Q2</v>
      </c>
      <c r="G1727" s="40">
        <v>1</v>
      </c>
      <c r="H1727" s="40">
        <v>0</v>
      </c>
      <c r="I1727" s="40">
        <v>0</v>
      </c>
      <c r="J1727" s="42">
        <v>22441</v>
      </c>
      <c r="K1727" s="42">
        <f>J1727*OtherData!$C$3</f>
        <v>16987.887963663892</v>
      </c>
      <c r="L1727" s="42" t="str">
        <f>VLOOKUP($C1727,OtherData!$H:$I,2,0)</f>
        <v>Wind</v>
      </c>
      <c r="M1727" s="54">
        <f t="shared" si="106"/>
        <v>-3.9139133062295474E-2</v>
      </c>
      <c r="N1727" s="42" t="e">
        <f>VLOOKUP(E1727,Inflation!$A$2:'Inflation'!$L$63,14,FALSE)*J1727</f>
        <v>#REF!</v>
      </c>
      <c r="O1727" s="126" t="e">
        <f t="shared" si="107"/>
        <v>#REF!</v>
      </c>
      <c r="P1727" s="41">
        <v>3</v>
      </c>
      <c r="Q1727" s="41">
        <v>3</v>
      </c>
      <c r="R1727" s="41">
        <v>5</v>
      </c>
    </row>
    <row r="1728" spans="1:18">
      <c r="A1728" s="40" t="str">
        <f t="shared" si="104"/>
        <v>5_19744</v>
      </c>
      <c r="B1728" s="40">
        <v>5</v>
      </c>
      <c r="C1728" s="41" t="s">
        <v>67</v>
      </c>
      <c r="D1728" s="40">
        <v>4</v>
      </c>
      <c r="E1728" s="40">
        <v>1974</v>
      </c>
      <c r="F1728" s="40" t="str">
        <f t="shared" si="105"/>
        <v>1974Q4</v>
      </c>
      <c r="G1728" s="40">
        <v>2</v>
      </c>
      <c r="H1728" s="40">
        <v>0</v>
      </c>
      <c r="I1728" s="40">
        <v>0</v>
      </c>
      <c r="J1728" s="42">
        <v>22276</v>
      </c>
      <c r="K1728" s="42">
        <f>J1728*OtherData!$C$3</f>
        <v>16862.982588947769</v>
      </c>
      <c r="L1728" s="42" t="str">
        <f>VLOOKUP($C1728,OtherData!$H:$I,2,0)</f>
        <v>Winter</v>
      </c>
      <c r="M1728" s="54">
        <f t="shared" si="106"/>
        <v>-3.9140232498711472E-2</v>
      </c>
      <c r="N1728" s="42" t="e">
        <f>VLOOKUP(E1728,Inflation!$A$2:'Inflation'!$L$63,14,FALSE)*J1728</f>
        <v>#REF!</v>
      </c>
      <c r="O1728" s="126" t="e">
        <f t="shared" si="107"/>
        <v>#REF!</v>
      </c>
      <c r="P1728" s="41">
        <v>4</v>
      </c>
      <c r="Q1728" s="41">
        <v>4</v>
      </c>
      <c r="R1728" s="41">
        <v>5</v>
      </c>
    </row>
    <row r="1729" spans="1:18">
      <c r="A1729" s="40" t="str">
        <f t="shared" si="104"/>
        <v>6_19742</v>
      </c>
      <c r="B1729" s="40">
        <v>6</v>
      </c>
      <c r="C1729" s="41" t="s">
        <v>97</v>
      </c>
      <c r="D1729" s="40">
        <v>2</v>
      </c>
      <c r="E1729" s="40">
        <v>1974</v>
      </c>
      <c r="F1729" s="40" t="str">
        <f t="shared" si="105"/>
        <v>1974Q2</v>
      </c>
      <c r="G1729" s="40">
        <v>1</v>
      </c>
      <c r="H1729" s="40">
        <v>0</v>
      </c>
      <c r="I1729" s="40">
        <v>0</v>
      </c>
      <c r="J1729" s="42">
        <v>22214</v>
      </c>
      <c r="K1729" s="42">
        <f>J1729*OtherData!$C$3</f>
        <v>16816.048448145346</v>
      </c>
      <c r="L1729" s="42" t="str">
        <f>VLOOKUP($C1729,OtherData!$H:$I,2,0)</f>
        <v>Wind</v>
      </c>
      <c r="M1729" s="54">
        <f t="shared" si="106"/>
        <v>-3.9140645620273848E-2</v>
      </c>
      <c r="N1729" s="42" t="e">
        <f>VLOOKUP(E1729,Inflation!$A$2:'Inflation'!$L$63,14,FALSE)*J1729</f>
        <v>#REF!</v>
      </c>
      <c r="O1729" s="126" t="e">
        <f t="shared" si="107"/>
        <v>#REF!</v>
      </c>
      <c r="P1729" s="41">
        <v>2</v>
      </c>
      <c r="Q1729" s="41">
        <v>2</v>
      </c>
      <c r="R1729" s="41">
        <v>2</v>
      </c>
    </row>
    <row r="1730" spans="1:18">
      <c r="A1730" s="40" t="str">
        <f t="shared" ref="A1730:A1793" si="108">B1730&amp;"_"&amp;E1730&amp;D1730</f>
        <v>5_19601</v>
      </c>
      <c r="B1730" s="40">
        <v>5</v>
      </c>
      <c r="C1730" s="41" t="s">
        <v>67</v>
      </c>
      <c r="D1730" s="40">
        <v>1</v>
      </c>
      <c r="E1730" s="40">
        <v>1960</v>
      </c>
      <c r="F1730" s="40" t="str">
        <f t="shared" ref="F1730:F1793" si="109">E1730&amp;"Q"&amp;D1730</f>
        <v>1960Q1</v>
      </c>
      <c r="G1730" s="40">
        <v>3</v>
      </c>
      <c r="H1730" s="40">
        <v>0</v>
      </c>
      <c r="I1730" s="40">
        <v>0</v>
      </c>
      <c r="J1730" s="42">
        <v>22145</v>
      </c>
      <c r="K1730" s="42">
        <f>J1730*OtherData!$C$3</f>
        <v>16763.815291445873</v>
      </c>
      <c r="L1730" s="42" t="str">
        <f>VLOOKUP($C1730,OtherData!$H:$I,2,0)</f>
        <v>Winter</v>
      </c>
      <c r="M1730" s="54">
        <f t="shared" ref="M1730:M1793" si="110">STANDARDIZE(J1730,AVERAGE($J$2:$J$3367),_xlfn.STDEV.S($J$2:$J$3367))</f>
        <v>-3.9141105384593269E-2</v>
      </c>
      <c r="N1730" s="42" t="e">
        <f>VLOOKUP(E1730,Inflation!$A$2:'Inflation'!$L$63,14,FALSE)*J1730</f>
        <v>#REF!</v>
      </c>
      <c r="O1730" s="126" t="e">
        <f t="shared" ref="O1730:O1793" si="111">STANDARDIZE(N1730,AVERAGE($N$2:$N$3367),_xlfn.STDEV.S($N$2:$N$3367))</f>
        <v>#REF!</v>
      </c>
      <c r="P1730" s="41">
        <v>1</v>
      </c>
      <c r="Q1730" s="41">
        <v>1</v>
      </c>
      <c r="R1730" s="41">
        <v>1</v>
      </c>
    </row>
    <row r="1731" spans="1:18">
      <c r="A1731" s="40" t="str">
        <f t="shared" si="108"/>
        <v>3_19883</v>
      </c>
      <c r="B1731" s="40">
        <v>3</v>
      </c>
      <c r="C1731" s="41" t="s">
        <v>64</v>
      </c>
      <c r="D1731" s="40">
        <v>3</v>
      </c>
      <c r="E1731" s="40">
        <v>1988</v>
      </c>
      <c r="F1731" s="40" t="str">
        <f t="shared" si="109"/>
        <v>1988Q3</v>
      </c>
      <c r="G1731" s="40">
        <v>1</v>
      </c>
      <c r="H1731" s="40">
        <v>0</v>
      </c>
      <c r="I1731" s="40">
        <v>0</v>
      </c>
      <c r="J1731" s="42">
        <v>22141</v>
      </c>
      <c r="K1731" s="42">
        <f>J1731*OtherData!$C$3</f>
        <v>16760.787282361849</v>
      </c>
      <c r="L1731" s="42" t="str">
        <f>VLOOKUP($C1731,OtherData!$H:$I,2,0)</f>
        <v>Wind</v>
      </c>
      <c r="M1731" s="54">
        <f t="shared" si="110"/>
        <v>-3.9141132037597295E-2</v>
      </c>
      <c r="N1731" s="42" t="e">
        <f>VLOOKUP(E1731,Inflation!$A$2:'Inflation'!$L$63,14,FALSE)*J1731</f>
        <v>#REF!</v>
      </c>
      <c r="O1731" s="126" t="e">
        <f t="shared" si="111"/>
        <v>#REF!</v>
      </c>
      <c r="P1731" s="41">
        <v>1</v>
      </c>
      <c r="Q1731" s="41">
        <v>1</v>
      </c>
      <c r="R1731" s="41">
        <v>1</v>
      </c>
    </row>
    <row r="1732" spans="1:18">
      <c r="A1732" s="40" t="str">
        <f t="shared" si="108"/>
        <v>3_19744</v>
      </c>
      <c r="B1732" s="40">
        <v>3</v>
      </c>
      <c r="C1732" s="41" t="s">
        <v>67</v>
      </c>
      <c r="D1732" s="40">
        <v>4</v>
      </c>
      <c r="E1732" s="40">
        <v>1974</v>
      </c>
      <c r="F1732" s="40" t="str">
        <f t="shared" si="109"/>
        <v>1974Q4</v>
      </c>
      <c r="G1732" s="40">
        <v>2</v>
      </c>
      <c r="H1732" s="40">
        <v>0</v>
      </c>
      <c r="I1732" s="40">
        <v>0</v>
      </c>
      <c r="J1732" s="42">
        <v>22087</v>
      </c>
      <c r="K1732" s="42">
        <f>J1732*OtherData!$C$3</f>
        <v>16719.909159727478</v>
      </c>
      <c r="L1732" s="42" t="str">
        <f>VLOOKUP($C1732,OtherData!$H:$I,2,0)</f>
        <v>Winter</v>
      </c>
      <c r="M1732" s="54">
        <f t="shared" si="110"/>
        <v>-3.9141491853151619E-2</v>
      </c>
      <c r="N1732" s="42" t="e">
        <f>VLOOKUP(E1732,Inflation!$A$2:'Inflation'!$L$63,14,FALSE)*J1732</f>
        <v>#REF!</v>
      </c>
      <c r="O1732" s="126" t="e">
        <f t="shared" si="111"/>
        <v>#REF!</v>
      </c>
      <c r="P1732" s="41">
        <v>1</v>
      </c>
      <c r="Q1732" s="41">
        <v>1</v>
      </c>
      <c r="R1732" s="41">
        <v>1</v>
      </c>
    </row>
    <row r="1733" spans="1:18">
      <c r="A1733" s="40" t="str">
        <f t="shared" si="108"/>
        <v>5_19764</v>
      </c>
      <c r="B1733" s="40">
        <v>5</v>
      </c>
      <c r="C1733" s="41" t="s">
        <v>97</v>
      </c>
      <c r="D1733" s="40">
        <v>4</v>
      </c>
      <c r="E1733" s="40">
        <v>1976</v>
      </c>
      <c r="F1733" s="40" t="str">
        <f t="shared" si="109"/>
        <v>1976Q4</v>
      </c>
      <c r="G1733" s="40">
        <v>1</v>
      </c>
      <c r="H1733" s="40">
        <v>0</v>
      </c>
      <c r="I1733" s="40">
        <v>0</v>
      </c>
      <c r="J1733" s="42">
        <v>22049</v>
      </c>
      <c r="K1733" s="42">
        <f>J1733*OtherData!$C$3</f>
        <v>16691.143073429223</v>
      </c>
      <c r="L1733" s="42" t="str">
        <f>VLOOKUP($C1733,OtherData!$H:$I,2,0)</f>
        <v>Wind</v>
      </c>
      <c r="M1733" s="54">
        <f t="shared" si="110"/>
        <v>-3.9141745056689853E-2</v>
      </c>
      <c r="N1733" s="42" t="e">
        <f>VLOOKUP(E1733,Inflation!$A$2:'Inflation'!$L$63,14,FALSE)*J1733</f>
        <v>#REF!</v>
      </c>
      <c r="O1733" s="126" t="e">
        <f t="shared" si="111"/>
        <v>#REF!</v>
      </c>
      <c r="P1733" s="41">
        <v>2</v>
      </c>
      <c r="Q1733" s="41">
        <v>2</v>
      </c>
      <c r="R1733" s="41">
        <v>2</v>
      </c>
    </row>
    <row r="1734" spans="1:18">
      <c r="A1734" s="40" t="str">
        <f t="shared" si="108"/>
        <v>1_19834</v>
      </c>
      <c r="B1734" s="40">
        <v>1</v>
      </c>
      <c r="C1734" s="41" t="s">
        <v>98</v>
      </c>
      <c r="D1734" s="40">
        <v>4</v>
      </c>
      <c r="E1734" s="40">
        <v>1983</v>
      </c>
      <c r="F1734" s="40" t="str">
        <f t="shared" si="109"/>
        <v>1983Q4</v>
      </c>
      <c r="G1734" s="40">
        <v>1</v>
      </c>
      <c r="H1734" s="40">
        <v>0</v>
      </c>
      <c r="I1734" s="40">
        <v>0</v>
      </c>
      <c r="J1734" s="42">
        <v>21953</v>
      </c>
      <c r="K1734" s="42">
        <f>J1734*OtherData!$C$3</f>
        <v>16618.470855412568</v>
      </c>
      <c r="L1734" s="42" t="str">
        <f>VLOOKUP($C1734,OtherData!$H:$I,2,0)</f>
        <v>Water</v>
      </c>
      <c r="M1734" s="54">
        <f t="shared" si="110"/>
        <v>-3.9142384728786436E-2</v>
      </c>
      <c r="N1734" s="42" t="e">
        <f>VLOOKUP(E1734,Inflation!$A$2:'Inflation'!$L$63,14,FALSE)*J1734</f>
        <v>#REF!</v>
      </c>
      <c r="O1734" s="126" t="e">
        <f t="shared" si="111"/>
        <v>#REF!</v>
      </c>
      <c r="P1734" s="41">
        <v>3</v>
      </c>
      <c r="Q1734" s="41">
        <v>3</v>
      </c>
      <c r="R1734" s="41">
        <v>3</v>
      </c>
    </row>
    <row r="1735" spans="1:18">
      <c r="A1735" s="40" t="str">
        <f t="shared" si="108"/>
        <v>2_19753</v>
      </c>
      <c r="B1735" s="40">
        <v>2</v>
      </c>
      <c r="C1735" s="41" t="s">
        <v>92</v>
      </c>
      <c r="D1735" s="40">
        <v>3</v>
      </c>
      <c r="E1735" s="40">
        <v>1975</v>
      </c>
      <c r="F1735" s="40" t="str">
        <f t="shared" si="109"/>
        <v>1975Q3</v>
      </c>
      <c r="G1735" s="40">
        <v>1</v>
      </c>
      <c r="H1735" s="40">
        <v>0</v>
      </c>
      <c r="I1735" s="40">
        <v>0</v>
      </c>
      <c r="J1735" s="42">
        <v>21706</v>
      </c>
      <c r="K1735" s="42">
        <f>J1735*OtherData!$C$3</f>
        <v>16431.491294473883</v>
      </c>
      <c r="L1735" s="42" t="str">
        <f>VLOOKUP($C1735,OtherData!$H:$I,2,0)</f>
        <v>Storm</v>
      </c>
      <c r="M1735" s="54">
        <f t="shared" si="110"/>
        <v>-3.9144030551784934E-2</v>
      </c>
      <c r="N1735" s="42" t="e">
        <f>VLOOKUP(E1735,Inflation!$A$2:'Inflation'!$L$63,14,FALSE)*J1735</f>
        <v>#REF!</v>
      </c>
      <c r="O1735" s="126" t="e">
        <f t="shared" si="111"/>
        <v>#REF!</v>
      </c>
      <c r="P1735" s="41">
        <v>1</v>
      </c>
      <c r="Q1735" s="41">
        <v>1</v>
      </c>
      <c r="R1735" s="41">
        <v>1</v>
      </c>
    </row>
    <row r="1736" spans="1:18">
      <c r="A1736" s="40" t="str">
        <f t="shared" si="108"/>
        <v>4_19742</v>
      </c>
      <c r="B1736" s="40">
        <v>4</v>
      </c>
      <c r="C1736" s="41" t="s">
        <v>97</v>
      </c>
      <c r="D1736" s="40">
        <v>2</v>
      </c>
      <c r="E1736" s="40">
        <v>1974</v>
      </c>
      <c r="F1736" s="40" t="str">
        <f t="shared" si="109"/>
        <v>1974Q2</v>
      </c>
      <c r="G1736" s="40">
        <v>1</v>
      </c>
      <c r="H1736" s="40">
        <v>0</v>
      </c>
      <c r="I1736" s="40">
        <v>0</v>
      </c>
      <c r="J1736" s="42">
        <v>21686</v>
      </c>
      <c r="K1736" s="42">
        <f>J1736*OtherData!$C$3</f>
        <v>16416.351249053747</v>
      </c>
      <c r="L1736" s="42" t="str">
        <f>VLOOKUP($C1736,OtherData!$H:$I,2,0)</f>
        <v>Wind</v>
      </c>
      <c r="M1736" s="54">
        <f t="shared" si="110"/>
        <v>-3.9144163816805057E-2</v>
      </c>
      <c r="N1736" s="42" t="e">
        <f>VLOOKUP(E1736,Inflation!$A$2:'Inflation'!$L$63,14,FALSE)*J1736</f>
        <v>#REF!</v>
      </c>
      <c r="O1736" s="126" t="e">
        <f t="shared" si="111"/>
        <v>#REF!</v>
      </c>
      <c r="P1736" s="41">
        <v>5</v>
      </c>
      <c r="Q1736" s="41">
        <v>2</v>
      </c>
      <c r="R1736" s="41">
        <v>2</v>
      </c>
    </row>
    <row r="1737" spans="1:18">
      <c r="A1737" s="40" t="str">
        <f t="shared" si="108"/>
        <v>3_19834</v>
      </c>
      <c r="B1737" s="40">
        <v>3</v>
      </c>
      <c r="C1737" s="41" t="s">
        <v>98</v>
      </c>
      <c r="D1737" s="40">
        <v>4</v>
      </c>
      <c r="E1737" s="40">
        <v>1983</v>
      </c>
      <c r="F1737" s="40" t="str">
        <f t="shared" si="109"/>
        <v>1983Q4</v>
      </c>
      <c r="G1737" s="40">
        <v>1</v>
      </c>
      <c r="H1737" s="40">
        <v>0</v>
      </c>
      <c r="I1737" s="40">
        <v>0</v>
      </c>
      <c r="J1737" s="42">
        <v>21396</v>
      </c>
      <c r="K1737" s="42">
        <f>J1737*OtherData!$C$3</f>
        <v>16196.820590461772</v>
      </c>
      <c r="L1737" s="42" t="str">
        <f>VLOOKUP($C1737,OtherData!$H:$I,2,0)</f>
        <v>Water</v>
      </c>
      <c r="M1737" s="54">
        <f t="shared" si="110"/>
        <v>-3.9146096159596813E-2</v>
      </c>
      <c r="N1737" s="42" t="e">
        <f>VLOOKUP(E1737,Inflation!$A$2:'Inflation'!$L$63,14,FALSE)*J1737</f>
        <v>#REF!</v>
      </c>
      <c r="O1737" s="126" t="e">
        <f t="shared" si="111"/>
        <v>#REF!</v>
      </c>
      <c r="P1737" s="41">
        <v>1</v>
      </c>
      <c r="Q1737" s="41">
        <v>1</v>
      </c>
      <c r="R1737" s="41">
        <v>1</v>
      </c>
    </row>
    <row r="1738" spans="1:18">
      <c r="A1738" s="40" t="str">
        <f t="shared" si="108"/>
        <v>1_19753</v>
      </c>
      <c r="B1738" s="40">
        <v>1</v>
      </c>
      <c r="C1738" s="41" t="s">
        <v>106</v>
      </c>
      <c r="D1738" s="40">
        <v>3</v>
      </c>
      <c r="E1738" s="40">
        <v>1975</v>
      </c>
      <c r="F1738" s="40" t="str">
        <f t="shared" si="109"/>
        <v>1975Q3</v>
      </c>
      <c r="G1738" s="40">
        <v>1</v>
      </c>
      <c r="H1738" s="40">
        <v>0</v>
      </c>
      <c r="I1738" s="40">
        <v>0</v>
      </c>
      <c r="J1738" s="42">
        <v>21278</v>
      </c>
      <c r="K1738" s="42">
        <f>J1738*OtherData!$C$3</f>
        <v>16107.494322482968</v>
      </c>
      <c r="L1738" s="42" t="str">
        <f>VLOOKUP($C1738,OtherData!$H:$I,2,0)</f>
        <v>Storm</v>
      </c>
      <c r="M1738" s="54">
        <f t="shared" si="110"/>
        <v>-3.9146882423215533E-2</v>
      </c>
      <c r="N1738" s="42" t="e">
        <f>VLOOKUP(E1738,Inflation!$A$2:'Inflation'!$L$63,14,FALSE)*J1738</f>
        <v>#REF!</v>
      </c>
      <c r="O1738" s="126" t="e">
        <f t="shared" si="111"/>
        <v>#REF!</v>
      </c>
      <c r="P1738" s="41">
        <v>4</v>
      </c>
      <c r="Q1738" s="41">
        <v>4</v>
      </c>
      <c r="R1738" s="41">
        <v>4</v>
      </c>
    </row>
    <row r="1739" spans="1:18">
      <c r="A1739" s="40" t="str">
        <f t="shared" si="108"/>
        <v>4_19744</v>
      </c>
      <c r="B1739" s="40">
        <v>4</v>
      </c>
      <c r="C1739" s="41" t="s">
        <v>67</v>
      </c>
      <c r="D1739" s="40">
        <v>4</v>
      </c>
      <c r="E1739" s="40">
        <v>1974</v>
      </c>
      <c r="F1739" s="40" t="str">
        <f t="shared" si="109"/>
        <v>1974Q4</v>
      </c>
      <c r="G1739" s="40">
        <v>2</v>
      </c>
      <c r="H1739" s="40">
        <v>0</v>
      </c>
      <c r="I1739" s="40">
        <v>0</v>
      </c>
      <c r="J1739" s="42">
        <v>21213</v>
      </c>
      <c r="K1739" s="42">
        <f>J1739*OtherData!$C$3</f>
        <v>16058.289174867525</v>
      </c>
      <c r="L1739" s="42" t="str">
        <f>VLOOKUP($C1739,OtherData!$H:$I,2,0)</f>
        <v>Winter</v>
      </c>
      <c r="M1739" s="54">
        <f t="shared" si="110"/>
        <v>-3.9147315534530928E-2</v>
      </c>
      <c r="N1739" s="42" t="e">
        <f>VLOOKUP(E1739,Inflation!$A$2:'Inflation'!$L$63,14,FALSE)*J1739</f>
        <v>#REF!</v>
      </c>
      <c r="O1739" s="126" t="e">
        <f t="shared" si="111"/>
        <v>#REF!</v>
      </c>
      <c r="P1739" s="41">
        <v>4</v>
      </c>
      <c r="Q1739" s="41">
        <v>4</v>
      </c>
      <c r="R1739" s="41">
        <v>4</v>
      </c>
    </row>
    <row r="1740" spans="1:18">
      <c r="A1740" s="40" t="str">
        <f t="shared" si="108"/>
        <v>2_20181</v>
      </c>
      <c r="B1740" s="40">
        <v>2</v>
      </c>
      <c r="C1740" s="41" t="s">
        <v>86</v>
      </c>
      <c r="D1740" s="40">
        <v>1</v>
      </c>
      <c r="E1740" s="40">
        <v>2018</v>
      </c>
      <c r="F1740" s="40" t="str">
        <f t="shared" si="109"/>
        <v>2018Q1</v>
      </c>
      <c r="G1740" s="40">
        <v>1</v>
      </c>
      <c r="H1740" s="40">
        <v>0</v>
      </c>
      <c r="I1740" s="40">
        <v>0</v>
      </c>
      <c r="J1740" s="42">
        <v>21210</v>
      </c>
      <c r="K1740" s="42">
        <f>J1740*OtherData!$C$3</f>
        <v>16056.018168054505</v>
      </c>
      <c r="L1740" s="42" t="str">
        <f>VLOOKUP($C1740,OtherData!$H:$I,2,0)</f>
        <v>Storm</v>
      </c>
      <c r="M1740" s="54">
        <f t="shared" si="110"/>
        <v>-3.9147335524283941E-2</v>
      </c>
      <c r="N1740" s="42" t="e">
        <f>VLOOKUP(E1740,Inflation!$A$2:'Inflation'!$L$63,14,FALSE)*J1740</f>
        <v>#REF!</v>
      </c>
      <c r="O1740" s="126" t="e">
        <f t="shared" si="111"/>
        <v>#REF!</v>
      </c>
      <c r="P1740" s="41">
        <v>5</v>
      </c>
      <c r="Q1740" s="41">
        <v>2</v>
      </c>
      <c r="R1740" s="41">
        <v>2</v>
      </c>
    </row>
    <row r="1741" spans="1:18">
      <c r="A1741" s="40" t="str">
        <f t="shared" si="108"/>
        <v>3_19601</v>
      </c>
      <c r="B1741" s="40">
        <v>3</v>
      </c>
      <c r="C1741" s="41" t="s">
        <v>67</v>
      </c>
      <c r="D1741" s="40">
        <v>1</v>
      </c>
      <c r="E1741" s="40">
        <v>1960</v>
      </c>
      <c r="F1741" s="40" t="str">
        <f t="shared" si="109"/>
        <v>1960Q1</v>
      </c>
      <c r="G1741" s="40">
        <v>3</v>
      </c>
      <c r="H1741" s="40">
        <v>0</v>
      </c>
      <c r="I1741" s="40">
        <v>0</v>
      </c>
      <c r="J1741" s="42">
        <v>21192</v>
      </c>
      <c r="K1741" s="42">
        <f>J1741*OtherData!$C$3</f>
        <v>16042.392127176383</v>
      </c>
      <c r="L1741" s="42" t="str">
        <f>VLOOKUP($C1741,OtherData!$H:$I,2,0)</f>
        <v>Winter</v>
      </c>
      <c r="M1741" s="54">
        <f t="shared" si="110"/>
        <v>-3.9147455462802051E-2</v>
      </c>
      <c r="N1741" s="42" t="e">
        <f>VLOOKUP(E1741,Inflation!$A$2:'Inflation'!$L$63,14,FALSE)*J1741</f>
        <v>#REF!</v>
      </c>
      <c r="O1741" s="126" t="e">
        <f t="shared" si="111"/>
        <v>#REF!</v>
      </c>
      <c r="P1741" s="41">
        <v>5</v>
      </c>
      <c r="Q1741" s="41">
        <v>2</v>
      </c>
      <c r="R1741" s="41">
        <v>2</v>
      </c>
    </row>
    <row r="1742" spans="1:18">
      <c r="A1742" s="40" t="str">
        <f t="shared" si="108"/>
        <v>1_19833</v>
      </c>
      <c r="B1742" s="40">
        <v>1</v>
      </c>
      <c r="C1742" s="41" t="s">
        <v>97</v>
      </c>
      <c r="D1742" s="40">
        <v>3</v>
      </c>
      <c r="E1742" s="40">
        <v>1983</v>
      </c>
      <c r="F1742" s="40" t="str">
        <f t="shared" si="109"/>
        <v>1983Q3</v>
      </c>
      <c r="G1742" s="40">
        <v>1</v>
      </c>
      <c r="H1742" s="40">
        <v>0</v>
      </c>
      <c r="I1742" s="40">
        <v>0</v>
      </c>
      <c r="J1742" s="42">
        <v>21192</v>
      </c>
      <c r="K1742" s="42">
        <f>J1742*OtherData!$C$3</f>
        <v>16042.392127176383</v>
      </c>
      <c r="L1742" s="42" t="str">
        <f>VLOOKUP($C1742,OtherData!$H:$I,2,0)</f>
        <v>Wind</v>
      </c>
      <c r="M1742" s="54">
        <f t="shared" si="110"/>
        <v>-3.9147455462802051E-2</v>
      </c>
      <c r="N1742" s="42" t="e">
        <f>VLOOKUP(E1742,Inflation!$A$2:'Inflation'!$L$63,14,FALSE)*J1742</f>
        <v>#REF!</v>
      </c>
      <c r="O1742" s="126" t="e">
        <f t="shared" si="111"/>
        <v>#REF!</v>
      </c>
      <c r="P1742" s="41">
        <v>1</v>
      </c>
      <c r="Q1742" s="41">
        <v>1</v>
      </c>
      <c r="R1742" s="41">
        <v>5</v>
      </c>
    </row>
    <row r="1743" spans="1:18">
      <c r="A1743" s="40" t="str">
        <f t="shared" si="108"/>
        <v>1_19753</v>
      </c>
      <c r="B1743" s="40">
        <v>1</v>
      </c>
      <c r="C1743" s="41" t="s">
        <v>92</v>
      </c>
      <c r="D1743" s="40">
        <v>3</v>
      </c>
      <c r="E1743" s="40">
        <v>1975</v>
      </c>
      <c r="F1743" s="40" t="str">
        <f t="shared" si="109"/>
        <v>1975Q3</v>
      </c>
      <c r="G1743" s="40">
        <v>1</v>
      </c>
      <c r="H1743" s="40">
        <v>0</v>
      </c>
      <c r="I1743" s="40">
        <v>1</v>
      </c>
      <c r="J1743" s="42">
        <v>21143</v>
      </c>
      <c r="K1743" s="42">
        <f>J1743*OtherData!$C$3</f>
        <v>16005.299015897048</v>
      </c>
      <c r="L1743" s="42" t="str">
        <f>VLOOKUP($C1743,OtherData!$H:$I,2,0)</f>
        <v>Storm</v>
      </c>
      <c r="M1743" s="54">
        <f t="shared" si="110"/>
        <v>-3.914778196210135E-2</v>
      </c>
      <c r="N1743" s="42" t="e">
        <f>VLOOKUP(E1743,Inflation!$A$2:'Inflation'!$L$63,14,FALSE)*J1743</f>
        <v>#REF!</v>
      </c>
      <c r="O1743" s="126" t="e">
        <f t="shared" si="111"/>
        <v>#REF!</v>
      </c>
      <c r="P1743" s="41">
        <v>5</v>
      </c>
      <c r="Q1743" s="41">
        <v>2</v>
      </c>
      <c r="R1743" s="41">
        <v>2</v>
      </c>
    </row>
    <row r="1744" spans="1:18">
      <c r="A1744" s="40" t="str">
        <f t="shared" si="108"/>
        <v>6_19834</v>
      </c>
      <c r="B1744" s="40">
        <v>6</v>
      </c>
      <c r="C1744" s="41" t="s">
        <v>98</v>
      </c>
      <c r="D1744" s="40">
        <v>4</v>
      </c>
      <c r="E1744" s="40">
        <v>1983</v>
      </c>
      <c r="F1744" s="40" t="str">
        <f t="shared" si="109"/>
        <v>1983Q4</v>
      </c>
      <c r="G1744" s="40">
        <v>1</v>
      </c>
      <c r="H1744" s="40">
        <v>0</v>
      </c>
      <c r="I1744" s="40">
        <v>0</v>
      </c>
      <c r="J1744" s="42">
        <v>21126</v>
      </c>
      <c r="K1744" s="42">
        <f>J1744*OtherData!$C$3</f>
        <v>15992.429977289932</v>
      </c>
      <c r="L1744" s="42" t="str">
        <f>VLOOKUP($C1744,OtherData!$H:$I,2,0)</f>
        <v>Water</v>
      </c>
      <c r="M1744" s="54">
        <f t="shared" si="110"/>
        <v>-3.9147895237368453E-2</v>
      </c>
      <c r="N1744" s="42" t="e">
        <f>VLOOKUP(E1744,Inflation!$A$2:'Inflation'!$L$63,14,FALSE)*J1744</f>
        <v>#REF!</v>
      </c>
      <c r="O1744" s="126" t="e">
        <f t="shared" si="111"/>
        <v>#REF!</v>
      </c>
      <c r="P1744" s="41">
        <v>2</v>
      </c>
      <c r="Q1744" s="41">
        <v>2</v>
      </c>
      <c r="R1744" s="41">
        <v>2</v>
      </c>
    </row>
    <row r="1745" spans="1:18">
      <c r="A1745" s="40" t="str">
        <f t="shared" si="108"/>
        <v>4_19833</v>
      </c>
      <c r="B1745" s="40">
        <v>4</v>
      </c>
      <c r="C1745" s="41" t="s">
        <v>97</v>
      </c>
      <c r="D1745" s="40">
        <v>3</v>
      </c>
      <c r="E1745" s="40">
        <v>1983</v>
      </c>
      <c r="F1745" s="40" t="str">
        <f t="shared" si="109"/>
        <v>1983Q3</v>
      </c>
      <c r="G1745" s="40">
        <v>1</v>
      </c>
      <c r="H1745" s="40">
        <v>0</v>
      </c>
      <c r="I1745" s="40">
        <v>0</v>
      </c>
      <c r="J1745" s="42">
        <v>21036</v>
      </c>
      <c r="K1745" s="42">
        <f>J1745*OtherData!$C$3</f>
        <v>15924.29977289932</v>
      </c>
      <c r="L1745" s="42" t="str">
        <f>VLOOKUP($C1745,OtherData!$H:$I,2,0)</f>
        <v>Wind</v>
      </c>
      <c r="M1745" s="54">
        <f t="shared" si="110"/>
        <v>-3.9148494929958998E-2</v>
      </c>
      <c r="N1745" s="42" t="e">
        <f>VLOOKUP(E1745,Inflation!$A$2:'Inflation'!$L$63,14,FALSE)*J1745</f>
        <v>#REF!</v>
      </c>
      <c r="O1745" s="126" t="e">
        <f t="shared" si="111"/>
        <v>#REF!</v>
      </c>
      <c r="P1745" s="41">
        <v>3</v>
      </c>
      <c r="Q1745" s="41">
        <v>3</v>
      </c>
      <c r="R1745" s="41">
        <v>3</v>
      </c>
    </row>
    <row r="1746" spans="1:18">
      <c r="A1746" s="40" t="str">
        <f t="shared" si="108"/>
        <v>2_20123</v>
      </c>
      <c r="B1746" s="40">
        <v>2</v>
      </c>
      <c r="C1746" s="41" t="s">
        <v>86</v>
      </c>
      <c r="D1746" s="40">
        <v>3</v>
      </c>
      <c r="E1746" s="40">
        <v>2012</v>
      </c>
      <c r="F1746" s="40" t="str">
        <f t="shared" si="109"/>
        <v>2012Q3</v>
      </c>
      <c r="G1746" s="40">
        <v>1</v>
      </c>
      <c r="H1746" s="40">
        <v>0</v>
      </c>
      <c r="I1746" s="40">
        <v>0</v>
      </c>
      <c r="J1746" s="42">
        <v>21004</v>
      </c>
      <c r="K1746" s="42">
        <f>J1746*OtherData!$C$3</f>
        <v>15900.075700227102</v>
      </c>
      <c r="L1746" s="42" t="str">
        <f>VLOOKUP($C1746,OtherData!$H:$I,2,0)</f>
        <v>Storm</v>
      </c>
      <c r="M1746" s="54">
        <f t="shared" si="110"/>
        <v>-3.9148708153991192E-2</v>
      </c>
      <c r="N1746" s="42" t="e">
        <f>VLOOKUP(E1746,Inflation!$A$2:'Inflation'!$L$63,14,FALSE)*J1746</f>
        <v>#REF!</v>
      </c>
      <c r="O1746" s="126" t="e">
        <f t="shared" si="111"/>
        <v>#REF!</v>
      </c>
      <c r="P1746" s="41">
        <v>1</v>
      </c>
      <c r="Q1746" s="41">
        <v>1</v>
      </c>
      <c r="R1746" s="41">
        <v>1</v>
      </c>
    </row>
    <row r="1747" spans="1:18">
      <c r="A1747" s="40" t="str">
        <f t="shared" si="108"/>
        <v>3_19742</v>
      </c>
      <c r="B1747" s="40">
        <v>3</v>
      </c>
      <c r="C1747" s="41" t="s">
        <v>97</v>
      </c>
      <c r="D1747" s="40">
        <v>2</v>
      </c>
      <c r="E1747" s="40">
        <v>1974</v>
      </c>
      <c r="F1747" s="40" t="str">
        <f t="shared" si="109"/>
        <v>1974Q2</v>
      </c>
      <c r="G1747" s="40">
        <v>1</v>
      </c>
      <c r="H1747" s="40">
        <v>0</v>
      </c>
      <c r="I1747" s="40">
        <v>0</v>
      </c>
      <c r="J1747" s="42">
        <v>20918</v>
      </c>
      <c r="K1747" s="42">
        <f>J1747*OtherData!$C$3</f>
        <v>15834.973504920516</v>
      </c>
      <c r="L1747" s="42" t="str">
        <f>VLOOKUP($C1747,OtherData!$H:$I,2,0)</f>
        <v>Wind</v>
      </c>
      <c r="M1747" s="54">
        <f t="shared" si="110"/>
        <v>-3.9149281193577717E-2</v>
      </c>
      <c r="N1747" s="42" t="e">
        <f>VLOOKUP(E1747,Inflation!$A$2:'Inflation'!$L$63,14,FALSE)*J1747</f>
        <v>#REF!</v>
      </c>
      <c r="O1747" s="126" t="e">
        <f t="shared" si="111"/>
        <v>#REF!</v>
      </c>
      <c r="P1747" s="41">
        <v>4</v>
      </c>
      <c r="Q1747" s="41">
        <v>4</v>
      </c>
      <c r="R1747" s="41">
        <v>4</v>
      </c>
    </row>
    <row r="1748" spans="1:18">
      <c r="A1748" s="40" t="str">
        <f t="shared" si="108"/>
        <v>5_19834</v>
      </c>
      <c r="B1748" s="40">
        <v>5</v>
      </c>
      <c r="C1748" s="41" t="s">
        <v>98</v>
      </c>
      <c r="D1748" s="40">
        <v>4</v>
      </c>
      <c r="E1748" s="40">
        <v>1983</v>
      </c>
      <c r="F1748" s="40" t="str">
        <f t="shared" si="109"/>
        <v>1983Q4</v>
      </c>
      <c r="G1748" s="40">
        <v>1</v>
      </c>
      <c r="H1748" s="40">
        <v>0</v>
      </c>
      <c r="I1748" s="40">
        <v>0</v>
      </c>
      <c r="J1748" s="42">
        <v>20876</v>
      </c>
      <c r="K1748" s="42">
        <f>J1748*OtherData!$C$3</f>
        <v>15803.17940953823</v>
      </c>
      <c r="L1748" s="42" t="str">
        <f>VLOOKUP($C1748,OtherData!$H:$I,2,0)</f>
        <v>Water</v>
      </c>
      <c r="M1748" s="54">
        <f t="shared" si="110"/>
        <v>-3.914956105011997E-2</v>
      </c>
      <c r="N1748" s="42" t="e">
        <f>VLOOKUP(E1748,Inflation!$A$2:'Inflation'!$L$63,14,FALSE)*J1748</f>
        <v>#REF!</v>
      </c>
      <c r="O1748" s="126" t="e">
        <f t="shared" si="111"/>
        <v>#REF!</v>
      </c>
      <c r="P1748" s="41">
        <v>1</v>
      </c>
      <c r="Q1748" s="41">
        <v>1</v>
      </c>
      <c r="R1748" s="41">
        <v>5</v>
      </c>
    </row>
    <row r="1749" spans="1:18">
      <c r="A1749" s="40" t="str">
        <f t="shared" si="108"/>
        <v>4_19601</v>
      </c>
      <c r="B1749" s="40">
        <v>4</v>
      </c>
      <c r="C1749" s="41" t="s">
        <v>67</v>
      </c>
      <c r="D1749" s="40">
        <v>1</v>
      </c>
      <c r="E1749" s="40">
        <v>1960</v>
      </c>
      <c r="F1749" s="40" t="str">
        <f t="shared" si="109"/>
        <v>1960Q1</v>
      </c>
      <c r="G1749" s="40">
        <v>3</v>
      </c>
      <c r="H1749" s="40">
        <v>0</v>
      </c>
      <c r="I1749" s="40">
        <v>0</v>
      </c>
      <c r="J1749" s="42">
        <v>20617</v>
      </c>
      <c r="K1749" s="42">
        <f>J1749*OtherData!$C$3</f>
        <v>15607.115821347465</v>
      </c>
      <c r="L1749" s="42" t="str">
        <f>VLOOKUP($C1749,OtherData!$H:$I,2,0)</f>
        <v>Winter</v>
      </c>
      <c r="M1749" s="54">
        <f t="shared" si="110"/>
        <v>-3.9151286832130545E-2</v>
      </c>
      <c r="N1749" s="42" t="e">
        <f>VLOOKUP(E1749,Inflation!$A$2:'Inflation'!$L$63,14,FALSE)*J1749</f>
        <v>#REF!</v>
      </c>
      <c r="O1749" s="126" t="e">
        <f t="shared" si="111"/>
        <v>#REF!</v>
      </c>
      <c r="P1749" s="41">
        <v>3</v>
      </c>
      <c r="Q1749" s="41">
        <v>3</v>
      </c>
      <c r="R1749" s="41">
        <v>5</v>
      </c>
    </row>
    <row r="1750" spans="1:18">
      <c r="A1750" s="40" t="str">
        <f t="shared" si="108"/>
        <v>6_19744</v>
      </c>
      <c r="B1750" s="40">
        <v>6</v>
      </c>
      <c r="C1750" s="41" t="s">
        <v>67</v>
      </c>
      <c r="D1750" s="40">
        <v>4</v>
      </c>
      <c r="E1750" s="40">
        <v>1974</v>
      </c>
      <c r="F1750" s="40" t="str">
        <f t="shared" si="109"/>
        <v>1974Q4</v>
      </c>
      <c r="G1750" s="40">
        <v>2</v>
      </c>
      <c r="H1750" s="40">
        <v>0</v>
      </c>
      <c r="I1750" s="40">
        <v>0</v>
      </c>
      <c r="J1750" s="42">
        <v>20462</v>
      </c>
      <c r="K1750" s="42">
        <f>J1750*OtherData!$C$3</f>
        <v>15489.780469341409</v>
      </c>
      <c r="L1750" s="42" t="str">
        <f>VLOOKUP($C1750,OtherData!$H:$I,2,0)</f>
        <v>Winter</v>
      </c>
      <c r="M1750" s="54">
        <f t="shared" si="110"/>
        <v>-3.9152319636036485E-2</v>
      </c>
      <c r="N1750" s="42" t="e">
        <f>VLOOKUP(E1750,Inflation!$A$2:'Inflation'!$L$63,14,FALSE)*J1750</f>
        <v>#REF!</v>
      </c>
      <c r="O1750" s="126" t="e">
        <f t="shared" si="111"/>
        <v>#REF!</v>
      </c>
      <c r="P1750" s="41">
        <v>5</v>
      </c>
      <c r="Q1750" s="41">
        <v>2</v>
      </c>
      <c r="R1750" s="41">
        <v>2</v>
      </c>
    </row>
    <row r="1751" spans="1:18">
      <c r="A1751" s="40" t="str">
        <f t="shared" si="108"/>
        <v>5_19742</v>
      </c>
      <c r="B1751" s="40">
        <v>5</v>
      </c>
      <c r="C1751" s="41" t="s">
        <v>97</v>
      </c>
      <c r="D1751" s="40">
        <v>2</v>
      </c>
      <c r="E1751" s="40">
        <v>1974</v>
      </c>
      <c r="F1751" s="40" t="str">
        <f t="shared" si="109"/>
        <v>1974Q2</v>
      </c>
      <c r="G1751" s="40">
        <v>1</v>
      </c>
      <c r="H1751" s="40">
        <v>0</v>
      </c>
      <c r="I1751" s="40">
        <v>0</v>
      </c>
      <c r="J1751" s="42">
        <v>19871</v>
      </c>
      <c r="K1751" s="42">
        <f>J1751*OtherData!$C$3</f>
        <v>15042.392127176383</v>
      </c>
      <c r="L1751" s="42" t="str">
        <f>VLOOKUP($C1751,OtherData!$H:$I,2,0)</f>
        <v>Wind</v>
      </c>
      <c r="M1751" s="54">
        <f t="shared" si="110"/>
        <v>-3.915625761738107E-2</v>
      </c>
      <c r="N1751" s="42" t="e">
        <f>VLOOKUP(E1751,Inflation!$A$2:'Inflation'!$L$63,14,FALSE)*J1751</f>
        <v>#REF!</v>
      </c>
      <c r="O1751" s="126" t="e">
        <f t="shared" si="111"/>
        <v>#REF!</v>
      </c>
      <c r="P1751" s="41">
        <v>1</v>
      </c>
      <c r="Q1751" s="41">
        <v>1</v>
      </c>
      <c r="R1751" s="41">
        <v>1</v>
      </c>
    </row>
    <row r="1752" spans="1:18">
      <c r="A1752" s="40" t="str">
        <f t="shared" si="108"/>
        <v>4_19753</v>
      </c>
      <c r="B1752" s="40">
        <v>4</v>
      </c>
      <c r="C1752" s="41" t="s">
        <v>92</v>
      </c>
      <c r="D1752" s="40">
        <v>3</v>
      </c>
      <c r="E1752" s="40">
        <v>1975</v>
      </c>
      <c r="F1752" s="40" t="str">
        <f t="shared" si="109"/>
        <v>1975Q3</v>
      </c>
      <c r="G1752" s="40">
        <v>1</v>
      </c>
      <c r="H1752" s="40">
        <v>0</v>
      </c>
      <c r="I1752" s="40">
        <v>1</v>
      </c>
      <c r="J1752" s="42">
        <v>19644</v>
      </c>
      <c r="K1752" s="42">
        <f>J1752*OtherData!$C$3</f>
        <v>14870.552611657835</v>
      </c>
      <c r="L1752" s="42" t="str">
        <f>VLOOKUP($C1752,OtherData!$H:$I,2,0)</f>
        <v>Storm</v>
      </c>
      <c r="M1752" s="54">
        <f t="shared" si="110"/>
        <v>-3.9157770175359451E-2</v>
      </c>
      <c r="N1752" s="42" t="e">
        <f>VLOOKUP(E1752,Inflation!$A$2:'Inflation'!$L$63,14,FALSE)*J1752</f>
        <v>#REF!</v>
      </c>
      <c r="O1752" s="126" t="e">
        <f t="shared" si="111"/>
        <v>#REF!</v>
      </c>
      <c r="P1752" s="41">
        <v>2</v>
      </c>
      <c r="Q1752" s="41">
        <v>2</v>
      </c>
      <c r="R1752" s="41">
        <v>2</v>
      </c>
    </row>
    <row r="1753" spans="1:18">
      <c r="A1753" s="40" t="str">
        <f t="shared" si="108"/>
        <v>4_19674</v>
      </c>
      <c r="B1753" s="40">
        <v>4</v>
      </c>
      <c r="C1753" s="41" t="s">
        <v>92</v>
      </c>
      <c r="D1753" s="40">
        <v>4</v>
      </c>
      <c r="E1753" s="40">
        <v>1967</v>
      </c>
      <c r="F1753" s="40" t="str">
        <f t="shared" si="109"/>
        <v>1967Q4</v>
      </c>
      <c r="G1753" s="40">
        <v>1</v>
      </c>
      <c r="H1753" s="40">
        <v>0</v>
      </c>
      <c r="I1753" s="40">
        <v>0</v>
      </c>
      <c r="J1753" s="42">
        <v>19407</v>
      </c>
      <c r="K1753" s="42">
        <f>J1753*OtherData!$C$3</f>
        <v>14691.143073429221</v>
      </c>
      <c r="L1753" s="42" t="str">
        <f>VLOOKUP($C1753,OtherData!$H:$I,2,0)</f>
        <v>Storm</v>
      </c>
      <c r="M1753" s="54">
        <f t="shared" si="110"/>
        <v>-3.9159349365847883E-2</v>
      </c>
      <c r="N1753" s="42" t="e">
        <f>VLOOKUP(E1753,Inflation!$A$2:'Inflation'!$L$63,14,FALSE)*J1753</f>
        <v>#REF!</v>
      </c>
      <c r="O1753" s="126" t="e">
        <f t="shared" si="111"/>
        <v>#REF!</v>
      </c>
      <c r="P1753" s="41">
        <v>1</v>
      </c>
      <c r="Q1753" s="41">
        <v>1</v>
      </c>
      <c r="R1753" s="41">
        <v>1</v>
      </c>
    </row>
    <row r="1754" spans="1:18">
      <c r="A1754" s="40" t="str">
        <f t="shared" si="108"/>
        <v>3_19753</v>
      </c>
      <c r="B1754" s="40">
        <v>3</v>
      </c>
      <c r="C1754" s="41" t="s">
        <v>92</v>
      </c>
      <c r="D1754" s="40">
        <v>3</v>
      </c>
      <c r="E1754" s="40">
        <v>1975</v>
      </c>
      <c r="F1754" s="40" t="str">
        <f t="shared" si="109"/>
        <v>1975Q3</v>
      </c>
      <c r="G1754" s="40">
        <v>1</v>
      </c>
      <c r="H1754" s="40">
        <v>0</v>
      </c>
      <c r="I1754" s="40">
        <v>2</v>
      </c>
      <c r="J1754" s="42">
        <v>19348</v>
      </c>
      <c r="K1754" s="42">
        <f>J1754*OtherData!$C$3</f>
        <v>14646.47993943982</v>
      </c>
      <c r="L1754" s="42" t="str">
        <f>VLOOKUP($C1754,OtherData!$H:$I,2,0)</f>
        <v>Storm</v>
      </c>
      <c r="M1754" s="54">
        <f t="shared" si="110"/>
        <v>-3.9159742497657246E-2</v>
      </c>
      <c r="N1754" s="42" t="e">
        <f>VLOOKUP(E1754,Inflation!$A$2:'Inflation'!$L$63,14,FALSE)*J1754</f>
        <v>#REF!</v>
      </c>
      <c r="O1754" s="126" t="e">
        <f t="shared" si="111"/>
        <v>#REF!</v>
      </c>
      <c r="P1754" s="41">
        <v>3</v>
      </c>
      <c r="Q1754" s="41">
        <v>3</v>
      </c>
      <c r="R1754" s="41">
        <v>3</v>
      </c>
    </row>
    <row r="1755" spans="1:18">
      <c r="A1755" s="40" t="str">
        <f t="shared" si="108"/>
        <v>1_19744</v>
      </c>
      <c r="B1755" s="40">
        <v>1</v>
      </c>
      <c r="C1755" s="41" t="s">
        <v>67</v>
      </c>
      <c r="D1755" s="40">
        <v>4</v>
      </c>
      <c r="E1755" s="40">
        <v>1974</v>
      </c>
      <c r="F1755" s="40" t="str">
        <f t="shared" si="109"/>
        <v>1974Q4</v>
      </c>
      <c r="G1755" s="40">
        <v>2</v>
      </c>
      <c r="H1755" s="40">
        <v>0</v>
      </c>
      <c r="I1755" s="40">
        <v>0</v>
      </c>
      <c r="J1755" s="42">
        <v>18944</v>
      </c>
      <c r="K1755" s="42">
        <f>J1755*OtherData!$C$3</f>
        <v>14340.651021953066</v>
      </c>
      <c r="L1755" s="42" t="str">
        <f>VLOOKUP($C1755,OtherData!$H:$I,2,0)</f>
        <v>Winter</v>
      </c>
      <c r="M1755" s="54">
        <f t="shared" si="110"/>
        <v>-3.9162434451063696E-2</v>
      </c>
      <c r="N1755" s="42" t="e">
        <f>VLOOKUP(E1755,Inflation!$A$2:'Inflation'!$L$63,14,FALSE)*J1755</f>
        <v>#REF!</v>
      </c>
      <c r="O1755" s="126" t="e">
        <f t="shared" si="111"/>
        <v>#REF!</v>
      </c>
      <c r="P1755" s="41">
        <v>1</v>
      </c>
      <c r="Q1755" s="41">
        <v>1</v>
      </c>
      <c r="R1755" s="41">
        <v>1</v>
      </c>
    </row>
    <row r="1756" spans="1:18">
      <c r="A1756" s="40" t="str">
        <f t="shared" si="108"/>
        <v>4_19882</v>
      </c>
      <c r="B1756" s="40">
        <v>4</v>
      </c>
      <c r="C1756" s="41" t="s">
        <v>85</v>
      </c>
      <c r="D1756" s="40">
        <v>2</v>
      </c>
      <c r="E1756" s="40">
        <v>1988</v>
      </c>
      <c r="F1756" s="40" t="str">
        <f t="shared" si="109"/>
        <v>1988Q2</v>
      </c>
      <c r="G1756" s="40">
        <v>30</v>
      </c>
      <c r="H1756" s="40">
        <v>0</v>
      </c>
      <c r="I1756" s="40">
        <v>0</v>
      </c>
      <c r="J1756" s="42">
        <v>18942</v>
      </c>
      <c r="K1756" s="42">
        <f>J1756*OtherData!$C$3</f>
        <v>14339.137017411053</v>
      </c>
      <c r="L1756" s="42" t="str">
        <f>VLOOKUP($C1756,OtherData!$H:$I,2,0)</f>
        <v>Heat</v>
      </c>
      <c r="M1756" s="54">
        <f t="shared" si="110"/>
        <v>-3.9162447777565709E-2</v>
      </c>
      <c r="N1756" s="42" t="e">
        <f>VLOOKUP(E1756,Inflation!$A$2:'Inflation'!$L$63,14,FALSE)*J1756</f>
        <v>#REF!</v>
      </c>
      <c r="O1756" s="126" t="e">
        <f t="shared" si="111"/>
        <v>#REF!</v>
      </c>
      <c r="P1756" s="41">
        <v>4</v>
      </c>
      <c r="Q1756" s="41">
        <v>4</v>
      </c>
      <c r="R1756" s="41">
        <v>4</v>
      </c>
    </row>
    <row r="1757" spans="1:18">
      <c r="A1757" s="40" t="str">
        <f t="shared" si="108"/>
        <v>2_19834</v>
      </c>
      <c r="B1757" s="40">
        <v>2</v>
      </c>
      <c r="C1757" s="41" t="s">
        <v>67</v>
      </c>
      <c r="D1757" s="40">
        <v>4</v>
      </c>
      <c r="E1757" s="40">
        <v>1983</v>
      </c>
      <c r="F1757" s="40" t="str">
        <f t="shared" si="109"/>
        <v>1983Q4</v>
      </c>
      <c r="G1757" s="40">
        <v>2</v>
      </c>
      <c r="H1757" s="40">
        <v>1</v>
      </c>
      <c r="I1757" s="40">
        <v>0</v>
      </c>
      <c r="J1757" s="42">
        <v>18935</v>
      </c>
      <c r="K1757" s="42">
        <f>J1757*OtherData!$C$3</f>
        <v>14333.838001514005</v>
      </c>
      <c r="L1757" s="42" t="str">
        <f>VLOOKUP($C1757,OtherData!$H:$I,2,0)</f>
        <v>Winter</v>
      </c>
      <c r="M1757" s="54">
        <f t="shared" si="110"/>
        <v>-3.9162494420322748E-2</v>
      </c>
      <c r="N1757" s="42" t="e">
        <f>VLOOKUP(E1757,Inflation!$A$2:'Inflation'!$L$63,14,FALSE)*J1757</f>
        <v>#REF!</v>
      </c>
      <c r="O1757" s="126" t="e">
        <f t="shared" si="111"/>
        <v>#REF!</v>
      </c>
      <c r="P1757" s="41">
        <v>4</v>
      </c>
      <c r="Q1757" s="41">
        <v>4</v>
      </c>
      <c r="R1757" s="41">
        <v>4</v>
      </c>
    </row>
    <row r="1758" spans="1:18">
      <c r="A1758" s="40" t="str">
        <f t="shared" si="108"/>
        <v>4_19801</v>
      </c>
      <c r="B1758" s="40">
        <v>4</v>
      </c>
      <c r="C1758" s="41" t="s">
        <v>66</v>
      </c>
      <c r="D1758" s="40">
        <v>1</v>
      </c>
      <c r="E1758" s="40">
        <v>1980</v>
      </c>
      <c r="F1758" s="40" t="str">
        <f t="shared" si="109"/>
        <v>1980Q1</v>
      </c>
      <c r="G1758" s="40">
        <v>17</v>
      </c>
      <c r="H1758" s="40">
        <v>0</v>
      </c>
      <c r="I1758" s="40">
        <v>0</v>
      </c>
      <c r="J1758" s="42">
        <v>18923</v>
      </c>
      <c r="K1758" s="42">
        <f>J1758*OtherData!$C$3</f>
        <v>14324.753974261923</v>
      </c>
      <c r="L1758" s="42" t="str">
        <f>VLOOKUP($C1758,OtherData!$H:$I,2,0)</f>
        <v>Water</v>
      </c>
      <c r="M1758" s="54">
        <f t="shared" si="110"/>
        <v>-3.9162574379334826E-2</v>
      </c>
      <c r="N1758" s="42" t="e">
        <f>VLOOKUP(E1758,Inflation!$A$2:'Inflation'!$L$63,14,FALSE)*J1758</f>
        <v>#REF!</v>
      </c>
      <c r="O1758" s="126" t="e">
        <f t="shared" si="111"/>
        <v>#REF!</v>
      </c>
      <c r="P1758" s="41">
        <v>4</v>
      </c>
      <c r="Q1758" s="41">
        <v>4</v>
      </c>
      <c r="R1758" s="41">
        <v>4</v>
      </c>
    </row>
    <row r="1759" spans="1:18">
      <c r="A1759" s="40" t="str">
        <f t="shared" si="108"/>
        <v>3_19821</v>
      </c>
      <c r="B1759" s="40">
        <v>3</v>
      </c>
      <c r="C1759" s="41" t="s">
        <v>67</v>
      </c>
      <c r="D1759" s="40">
        <v>1</v>
      </c>
      <c r="E1759" s="40">
        <v>1982</v>
      </c>
      <c r="F1759" s="40" t="str">
        <f t="shared" si="109"/>
        <v>1982Q1</v>
      </c>
      <c r="G1759" s="40">
        <v>2</v>
      </c>
      <c r="H1759" s="40">
        <v>0</v>
      </c>
      <c r="I1759" s="40">
        <v>0</v>
      </c>
      <c r="J1759" s="42">
        <v>18917</v>
      </c>
      <c r="K1759" s="42">
        <f>J1759*OtherData!$C$3</f>
        <v>14320.211960635883</v>
      </c>
      <c r="L1759" s="42" t="str">
        <f>VLOOKUP($C1759,OtherData!$H:$I,2,0)</f>
        <v>Winter</v>
      </c>
      <c r="M1759" s="54">
        <f t="shared" si="110"/>
        <v>-3.9162614358840858E-2</v>
      </c>
      <c r="N1759" s="42" t="e">
        <f>VLOOKUP(E1759,Inflation!$A$2:'Inflation'!$L$63,14,FALSE)*J1759</f>
        <v>#REF!</v>
      </c>
      <c r="O1759" s="126" t="e">
        <f t="shared" si="111"/>
        <v>#REF!</v>
      </c>
      <c r="P1759" s="41">
        <v>4</v>
      </c>
      <c r="Q1759" s="41">
        <v>4</v>
      </c>
      <c r="R1759" s="41">
        <v>5</v>
      </c>
    </row>
    <row r="1760" spans="1:18">
      <c r="A1760" s="40" t="str">
        <f t="shared" si="108"/>
        <v>3_19841</v>
      </c>
      <c r="B1760" s="40">
        <v>3</v>
      </c>
      <c r="C1760" s="41" t="s">
        <v>102</v>
      </c>
      <c r="D1760" s="40">
        <v>1</v>
      </c>
      <c r="E1760" s="40">
        <v>1984</v>
      </c>
      <c r="F1760" s="40" t="str">
        <f t="shared" si="109"/>
        <v>1984Q1</v>
      </c>
      <c r="G1760" s="40">
        <v>1</v>
      </c>
      <c r="H1760" s="40">
        <v>0</v>
      </c>
      <c r="I1760" s="40">
        <v>0</v>
      </c>
      <c r="J1760" s="42">
        <v>18907</v>
      </c>
      <c r="K1760" s="42">
        <f>J1760*OtherData!$C$3</f>
        <v>14312.641937925815</v>
      </c>
      <c r="L1760" s="42" t="str">
        <f>VLOOKUP($C1760,OtherData!$H:$I,2,0)</f>
        <v>Water</v>
      </c>
      <c r="M1760" s="54">
        <f t="shared" si="110"/>
        <v>-3.9162680991350923E-2</v>
      </c>
      <c r="N1760" s="42" t="e">
        <f>VLOOKUP(E1760,Inflation!$A$2:'Inflation'!$L$63,14,FALSE)*J1760</f>
        <v>#REF!</v>
      </c>
      <c r="O1760" s="126" t="e">
        <f t="shared" si="111"/>
        <v>#REF!</v>
      </c>
      <c r="P1760" s="41">
        <v>1</v>
      </c>
      <c r="Q1760" s="41">
        <v>1</v>
      </c>
      <c r="R1760" s="41">
        <v>5</v>
      </c>
    </row>
    <row r="1761" spans="1:18">
      <c r="A1761" s="40" t="str">
        <f t="shared" si="108"/>
        <v>6_19801</v>
      </c>
      <c r="B1761" s="40">
        <v>6</v>
      </c>
      <c r="C1761" s="41" t="s">
        <v>67</v>
      </c>
      <c r="D1761" s="40">
        <v>1</v>
      </c>
      <c r="E1761" s="40">
        <v>1980</v>
      </c>
      <c r="F1761" s="40" t="str">
        <f t="shared" si="109"/>
        <v>1980Q1</v>
      </c>
      <c r="G1761" s="40">
        <v>2</v>
      </c>
      <c r="H1761" s="40">
        <v>0</v>
      </c>
      <c r="I1761" s="40">
        <v>0</v>
      </c>
      <c r="J1761" s="42">
        <v>18905</v>
      </c>
      <c r="K1761" s="42">
        <f>J1761*OtherData!$C$3</f>
        <v>14311.127933383801</v>
      </c>
      <c r="L1761" s="42" t="str">
        <f>VLOOKUP($C1761,OtherData!$H:$I,2,0)</f>
        <v>Winter</v>
      </c>
      <c r="M1761" s="54">
        <f t="shared" si="110"/>
        <v>-3.9162694317852936E-2</v>
      </c>
      <c r="N1761" s="42" t="e">
        <f>VLOOKUP(E1761,Inflation!$A$2:'Inflation'!$L$63,14,FALSE)*J1761</f>
        <v>#REF!</v>
      </c>
      <c r="O1761" s="126" t="e">
        <f t="shared" si="111"/>
        <v>#REF!</v>
      </c>
      <c r="P1761" s="41">
        <v>2</v>
      </c>
      <c r="Q1761" s="41">
        <v>2</v>
      </c>
      <c r="R1761" s="41">
        <v>2</v>
      </c>
    </row>
    <row r="1762" spans="1:18">
      <c r="A1762" s="40" t="str">
        <f t="shared" si="108"/>
        <v>6_19834</v>
      </c>
      <c r="B1762" s="40">
        <v>6</v>
      </c>
      <c r="C1762" s="41" t="s">
        <v>67</v>
      </c>
      <c r="D1762" s="40">
        <v>4</v>
      </c>
      <c r="E1762" s="40">
        <v>1983</v>
      </c>
      <c r="F1762" s="40" t="str">
        <f t="shared" si="109"/>
        <v>1983Q4</v>
      </c>
      <c r="G1762" s="40">
        <v>2</v>
      </c>
      <c r="H1762" s="40">
        <v>1</v>
      </c>
      <c r="I1762" s="40">
        <v>0</v>
      </c>
      <c r="J1762" s="42">
        <v>18892</v>
      </c>
      <c r="K1762" s="42">
        <f>J1762*OtherData!$C$3</f>
        <v>14301.286903860711</v>
      </c>
      <c r="L1762" s="42" t="str">
        <f>VLOOKUP($C1762,OtherData!$H:$I,2,0)</f>
        <v>Winter</v>
      </c>
      <c r="M1762" s="54">
        <f t="shared" si="110"/>
        <v>-3.9162780940116014E-2</v>
      </c>
      <c r="N1762" s="42" t="e">
        <f>VLOOKUP(E1762,Inflation!$A$2:'Inflation'!$L$63,14,FALSE)*J1762</f>
        <v>#REF!</v>
      </c>
      <c r="O1762" s="126" t="e">
        <f t="shared" si="111"/>
        <v>#REF!</v>
      </c>
      <c r="P1762" s="41">
        <v>4</v>
      </c>
      <c r="Q1762" s="41">
        <v>4</v>
      </c>
      <c r="R1762" s="41">
        <v>5</v>
      </c>
    </row>
    <row r="1763" spans="1:18">
      <c r="A1763" s="40" t="str">
        <f t="shared" si="108"/>
        <v>2_19843</v>
      </c>
      <c r="B1763" s="40">
        <v>2</v>
      </c>
      <c r="C1763" s="41" t="s">
        <v>102</v>
      </c>
      <c r="D1763" s="40">
        <v>3</v>
      </c>
      <c r="E1763" s="40">
        <v>1984</v>
      </c>
      <c r="F1763" s="40" t="str">
        <f t="shared" si="109"/>
        <v>1984Q3</v>
      </c>
      <c r="G1763" s="40">
        <v>1</v>
      </c>
      <c r="H1763" s="40">
        <v>0</v>
      </c>
      <c r="I1763" s="40">
        <v>3</v>
      </c>
      <c r="J1763" s="42">
        <v>18881</v>
      </c>
      <c r="K1763" s="42">
        <f>J1763*OtherData!$C$3</f>
        <v>14292.959878879637</v>
      </c>
      <c r="L1763" s="42" t="str">
        <f>VLOOKUP($C1763,OtherData!$H:$I,2,0)</f>
        <v>Water</v>
      </c>
      <c r="M1763" s="54">
        <f t="shared" si="110"/>
        <v>-3.9162854235877079E-2</v>
      </c>
      <c r="N1763" s="42" t="e">
        <f>VLOOKUP(E1763,Inflation!$A$2:'Inflation'!$L$63,14,FALSE)*J1763</f>
        <v>#REF!</v>
      </c>
      <c r="O1763" s="126" t="e">
        <f t="shared" si="111"/>
        <v>#REF!</v>
      </c>
      <c r="P1763" s="41">
        <v>3</v>
      </c>
      <c r="Q1763" s="41">
        <v>3</v>
      </c>
      <c r="R1763" s="41">
        <v>3</v>
      </c>
    </row>
    <row r="1764" spans="1:18">
      <c r="A1764" s="40" t="str">
        <f t="shared" si="108"/>
        <v>5_19851</v>
      </c>
      <c r="B1764" s="40">
        <v>5</v>
      </c>
      <c r="C1764" s="41" t="s">
        <v>108</v>
      </c>
      <c r="D1764" s="40">
        <v>1</v>
      </c>
      <c r="E1764" s="40">
        <v>1985</v>
      </c>
      <c r="F1764" s="40" t="str">
        <f t="shared" si="109"/>
        <v>1985Q1</v>
      </c>
      <c r="G1764" s="40">
        <v>2</v>
      </c>
      <c r="H1764" s="40">
        <v>0</v>
      </c>
      <c r="I1764" s="40">
        <v>0</v>
      </c>
      <c r="J1764" s="42">
        <v>18874</v>
      </c>
      <c r="K1764" s="42">
        <f>J1764*OtherData!$C$3</f>
        <v>14287.66086298259</v>
      </c>
      <c r="L1764" s="42" t="str">
        <f>VLOOKUP($C1764,OtherData!$H:$I,2,0)</f>
        <v>Storm</v>
      </c>
      <c r="M1764" s="54">
        <f t="shared" si="110"/>
        <v>-3.9162900878634124E-2</v>
      </c>
      <c r="N1764" s="42" t="e">
        <f>VLOOKUP(E1764,Inflation!$A$2:'Inflation'!$L$63,14,FALSE)*J1764</f>
        <v>#REF!</v>
      </c>
      <c r="O1764" s="126" t="e">
        <f t="shared" si="111"/>
        <v>#REF!</v>
      </c>
      <c r="P1764" s="41">
        <v>5</v>
      </c>
      <c r="Q1764" s="41">
        <v>2</v>
      </c>
      <c r="R1764" s="41">
        <v>5</v>
      </c>
    </row>
    <row r="1765" spans="1:18">
      <c r="A1765" s="40" t="str">
        <f t="shared" si="108"/>
        <v>1_19842</v>
      </c>
      <c r="B1765" s="40">
        <v>1</v>
      </c>
      <c r="C1765" s="41" t="s">
        <v>83</v>
      </c>
      <c r="D1765" s="40">
        <v>2</v>
      </c>
      <c r="E1765" s="40">
        <v>1984</v>
      </c>
      <c r="F1765" s="40" t="str">
        <f t="shared" si="109"/>
        <v>1984Q2</v>
      </c>
      <c r="G1765" s="40">
        <v>1</v>
      </c>
      <c r="H1765" s="40">
        <v>0</v>
      </c>
      <c r="I1765" s="40">
        <v>0</v>
      </c>
      <c r="J1765" s="42">
        <v>18855</v>
      </c>
      <c r="K1765" s="42">
        <f>J1765*OtherData!$C$3</f>
        <v>14273.27781983346</v>
      </c>
      <c r="L1765" s="42" t="str">
        <f>VLOOKUP($C1765,OtherData!$H:$I,2,0)</f>
        <v>Storm</v>
      </c>
      <c r="M1765" s="54">
        <f t="shared" si="110"/>
        <v>-3.9163027480403234E-2</v>
      </c>
      <c r="N1765" s="42" t="e">
        <f>VLOOKUP(E1765,Inflation!$A$2:'Inflation'!$L$63,14,FALSE)*J1765</f>
        <v>#REF!</v>
      </c>
      <c r="O1765" s="126" t="e">
        <f t="shared" si="111"/>
        <v>#REF!</v>
      </c>
      <c r="P1765" s="41">
        <v>4</v>
      </c>
      <c r="Q1765" s="41">
        <v>4</v>
      </c>
      <c r="R1765" s="41">
        <v>4</v>
      </c>
    </row>
    <row r="1766" spans="1:18">
      <c r="A1766" s="40" t="str">
        <f t="shared" si="108"/>
        <v>6_19833</v>
      </c>
      <c r="B1766" s="40">
        <v>6</v>
      </c>
      <c r="C1766" s="41" t="s">
        <v>97</v>
      </c>
      <c r="D1766" s="40">
        <v>3</v>
      </c>
      <c r="E1766" s="40">
        <v>1983</v>
      </c>
      <c r="F1766" s="40" t="str">
        <f t="shared" si="109"/>
        <v>1983Q3</v>
      </c>
      <c r="G1766" s="40">
        <v>1</v>
      </c>
      <c r="H1766" s="40">
        <v>0</v>
      </c>
      <c r="I1766" s="40">
        <v>0</v>
      </c>
      <c r="J1766" s="42">
        <v>18847</v>
      </c>
      <c r="K1766" s="42">
        <f>J1766*OtherData!$C$3</f>
        <v>14267.221801665406</v>
      </c>
      <c r="L1766" s="42" t="str">
        <f>VLOOKUP($C1766,OtherData!$H:$I,2,0)</f>
        <v>Wind</v>
      </c>
      <c r="M1766" s="54">
        <f t="shared" si="110"/>
        <v>-3.9163080786411286E-2</v>
      </c>
      <c r="N1766" s="42" t="e">
        <f>VLOOKUP(E1766,Inflation!$A$2:'Inflation'!$L$63,14,FALSE)*J1766</f>
        <v>#REF!</v>
      </c>
      <c r="O1766" s="126" t="e">
        <f t="shared" si="111"/>
        <v>#REF!</v>
      </c>
      <c r="P1766" s="41">
        <v>4</v>
      </c>
      <c r="Q1766" s="41">
        <v>4</v>
      </c>
      <c r="R1766" s="41">
        <v>5</v>
      </c>
    </row>
    <row r="1767" spans="1:18">
      <c r="A1767" s="40" t="str">
        <f t="shared" si="108"/>
        <v>4_19811</v>
      </c>
      <c r="B1767" s="40">
        <v>4</v>
      </c>
      <c r="C1767" s="41" t="s">
        <v>73</v>
      </c>
      <c r="D1767" s="40">
        <v>1</v>
      </c>
      <c r="E1767" s="40">
        <v>1981</v>
      </c>
      <c r="F1767" s="40" t="str">
        <f t="shared" si="109"/>
        <v>1981Q1</v>
      </c>
      <c r="G1767" s="40">
        <v>1</v>
      </c>
      <c r="H1767" s="40">
        <v>0</v>
      </c>
      <c r="I1767" s="40">
        <v>0</v>
      </c>
      <c r="J1767" s="42">
        <v>18821</v>
      </c>
      <c r="K1767" s="42">
        <f>J1767*OtherData!$C$3</f>
        <v>14247.539742619228</v>
      </c>
      <c r="L1767" s="42" t="str">
        <f>VLOOKUP($C1767,OtherData!$H:$I,2,0)</f>
        <v>Wind</v>
      </c>
      <c r="M1767" s="54">
        <f t="shared" si="110"/>
        <v>-3.9163254030937442E-2</v>
      </c>
      <c r="N1767" s="42" t="e">
        <f>VLOOKUP(E1767,Inflation!$A$2:'Inflation'!$L$63,14,FALSE)*J1767</f>
        <v>#REF!</v>
      </c>
      <c r="O1767" s="126" t="e">
        <f t="shared" si="111"/>
        <v>#REF!</v>
      </c>
      <c r="P1767" s="41">
        <v>5</v>
      </c>
      <c r="Q1767" s="41">
        <v>2</v>
      </c>
      <c r="R1767" s="41">
        <v>2</v>
      </c>
    </row>
    <row r="1768" spans="1:18">
      <c r="A1768" s="40" t="str">
        <f t="shared" si="108"/>
        <v>5_19831</v>
      </c>
      <c r="B1768" s="40">
        <v>5</v>
      </c>
      <c r="C1768" s="41" t="s">
        <v>67</v>
      </c>
      <c r="D1768" s="40">
        <v>1</v>
      </c>
      <c r="E1768" s="40">
        <v>1983</v>
      </c>
      <c r="F1768" s="40" t="str">
        <f t="shared" si="109"/>
        <v>1983Q1</v>
      </c>
      <c r="G1768" s="40">
        <v>1</v>
      </c>
      <c r="H1768" s="40">
        <v>0</v>
      </c>
      <c r="I1768" s="40">
        <v>0</v>
      </c>
      <c r="J1768" s="42">
        <v>18759</v>
      </c>
      <c r="K1768" s="42">
        <f>J1768*OtherData!$C$3</f>
        <v>14200.605601816806</v>
      </c>
      <c r="L1768" s="42" t="str">
        <f>VLOOKUP($C1768,OtherData!$H:$I,2,0)</f>
        <v>Winter</v>
      </c>
      <c r="M1768" s="54">
        <f t="shared" si="110"/>
        <v>-3.9163667152499818E-2</v>
      </c>
      <c r="N1768" s="42" t="e">
        <f>VLOOKUP(E1768,Inflation!$A$2:'Inflation'!$L$63,14,FALSE)*J1768</f>
        <v>#REF!</v>
      </c>
      <c r="O1768" s="126" t="e">
        <f t="shared" si="111"/>
        <v>#REF!</v>
      </c>
      <c r="P1768" s="41">
        <v>4</v>
      </c>
      <c r="Q1768" s="41">
        <v>4</v>
      </c>
      <c r="R1768" s="41">
        <v>4</v>
      </c>
    </row>
    <row r="1769" spans="1:18">
      <c r="A1769" s="40" t="str">
        <f t="shared" si="108"/>
        <v>4_19773</v>
      </c>
      <c r="B1769" s="40">
        <v>4</v>
      </c>
      <c r="C1769" s="41" t="s">
        <v>97</v>
      </c>
      <c r="D1769" s="40">
        <v>3</v>
      </c>
      <c r="E1769" s="40">
        <v>1977</v>
      </c>
      <c r="F1769" s="40" t="str">
        <f t="shared" si="109"/>
        <v>1977Q3</v>
      </c>
      <c r="G1769" s="40">
        <v>1</v>
      </c>
      <c r="H1769" s="40">
        <v>0</v>
      </c>
      <c r="I1769" s="40">
        <v>0</v>
      </c>
      <c r="J1769" s="42">
        <v>18752</v>
      </c>
      <c r="K1769" s="42">
        <f>J1769*OtherData!$C$3</f>
        <v>14195.306585919758</v>
      </c>
      <c r="L1769" s="42" t="str">
        <f>VLOOKUP($C1769,OtherData!$H:$I,2,0)</f>
        <v>Wind</v>
      </c>
      <c r="M1769" s="54">
        <f t="shared" si="110"/>
        <v>-3.9163713795256863E-2</v>
      </c>
      <c r="N1769" s="42" t="e">
        <f>VLOOKUP(E1769,Inflation!$A$2:'Inflation'!$L$63,14,FALSE)*J1769</f>
        <v>#REF!</v>
      </c>
      <c r="O1769" s="126" t="e">
        <f t="shared" si="111"/>
        <v>#REF!</v>
      </c>
      <c r="P1769" s="41">
        <v>2</v>
      </c>
      <c r="Q1769" s="41">
        <v>2</v>
      </c>
      <c r="R1769" s="41">
        <v>2</v>
      </c>
    </row>
    <row r="1770" spans="1:18">
      <c r="A1770" s="40" t="str">
        <f t="shared" si="108"/>
        <v>3_19861</v>
      </c>
      <c r="B1770" s="40">
        <v>3</v>
      </c>
      <c r="C1770" s="41" t="s">
        <v>67</v>
      </c>
      <c r="D1770" s="40">
        <v>1</v>
      </c>
      <c r="E1770" s="40">
        <v>1986</v>
      </c>
      <c r="F1770" s="40" t="str">
        <f t="shared" si="109"/>
        <v>1986Q1</v>
      </c>
      <c r="G1770" s="40">
        <v>2</v>
      </c>
      <c r="H1770" s="40">
        <v>0</v>
      </c>
      <c r="I1770" s="40">
        <v>0</v>
      </c>
      <c r="J1770" s="42">
        <v>18743</v>
      </c>
      <c r="K1770" s="42">
        <f>J1770*OtherData!$C$3</f>
        <v>14188.493565480698</v>
      </c>
      <c r="L1770" s="42" t="str">
        <f>VLOOKUP($C1770,OtherData!$H:$I,2,0)</f>
        <v>Winter</v>
      </c>
      <c r="M1770" s="54">
        <f t="shared" si="110"/>
        <v>-3.9163773764515915E-2</v>
      </c>
      <c r="N1770" s="42" t="e">
        <f>VLOOKUP(E1770,Inflation!$A$2:'Inflation'!$L$63,14,FALSE)*J1770</f>
        <v>#REF!</v>
      </c>
      <c r="O1770" s="126" t="e">
        <f t="shared" si="111"/>
        <v>#REF!</v>
      </c>
      <c r="P1770" s="41">
        <v>4</v>
      </c>
      <c r="Q1770" s="41">
        <v>4</v>
      </c>
      <c r="R1770" s="41">
        <v>4</v>
      </c>
    </row>
    <row r="1771" spans="1:18">
      <c r="A1771" s="40" t="str">
        <f t="shared" si="108"/>
        <v>2_19773</v>
      </c>
      <c r="B1771" s="40">
        <v>2</v>
      </c>
      <c r="C1771" s="41" t="s">
        <v>97</v>
      </c>
      <c r="D1771" s="40">
        <v>3</v>
      </c>
      <c r="E1771" s="40">
        <v>1977</v>
      </c>
      <c r="F1771" s="40" t="str">
        <f t="shared" si="109"/>
        <v>1977Q3</v>
      </c>
      <c r="G1771" s="40">
        <v>1</v>
      </c>
      <c r="H1771" s="40">
        <v>0</v>
      </c>
      <c r="I1771" s="40">
        <v>0</v>
      </c>
      <c r="J1771" s="42">
        <v>18730</v>
      </c>
      <c r="K1771" s="42">
        <f>J1771*OtherData!$C$3</f>
        <v>14178.652535957608</v>
      </c>
      <c r="L1771" s="42" t="str">
        <f>VLOOKUP($C1771,OtherData!$H:$I,2,0)</f>
        <v>Wind</v>
      </c>
      <c r="M1771" s="54">
        <f t="shared" si="110"/>
        <v>-3.9163860386778993E-2</v>
      </c>
      <c r="N1771" s="42" t="e">
        <f>VLOOKUP(E1771,Inflation!$A$2:'Inflation'!$L$63,14,FALSE)*J1771</f>
        <v>#REF!</v>
      </c>
      <c r="O1771" s="126" t="e">
        <f t="shared" si="111"/>
        <v>#REF!</v>
      </c>
      <c r="P1771" s="41">
        <v>4</v>
      </c>
      <c r="Q1771" s="41">
        <v>4</v>
      </c>
      <c r="R1771" s="41">
        <v>4</v>
      </c>
    </row>
    <row r="1772" spans="1:18">
      <c r="A1772" s="40" t="str">
        <f t="shared" si="108"/>
        <v>1_19861</v>
      </c>
      <c r="B1772" s="40">
        <v>1</v>
      </c>
      <c r="C1772" s="41" t="s">
        <v>67</v>
      </c>
      <c r="D1772" s="40">
        <v>1</v>
      </c>
      <c r="E1772" s="40">
        <v>1986</v>
      </c>
      <c r="F1772" s="40" t="str">
        <f t="shared" si="109"/>
        <v>1986Q1</v>
      </c>
      <c r="G1772" s="40">
        <v>2</v>
      </c>
      <c r="H1772" s="40">
        <v>0</v>
      </c>
      <c r="I1772" s="40">
        <v>0</v>
      </c>
      <c r="J1772" s="42">
        <v>18714</v>
      </c>
      <c r="K1772" s="42">
        <f>J1772*OtherData!$C$3</f>
        <v>14166.5404996215</v>
      </c>
      <c r="L1772" s="42" t="str">
        <f>VLOOKUP($C1772,OtherData!$H:$I,2,0)</f>
        <v>Winter</v>
      </c>
      <c r="M1772" s="54">
        <f t="shared" si="110"/>
        <v>-3.916396699879509E-2</v>
      </c>
      <c r="N1772" s="42" t="e">
        <f>VLOOKUP(E1772,Inflation!$A$2:'Inflation'!$L$63,14,FALSE)*J1772</f>
        <v>#REF!</v>
      </c>
      <c r="O1772" s="126" t="e">
        <f t="shared" si="111"/>
        <v>#REF!</v>
      </c>
      <c r="P1772" s="41">
        <v>3</v>
      </c>
      <c r="Q1772" s="41">
        <v>3</v>
      </c>
      <c r="R1772" s="41">
        <v>3</v>
      </c>
    </row>
    <row r="1773" spans="1:18">
      <c r="A1773" s="40" t="str">
        <f t="shared" si="108"/>
        <v>2_19891</v>
      </c>
      <c r="B1773" s="40">
        <v>2</v>
      </c>
      <c r="C1773" s="41" t="s">
        <v>73</v>
      </c>
      <c r="D1773" s="40">
        <v>1</v>
      </c>
      <c r="E1773" s="40">
        <v>1989</v>
      </c>
      <c r="F1773" s="40" t="str">
        <f t="shared" si="109"/>
        <v>1989Q1</v>
      </c>
      <c r="G1773" s="40">
        <v>1</v>
      </c>
      <c r="H1773" s="40">
        <v>0</v>
      </c>
      <c r="I1773" s="40">
        <v>0</v>
      </c>
      <c r="J1773" s="42">
        <v>18699</v>
      </c>
      <c r="K1773" s="42">
        <f>J1773*OtherData!$C$3</f>
        <v>14155.185465556397</v>
      </c>
      <c r="L1773" s="42" t="str">
        <f>VLOOKUP($C1773,OtherData!$H:$I,2,0)</f>
        <v>Wind</v>
      </c>
      <c r="M1773" s="54">
        <f t="shared" si="110"/>
        <v>-3.916406694756018E-2</v>
      </c>
      <c r="N1773" s="42" t="e">
        <f>VLOOKUP(E1773,Inflation!$A$2:'Inflation'!$L$63,14,FALSE)*J1773</f>
        <v>#REF!</v>
      </c>
      <c r="O1773" s="126" t="e">
        <f t="shared" si="111"/>
        <v>#REF!</v>
      </c>
      <c r="P1773" s="41">
        <v>5</v>
      </c>
      <c r="Q1773" s="41">
        <v>2</v>
      </c>
      <c r="R1773" s="41">
        <v>2</v>
      </c>
    </row>
    <row r="1774" spans="1:18">
      <c r="A1774" s="40" t="str">
        <f t="shared" si="108"/>
        <v>4_19862</v>
      </c>
      <c r="B1774" s="40">
        <v>4</v>
      </c>
      <c r="C1774" s="41" t="s">
        <v>85</v>
      </c>
      <c r="D1774" s="40">
        <v>2</v>
      </c>
      <c r="E1774" s="40">
        <v>1986</v>
      </c>
      <c r="F1774" s="40" t="str">
        <f t="shared" si="109"/>
        <v>1986Q2</v>
      </c>
      <c r="G1774" s="40">
        <v>30</v>
      </c>
      <c r="H1774" s="40">
        <v>0</v>
      </c>
      <c r="I1774" s="40">
        <v>0</v>
      </c>
      <c r="J1774" s="42">
        <v>18687</v>
      </c>
      <c r="K1774" s="42">
        <f>J1774*OtherData!$C$3</f>
        <v>14146.101438304315</v>
      </c>
      <c r="L1774" s="42" t="str">
        <f>VLOOKUP($C1774,OtherData!$H:$I,2,0)</f>
        <v>Heat</v>
      </c>
      <c r="M1774" s="54">
        <f t="shared" si="110"/>
        <v>-3.9164146906572259E-2</v>
      </c>
      <c r="N1774" s="42" t="e">
        <f>VLOOKUP(E1774,Inflation!$A$2:'Inflation'!$L$63,14,FALSE)*J1774</f>
        <v>#REF!</v>
      </c>
      <c r="O1774" s="126" t="e">
        <f t="shared" si="111"/>
        <v>#REF!</v>
      </c>
      <c r="P1774" s="41">
        <v>4</v>
      </c>
      <c r="Q1774" s="41">
        <v>4</v>
      </c>
      <c r="R1774" s="41">
        <v>4</v>
      </c>
    </row>
    <row r="1775" spans="1:18">
      <c r="A1775" s="40" t="str">
        <f t="shared" si="108"/>
        <v>1_19753</v>
      </c>
      <c r="B1775" s="40">
        <v>1</v>
      </c>
      <c r="C1775" s="41" t="s">
        <v>74</v>
      </c>
      <c r="D1775" s="40">
        <v>3</v>
      </c>
      <c r="E1775" s="40">
        <v>1975</v>
      </c>
      <c r="F1775" s="40" t="str">
        <f t="shared" si="109"/>
        <v>1975Q3</v>
      </c>
      <c r="G1775" s="40">
        <v>1</v>
      </c>
      <c r="H1775" s="40">
        <v>0</v>
      </c>
      <c r="I1775" s="40">
        <v>0</v>
      </c>
      <c r="J1775" s="42">
        <v>18639</v>
      </c>
      <c r="K1775" s="42">
        <f>J1775*OtherData!$C$3</f>
        <v>14109.765329295988</v>
      </c>
      <c r="L1775" s="42" t="str">
        <f>VLOOKUP($C1775,OtherData!$H:$I,2,0)</f>
        <v>Storm</v>
      </c>
      <c r="M1775" s="54">
        <f t="shared" si="110"/>
        <v>-3.916446674262055E-2</v>
      </c>
      <c r="N1775" s="42" t="e">
        <f>VLOOKUP(E1775,Inflation!$A$2:'Inflation'!$L$63,14,FALSE)*J1775</f>
        <v>#REF!</v>
      </c>
      <c r="O1775" s="126" t="e">
        <f t="shared" si="111"/>
        <v>#REF!</v>
      </c>
      <c r="P1775" s="41">
        <v>3</v>
      </c>
      <c r="Q1775" s="41">
        <v>3</v>
      </c>
      <c r="R1775" s="41">
        <v>3</v>
      </c>
    </row>
    <row r="1776" spans="1:18">
      <c r="A1776" s="40" t="str">
        <f t="shared" si="108"/>
        <v>3_19811</v>
      </c>
      <c r="B1776" s="40">
        <v>3</v>
      </c>
      <c r="C1776" s="41" t="s">
        <v>73</v>
      </c>
      <c r="D1776" s="40">
        <v>1</v>
      </c>
      <c r="E1776" s="40">
        <v>1981</v>
      </c>
      <c r="F1776" s="40" t="str">
        <f t="shared" si="109"/>
        <v>1981Q1</v>
      </c>
      <c r="G1776" s="40">
        <v>1</v>
      </c>
      <c r="H1776" s="40">
        <v>0</v>
      </c>
      <c r="I1776" s="40">
        <v>0</v>
      </c>
      <c r="J1776" s="42">
        <v>18635</v>
      </c>
      <c r="K1776" s="42">
        <f>J1776*OtherData!$C$3</f>
        <v>14106.737320211962</v>
      </c>
      <c r="L1776" s="42" t="str">
        <f>VLOOKUP($C1776,OtherData!$H:$I,2,0)</f>
        <v>Wind</v>
      </c>
      <c r="M1776" s="54">
        <f t="shared" si="110"/>
        <v>-3.9164493395624569E-2</v>
      </c>
      <c r="N1776" s="42" t="e">
        <f>VLOOKUP(E1776,Inflation!$A$2:'Inflation'!$L$63,14,FALSE)*J1776</f>
        <v>#REF!</v>
      </c>
      <c r="O1776" s="126" t="e">
        <f t="shared" si="111"/>
        <v>#REF!</v>
      </c>
      <c r="P1776" s="41">
        <v>4</v>
      </c>
      <c r="Q1776" s="41">
        <v>4</v>
      </c>
      <c r="R1776" s="41">
        <v>5</v>
      </c>
    </row>
    <row r="1777" spans="1:18">
      <c r="A1777" s="40" t="str">
        <f t="shared" si="108"/>
        <v>2_19862</v>
      </c>
      <c r="B1777" s="40">
        <v>2</v>
      </c>
      <c r="C1777" s="41" t="s">
        <v>85</v>
      </c>
      <c r="D1777" s="40">
        <v>2</v>
      </c>
      <c r="E1777" s="40">
        <v>1986</v>
      </c>
      <c r="F1777" s="40" t="str">
        <f t="shared" si="109"/>
        <v>1986Q2</v>
      </c>
      <c r="G1777" s="40">
        <v>30</v>
      </c>
      <c r="H1777" s="40">
        <v>0</v>
      </c>
      <c r="I1777" s="40">
        <v>0</v>
      </c>
      <c r="J1777" s="42">
        <v>18633</v>
      </c>
      <c r="K1777" s="42">
        <f>J1777*OtherData!$C$3</f>
        <v>14105.223315669948</v>
      </c>
      <c r="L1777" s="42" t="str">
        <f>VLOOKUP($C1777,OtherData!$H:$I,2,0)</f>
        <v>Heat</v>
      </c>
      <c r="M1777" s="54">
        <f t="shared" si="110"/>
        <v>-3.9164506722126582E-2</v>
      </c>
      <c r="N1777" s="42" t="e">
        <f>VLOOKUP(E1777,Inflation!$A$2:'Inflation'!$L$63,14,FALSE)*J1777</f>
        <v>#REF!</v>
      </c>
      <c r="O1777" s="126" t="e">
        <f t="shared" si="111"/>
        <v>#REF!</v>
      </c>
      <c r="P1777" s="41">
        <v>4</v>
      </c>
      <c r="Q1777" s="41">
        <v>4</v>
      </c>
      <c r="R1777" s="41">
        <v>4</v>
      </c>
    </row>
    <row r="1778" spans="1:18">
      <c r="A1778" s="40" t="str">
        <f t="shared" si="108"/>
        <v>5_19861</v>
      </c>
      <c r="B1778" s="40">
        <v>5</v>
      </c>
      <c r="C1778" s="41" t="s">
        <v>67</v>
      </c>
      <c r="D1778" s="40">
        <v>1</v>
      </c>
      <c r="E1778" s="40">
        <v>1986</v>
      </c>
      <c r="F1778" s="40" t="str">
        <f t="shared" si="109"/>
        <v>1986Q1</v>
      </c>
      <c r="G1778" s="40">
        <v>2</v>
      </c>
      <c r="H1778" s="40">
        <v>0</v>
      </c>
      <c r="I1778" s="40">
        <v>0</v>
      </c>
      <c r="J1778" s="42">
        <v>18628</v>
      </c>
      <c r="K1778" s="42">
        <f>J1778*OtherData!$C$3</f>
        <v>14101.438304314914</v>
      </c>
      <c r="L1778" s="42" t="str">
        <f>VLOOKUP($C1778,OtherData!$H:$I,2,0)</f>
        <v>Winter</v>
      </c>
      <c r="M1778" s="54">
        <f t="shared" si="110"/>
        <v>-3.9164540038381615E-2</v>
      </c>
      <c r="N1778" s="42" t="e">
        <f>VLOOKUP(E1778,Inflation!$A$2:'Inflation'!$L$63,14,FALSE)*J1778</f>
        <v>#REF!</v>
      </c>
      <c r="O1778" s="126" t="e">
        <f t="shared" si="111"/>
        <v>#REF!</v>
      </c>
      <c r="P1778" s="41">
        <v>4</v>
      </c>
      <c r="Q1778" s="41">
        <v>4</v>
      </c>
      <c r="R1778" s="41">
        <v>4</v>
      </c>
    </row>
    <row r="1779" spans="1:18">
      <c r="A1779" s="40" t="str">
        <f t="shared" si="108"/>
        <v>4_19891</v>
      </c>
      <c r="B1779" s="40">
        <v>4</v>
      </c>
      <c r="C1779" s="41" t="s">
        <v>67</v>
      </c>
      <c r="D1779" s="40">
        <v>1</v>
      </c>
      <c r="E1779" s="40">
        <v>1989</v>
      </c>
      <c r="F1779" s="40" t="str">
        <f t="shared" si="109"/>
        <v>1989Q1</v>
      </c>
      <c r="G1779" s="40">
        <v>1</v>
      </c>
      <c r="H1779" s="40">
        <v>0</v>
      </c>
      <c r="I1779" s="40">
        <v>0</v>
      </c>
      <c r="J1779" s="42">
        <v>18616</v>
      </c>
      <c r="K1779" s="42">
        <f>J1779*OtherData!$C$3</f>
        <v>14092.354277062832</v>
      </c>
      <c r="L1779" s="42" t="str">
        <f>VLOOKUP($C1779,OtherData!$H:$I,2,0)</f>
        <v>Winter</v>
      </c>
      <c r="M1779" s="54">
        <f t="shared" si="110"/>
        <v>-3.9164619997393686E-2</v>
      </c>
      <c r="N1779" s="42" t="e">
        <f>VLOOKUP(E1779,Inflation!$A$2:'Inflation'!$L$63,14,FALSE)*J1779</f>
        <v>#REF!</v>
      </c>
      <c r="O1779" s="126" t="e">
        <f t="shared" si="111"/>
        <v>#REF!</v>
      </c>
      <c r="P1779" s="41">
        <v>1</v>
      </c>
      <c r="Q1779" s="41">
        <v>1</v>
      </c>
      <c r="R1779" s="41">
        <v>1</v>
      </c>
    </row>
    <row r="1780" spans="1:18">
      <c r="A1780" s="40" t="str">
        <f t="shared" si="108"/>
        <v>4_19661</v>
      </c>
      <c r="B1780" s="40">
        <v>4</v>
      </c>
      <c r="C1780" s="41" t="s">
        <v>66</v>
      </c>
      <c r="D1780" s="40">
        <v>1</v>
      </c>
      <c r="E1780" s="40">
        <v>1966</v>
      </c>
      <c r="F1780" s="40" t="str">
        <f t="shared" si="109"/>
        <v>1966Q1</v>
      </c>
      <c r="G1780" s="40">
        <v>5</v>
      </c>
      <c r="H1780" s="40">
        <v>0</v>
      </c>
      <c r="I1780" s="40">
        <v>0</v>
      </c>
      <c r="J1780" s="42">
        <v>18587</v>
      </c>
      <c r="K1780" s="42">
        <f>J1780*OtherData!$C$3</f>
        <v>14070.401211203634</v>
      </c>
      <c r="L1780" s="42" t="str">
        <f>VLOOKUP($C1780,OtherData!$H:$I,2,0)</f>
        <v>Water</v>
      </c>
      <c r="M1780" s="54">
        <f t="shared" si="110"/>
        <v>-3.9164813231672861E-2</v>
      </c>
      <c r="N1780" s="42" t="e">
        <f>VLOOKUP(E1780,Inflation!$A$2:'Inflation'!$L$63,14,FALSE)*J1780</f>
        <v>#REF!</v>
      </c>
      <c r="O1780" s="126" t="e">
        <f t="shared" si="111"/>
        <v>#REF!</v>
      </c>
      <c r="P1780" s="41">
        <v>3</v>
      </c>
      <c r="Q1780" s="41">
        <v>3</v>
      </c>
      <c r="R1780" s="41">
        <v>3</v>
      </c>
    </row>
    <row r="1781" spans="1:18">
      <c r="A1781" s="40" t="str">
        <f t="shared" si="108"/>
        <v>4_19834</v>
      </c>
      <c r="B1781" s="40">
        <v>4</v>
      </c>
      <c r="C1781" s="41" t="s">
        <v>98</v>
      </c>
      <c r="D1781" s="40">
        <v>4</v>
      </c>
      <c r="E1781" s="40">
        <v>1983</v>
      </c>
      <c r="F1781" s="40" t="str">
        <f t="shared" si="109"/>
        <v>1983Q4</v>
      </c>
      <c r="G1781" s="40">
        <v>1</v>
      </c>
      <c r="H1781" s="40">
        <v>0</v>
      </c>
      <c r="I1781" s="40">
        <v>0</v>
      </c>
      <c r="J1781" s="42">
        <v>18572</v>
      </c>
      <c r="K1781" s="42">
        <f>J1781*OtherData!$C$3</f>
        <v>14059.046177138533</v>
      </c>
      <c r="L1781" s="42" t="str">
        <f>VLOOKUP($C1781,OtherData!$H:$I,2,0)</f>
        <v>Water</v>
      </c>
      <c r="M1781" s="54">
        <f t="shared" si="110"/>
        <v>-3.9164913180437952E-2</v>
      </c>
      <c r="N1781" s="42" t="e">
        <f>VLOOKUP(E1781,Inflation!$A$2:'Inflation'!$L$63,14,FALSE)*J1781</f>
        <v>#REF!</v>
      </c>
      <c r="O1781" s="126" t="e">
        <f t="shared" si="111"/>
        <v>#REF!</v>
      </c>
      <c r="P1781" s="41">
        <v>4</v>
      </c>
      <c r="Q1781" s="41">
        <v>4</v>
      </c>
      <c r="R1781" s="41">
        <v>5</v>
      </c>
    </row>
    <row r="1782" spans="1:18">
      <c r="A1782" s="40" t="str">
        <f t="shared" si="108"/>
        <v>1_19852</v>
      </c>
      <c r="B1782" s="40">
        <v>1</v>
      </c>
      <c r="C1782" s="41" t="s">
        <v>93</v>
      </c>
      <c r="D1782" s="40">
        <v>2</v>
      </c>
      <c r="E1782" s="40">
        <v>1985</v>
      </c>
      <c r="F1782" s="40" t="str">
        <f t="shared" si="109"/>
        <v>1985Q2</v>
      </c>
      <c r="G1782" s="40">
        <v>1</v>
      </c>
      <c r="H1782" s="40">
        <v>0</v>
      </c>
      <c r="I1782" s="40">
        <v>0</v>
      </c>
      <c r="J1782" s="42">
        <v>18564</v>
      </c>
      <c r="K1782" s="42">
        <f>J1782*OtherData!$C$3</f>
        <v>14052.990158970477</v>
      </c>
      <c r="L1782" s="42" t="str">
        <f>VLOOKUP($C1782,OtherData!$H:$I,2,0)</f>
        <v>Storm</v>
      </c>
      <c r="M1782" s="54">
        <f t="shared" si="110"/>
        <v>-3.9164966486446004E-2</v>
      </c>
      <c r="N1782" s="42" t="e">
        <f>VLOOKUP(E1782,Inflation!$A$2:'Inflation'!$L$63,14,FALSE)*J1782</f>
        <v>#REF!</v>
      </c>
      <c r="O1782" s="126" t="e">
        <f t="shared" si="111"/>
        <v>#REF!</v>
      </c>
      <c r="P1782" s="41">
        <v>4</v>
      </c>
      <c r="Q1782" s="41">
        <v>4</v>
      </c>
      <c r="R1782" s="41">
        <v>5</v>
      </c>
    </row>
    <row r="1783" spans="1:18">
      <c r="A1783" s="40" t="str">
        <f t="shared" si="108"/>
        <v>6_19821</v>
      </c>
      <c r="B1783" s="40">
        <v>6</v>
      </c>
      <c r="C1783" s="41" t="s">
        <v>67</v>
      </c>
      <c r="D1783" s="40">
        <v>1</v>
      </c>
      <c r="E1783" s="40">
        <v>1982</v>
      </c>
      <c r="F1783" s="40" t="str">
        <f t="shared" si="109"/>
        <v>1982Q1</v>
      </c>
      <c r="G1783" s="40">
        <v>2</v>
      </c>
      <c r="H1783" s="40">
        <v>0</v>
      </c>
      <c r="I1783" s="40">
        <v>0</v>
      </c>
      <c r="J1783" s="42">
        <v>18554</v>
      </c>
      <c r="K1783" s="42">
        <f>J1783*OtherData!$C$3</f>
        <v>14045.420136260409</v>
      </c>
      <c r="L1783" s="42" t="str">
        <f>VLOOKUP($C1783,OtherData!$H:$I,2,0)</f>
        <v>Winter</v>
      </c>
      <c r="M1783" s="54">
        <f t="shared" si="110"/>
        <v>-3.9165033118956062E-2</v>
      </c>
      <c r="N1783" s="42" t="e">
        <f>VLOOKUP(E1783,Inflation!$A$2:'Inflation'!$L$63,14,FALSE)*J1783</f>
        <v>#REF!</v>
      </c>
      <c r="O1783" s="126" t="e">
        <f t="shared" si="111"/>
        <v>#REF!</v>
      </c>
      <c r="P1783" s="41">
        <v>4</v>
      </c>
      <c r="Q1783" s="41">
        <v>4</v>
      </c>
      <c r="R1783" s="41">
        <v>4</v>
      </c>
    </row>
    <row r="1784" spans="1:18">
      <c r="A1784" s="40" t="str">
        <f t="shared" si="108"/>
        <v>6_19741</v>
      </c>
      <c r="B1784" s="40">
        <v>6</v>
      </c>
      <c r="C1784" s="41" t="s">
        <v>97</v>
      </c>
      <c r="D1784" s="40">
        <v>1</v>
      </c>
      <c r="E1784" s="40">
        <v>1974</v>
      </c>
      <c r="F1784" s="40" t="str">
        <f t="shared" si="109"/>
        <v>1974Q1</v>
      </c>
      <c r="G1784" s="40">
        <v>1</v>
      </c>
      <c r="H1784" s="40">
        <v>0</v>
      </c>
      <c r="I1784" s="40">
        <v>1</v>
      </c>
      <c r="J1784" s="42">
        <v>18552</v>
      </c>
      <c r="K1784" s="42">
        <f>J1784*OtherData!$C$3</f>
        <v>14043.906131718395</v>
      </c>
      <c r="L1784" s="42" t="str">
        <f>VLOOKUP($C1784,OtherData!$H:$I,2,0)</f>
        <v>Wind</v>
      </c>
      <c r="M1784" s="54">
        <f t="shared" si="110"/>
        <v>-3.9165046445458075E-2</v>
      </c>
      <c r="N1784" s="42" t="e">
        <f>VLOOKUP(E1784,Inflation!$A$2:'Inflation'!$L$63,14,FALSE)*J1784</f>
        <v>#REF!</v>
      </c>
      <c r="O1784" s="126" t="e">
        <f t="shared" si="111"/>
        <v>#REF!</v>
      </c>
      <c r="P1784" s="41">
        <v>4</v>
      </c>
      <c r="Q1784" s="41">
        <v>4</v>
      </c>
      <c r="R1784" s="41">
        <v>4</v>
      </c>
    </row>
    <row r="1785" spans="1:18">
      <c r="A1785" s="40" t="str">
        <f t="shared" si="108"/>
        <v>2_19811</v>
      </c>
      <c r="B1785" s="40">
        <v>2</v>
      </c>
      <c r="C1785" s="41" t="s">
        <v>73</v>
      </c>
      <c r="D1785" s="40">
        <v>1</v>
      </c>
      <c r="E1785" s="40">
        <v>1981</v>
      </c>
      <c r="F1785" s="40" t="str">
        <f t="shared" si="109"/>
        <v>1981Q1</v>
      </c>
      <c r="G1785" s="40">
        <v>1</v>
      </c>
      <c r="H1785" s="40">
        <v>0</v>
      </c>
      <c r="I1785" s="40">
        <v>0</v>
      </c>
      <c r="J1785" s="42">
        <v>18530</v>
      </c>
      <c r="K1785" s="42">
        <f>J1785*OtherData!$C$3</f>
        <v>14027.252081756245</v>
      </c>
      <c r="L1785" s="42" t="str">
        <f>VLOOKUP($C1785,OtherData!$H:$I,2,0)</f>
        <v>Wind</v>
      </c>
      <c r="M1785" s="54">
        <f t="shared" si="110"/>
        <v>-3.9165193036980211E-2</v>
      </c>
      <c r="N1785" s="42" t="e">
        <f>VLOOKUP(E1785,Inflation!$A$2:'Inflation'!$L$63,14,FALSE)*J1785</f>
        <v>#REF!</v>
      </c>
      <c r="O1785" s="126" t="e">
        <f t="shared" si="111"/>
        <v>#REF!</v>
      </c>
      <c r="P1785" s="41">
        <v>4</v>
      </c>
      <c r="Q1785" s="41">
        <v>4</v>
      </c>
      <c r="R1785" s="41">
        <v>4</v>
      </c>
    </row>
    <row r="1786" spans="1:18">
      <c r="A1786" s="40" t="str">
        <f t="shared" si="108"/>
        <v>4_19801</v>
      </c>
      <c r="B1786" s="40">
        <v>4</v>
      </c>
      <c r="C1786" s="41" t="s">
        <v>73</v>
      </c>
      <c r="D1786" s="40">
        <v>1</v>
      </c>
      <c r="E1786" s="40">
        <v>1980</v>
      </c>
      <c r="F1786" s="40" t="str">
        <f t="shared" si="109"/>
        <v>1980Q1</v>
      </c>
      <c r="G1786" s="40">
        <v>1</v>
      </c>
      <c r="H1786" s="40">
        <v>1</v>
      </c>
      <c r="I1786" s="40">
        <v>0</v>
      </c>
      <c r="J1786" s="42">
        <v>18504</v>
      </c>
      <c r="K1786" s="42">
        <f>J1786*OtherData!$C$3</f>
        <v>14007.570022710068</v>
      </c>
      <c r="L1786" s="42" t="str">
        <f>VLOOKUP($C1786,OtherData!$H:$I,2,0)</f>
        <v>Wind</v>
      </c>
      <c r="M1786" s="54">
        <f t="shared" si="110"/>
        <v>-3.9165366281506367E-2</v>
      </c>
      <c r="N1786" s="42" t="e">
        <f>VLOOKUP(E1786,Inflation!$A$2:'Inflation'!$L$63,14,FALSE)*J1786</f>
        <v>#REF!</v>
      </c>
      <c r="O1786" s="126" t="e">
        <f t="shared" si="111"/>
        <v>#REF!</v>
      </c>
      <c r="P1786" s="41">
        <v>4</v>
      </c>
      <c r="Q1786" s="41">
        <v>4</v>
      </c>
      <c r="R1786" s="41">
        <v>4</v>
      </c>
    </row>
    <row r="1787" spans="1:18">
      <c r="A1787" s="40" t="str">
        <f t="shared" si="108"/>
        <v>1_19741</v>
      </c>
      <c r="B1787" s="40">
        <v>1</v>
      </c>
      <c r="C1787" s="41" t="s">
        <v>106</v>
      </c>
      <c r="D1787" s="40">
        <v>1</v>
      </c>
      <c r="E1787" s="40">
        <v>1974</v>
      </c>
      <c r="F1787" s="40" t="str">
        <f t="shared" si="109"/>
        <v>1974Q1</v>
      </c>
      <c r="G1787" s="40">
        <v>1</v>
      </c>
      <c r="H1787" s="40">
        <v>0</v>
      </c>
      <c r="I1787" s="40">
        <v>0</v>
      </c>
      <c r="J1787" s="42">
        <v>18482</v>
      </c>
      <c r="K1787" s="42">
        <f>J1787*OtherData!$C$3</f>
        <v>13990.915972747918</v>
      </c>
      <c r="L1787" s="42" t="str">
        <f>VLOOKUP($C1787,OtherData!$H:$I,2,0)</f>
        <v>Storm</v>
      </c>
      <c r="M1787" s="54">
        <f t="shared" si="110"/>
        <v>-3.9165512873028503E-2</v>
      </c>
      <c r="N1787" s="42" t="e">
        <f>VLOOKUP(E1787,Inflation!$A$2:'Inflation'!$L$63,14,FALSE)*J1787</f>
        <v>#REF!</v>
      </c>
      <c r="O1787" s="126" t="e">
        <f t="shared" si="111"/>
        <v>#REF!</v>
      </c>
      <c r="P1787" s="41">
        <v>4</v>
      </c>
      <c r="Q1787" s="41">
        <v>4</v>
      </c>
      <c r="R1787" s="41">
        <v>4</v>
      </c>
    </row>
    <row r="1788" spans="1:18">
      <c r="A1788" s="40" t="str">
        <f t="shared" si="108"/>
        <v>1_19801</v>
      </c>
      <c r="B1788" s="40">
        <v>1</v>
      </c>
      <c r="C1788" s="41" t="s">
        <v>73</v>
      </c>
      <c r="D1788" s="40">
        <v>1</v>
      </c>
      <c r="E1788" s="40">
        <v>1980</v>
      </c>
      <c r="F1788" s="40" t="str">
        <f t="shared" si="109"/>
        <v>1980Q1</v>
      </c>
      <c r="G1788" s="40">
        <v>1</v>
      </c>
      <c r="H1788" s="40">
        <v>1</v>
      </c>
      <c r="I1788" s="40">
        <v>0</v>
      </c>
      <c r="J1788" s="42">
        <v>18477</v>
      </c>
      <c r="K1788" s="42">
        <f>J1788*OtherData!$C$3</f>
        <v>13987.130961392884</v>
      </c>
      <c r="L1788" s="42" t="str">
        <f>VLOOKUP($C1788,OtherData!$H:$I,2,0)</f>
        <v>Wind</v>
      </c>
      <c r="M1788" s="54">
        <f t="shared" si="110"/>
        <v>-3.9165546189283529E-2</v>
      </c>
      <c r="N1788" s="42" t="e">
        <f>VLOOKUP(E1788,Inflation!$A$2:'Inflation'!$L$63,14,FALSE)*J1788</f>
        <v>#REF!</v>
      </c>
      <c r="O1788" s="126" t="e">
        <f t="shared" si="111"/>
        <v>#REF!</v>
      </c>
      <c r="P1788" s="41">
        <v>5</v>
      </c>
      <c r="Q1788" s="41">
        <v>2</v>
      </c>
      <c r="R1788" s="41">
        <v>5</v>
      </c>
    </row>
    <row r="1789" spans="1:18">
      <c r="A1789" s="40" t="str">
        <f t="shared" si="108"/>
        <v>1_19741</v>
      </c>
      <c r="B1789" s="40">
        <v>1</v>
      </c>
      <c r="C1789" s="41" t="s">
        <v>97</v>
      </c>
      <c r="D1789" s="40">
        <v>1</v>
      </c>
      <c r="E1789" s="40">
        <v>1974</v>
      </c>
      <c r="F1789" s="40" t="str">
        <f t="shared" si="109"/>
        <v>1974Q1</v>
      </c>
      <c r="G1789" s="40">
        <v>1</v>
      </c>
      <c r="H1789" s="40">
        <v>0</v>
      </c>
      <c r="I1789" s="40">
        <v>2</v>
      </c>
      <c r="J1789" s="42">
        <v>18473</v>
      </c>
      <c r="K1789" s="42">
        <f>J1789*OtherData!$C$3</f>
        <v>13984.102952308858</v>
      </c>
      <c r="L1789" s="42" t="str">
        <f>VLOOKUP($C1789,OtherData!$H:$I,2,0)</f>
        <v>Wind</v>
      </c>
      <c r="M1789" s="54">
        <f t="shared" si="110"/>
        <v>-3.9165572842287555E-2</v>
      </c>
      <c r="N1789" s="42" t="e">
        <f>VLOOKUP(E1789,Inflation!$A$2:'Inflation'!$L$63,14,FALSE)*J1789</f>
        <v>#REF!</v>
      </c>
      <c r="O1789" s="126" t="e">
        <f t="shared" si="111"/>
        <v>#REF!</v>
      </c>
      <c r="P1789" s="41">
        <v>2</v>
      </c>
      <c r="Q1789" s="41">
        <v>2</v>
      </c>
      <c r="R1789" s="41">
        <v>2</v>
      </c>
    </row>
    <row r="1790" spans="1:18">
      <c r="A1790" s="40" t="str">
        <f t="shared" si="108"/>
        <v>6_19773</v>
      </c>
      <c r="B1790" s="40">
        <v>6</v>
      </c>
      <c r="C1790" s="41" t="s">
        <v>97</v>
      </c>
      <c r="D1790" s="40">
        <v>3</v>
      </c>
      <c r="E1790" s="40">
        <v>1977</v>
      </c>
      <c r="F1790" s="40" t="str">
        <f t="shared" si="109"/>
        <v>1977Q3</v>
      </c>
      <c r="G1790" s="40">
        <v>1</v>
      </c>
      <c r="H1790" s="40">
        <v>0</v>
      </c>
      <c r="I1790" s="40">
        <v>0</v>
      </c>
      <c r="J1790" s="42">
        <v>18473</v>
      </c>
      <c r="K1790" s="42">
        <f>J1790*OtherData!$C$3</f>
        <v>13984.102952308858</v>
      </c>
      <c r="L1790" s="42" t="str">
        <f>VLOOKUP($C1790,OtherData!$H:$I,2,0)</f>
        <v>Wind</v>
      </c>
      <c r="M1790" s="54">
        <f t="shared" si="110"/>
        <v>-3.9165572842287555E-2</v>
      </c>
      <c r="N1790" s="42" t="e">
        <f>VLOOKUP(E1790,Inflation!$A$2:'Inflation'!$L$63,14,FALSE)*J1790</f>
        <v>#REF!</v>
      </c>
      <c r="O1790" s="126" t="e">
        <f t="shared" si="111"/>
        <v>#REF!</v>
      </c>
      <c r="P1790" s="41">
        <v>4</v>
      </c>
      <c r="Q1790" s="41">
        <v>4</v>
      </c>
      <c r="R1790" s="41">
        <v>4</v>
      </c>
    </row>
    <row r="1791" spans="1:18">
      <c r="A1791" s="40" t="str">
        <f t="shared" si="108"/>
        <v>3_19773</v>
      </c>
      <c r="B1791" s="40">
        <v>3</v>
      </c>
      <c r="C1791" s="41" t="s">
        <v>97</v>
      </c>
      <c r="D1791" s="40">
        <v>3</v>
      </c>
      <c r="E1791" s="40">
        <v>1977</v>
      </c>
      <c r="F1791" s="40" t="str">
        <f t="shared" si="109"/>
        <v>1977Q3</v>
      </c>
      <c r="G1791" s="40">
        <v>1</v>
      </c>
      <c r="H1791" s="40">
        <v>0</v>
      </c>
      <c r="I1791" s="40">
        <v>0</v>
      </c>
      <c r="J1791" s="42">
        <v>18458</v>
      </c>
      <c r="K1791" s="42">
        <f>J1791*OtherData!$C$3</f>
        <v>13972.747918243755</v>
      </c>
      <c r="L1791" s="42" t="str">
        <f>VLOOKUP($C1791,OtherData!$H:$I,2,0)</f>
        <v>Wind</v>
      </c>
      <c r="M1791" s="54">
        <f t="shared" si="110"/>
        <v>-3.9165672791052646E-2</v>
      </c>
      <c r="N1791" s="42" t="e">
        <f>VLOOKUP(E1791,Inflation!$A$2:'Inflation'!$L$63,14,FALSE)*J1791</f>
        <v>#REF!</v>
      </c>
      <c r="O1791" s="126" t="e">
        <f t="shared" si="111"/>
        <v>#REF!</v>
      </c>
      <c r="P1791" s="41">
        <v>5</v>
      </c>
      <c r="Q1791" s="41">
        <v>5</v>
      </c>
      <c r="R1791" s="41">
        <v>3</v>
      </c>
    </row>
    <row r="1792" spans="1:18">
      <c r="A1792" s="40" t="str">
        <f t="shared" si="108"/>
        <v>3_19801</v>
      </c>
      <c r="B1792" s="40">
        <v>3</v>
      </c>
      <c r="C1792" s="41" t="s">
        <v>66</v>
      </c>
      <c r="D1792" s="40">
        <v>1</v>
      </c>
      <c r="E1792" s="40">
        <v>1980</v>
      </c>
      <c r="F1792" s="40" t="str">
        <f t="shared" si="109"/>
        <v>1980Q1</v>
      </c>
      <c r="G1792" s="40">
        <v>17</v>
      </c>
      <c r="H1792" s="40">
        <v>0</v>
      </c>
      <c r="I1792" s="40">
        <v>0</v>
      </c>
      <c r="J1792" s="42">
        <v>18437</v>
      </c>
      <c r="K1792" s="42">
        <f>J1792*OtherData!$C$3</f>
        <v>13956.850870552613</v>
      </c>
      <c r="L1792" s="42" t="str">
        <f>VLOOKUP($C1792,OtherData!$H:$I,2,0)</f>
        <v>Water</v>
      </c>
      <c r="M1792" s="54">
        <f t="shared" si="110"/>
        <v>-3.9165812719323775E-2</v>
      </c>
      <c r="N1792" s="42" t="e">
        <f>VLOOKUP(E1792,Inflation!$A$2:'Inflation'!$L$63,14,FALSE)*J1792</f>
        <v>#REF!</v>
      </c>
      <c r="O1792" s="126" t="e">
        <f t="shared" si="111"/>
        <v>#REF!</v>
      </c>
      <c r="P1792" s="41">
        <v>5</v>
      </c>
      <c r="Q1792" s="41">
        <v>2</v>
      </c>
      <c r="R1792" s="41">
        <v>5</v>
      </c>
    </row>
    <row r="1793" spans="1:18">
      <c r="A1793" s="40" t="str">
        <f t="shared" si="108"/>
        <v>1_19773</v>
      </c>
      <c r="B1793" s="40">
        <v>1</v>
      </c>
      <c r="C1793" s="41" t="s">
        <v>70</v>
      </c>
      <c r="D1793" s="40">
        <v>3</v>
      </c>
      <c r="E1793" s="40">
        <v>1977</v>
      </c>
      <c r="F1793" s="40" t="str">
        <f t="shared" si="109"/>
        <v>1977Q3</v>
      </c>
      <c r="G1793" s="40">
        <v>31</v>
      </c>
      <c r="H1793" s="40">
        <v>0</v>
      </c>
      <c r="I1793" s="40">
        <v>0</v>
      </c>
      <c r="J1793" s="42">
        <v>18427</v>
      </c>
      <c r="K1793" s="42">
        <f>J1793*OtherData!$C$3</f>
        <v>13949.280847842545</v>
      </c>
      <c r="L1793" s="42" t="str">
        <f>VLOOKUP($C1793,OtherData!$H:$I,2,0)</f>
        <v>Heat</v>
      </c>
      <c r="M1793" s="54">
        <f t="shared" si="110"/>
        <v>-3.9165879351833834E-2</v>
      </c>
      <c r="N1793" s="42" t="e">
        <f>VLOOKUP(E1793,Inflation!$A$2:'Inflation'!$L$63,14,FALSE)*J1793</f>
        <v>#REF!</v>
      </c>
      <c r="O1793" s="126" t="e">
        <f t="shared" si="111"/>
        <v>#REF!</v>
      </c>
      <c r="P1793" s="41">
        <v>3</v>
      </c>
      <c r="Q1793" s="41">
        <v>3</v>
      </c>
      <c r="R1793" s="41">
        <v>5</v>
      </c>
    </row>
    <row r="1794" spans="1:18">
      <c r="A1794" s="40" t="str">
        <f t="shared" ref="A1794:A1857" si="112">B1794&amp;"_"&amp;E1794&amp;D1794</f>
        <v>5_19653</v>
      </c>
      <c r="B1794" s="40">
        <v>5</v>
      </c>
      <c r="C1794" s="41" t="s">
        <v>72</v>
      </c>
      <c r="D1794" s="40">
        <v>3</v>
      </c>
      <c r="E1794" s="40">
        <v>1965</v>
      </c>
      <c r="F1794" s="40" t="str">
        <f t="shared" ref="F1794:F1857" si="113">E1794&amp;"Q"&amp;D1794</f>
        <v>1965Q3</v>
      </c>
      <c r="G1794" s="40">
        <v>1</v>
      </c>
      <c r="H1794" s="40">
        <v>0</v>
      </c>
      <c r="I1794" s="40">
        <v>2</v>
      </c>
      <c r="J1794" s="42">
        <v>18415</v>
      </c>
      <c r="K1794" s="42">
        <f>J1794*OtherData!$C$3</f>
        <v>13940.196820590463</v>
      </c>
      <c r="L1794" s="42" t="str">
        <f>VLOOKUP($C1794,OtherData!$H:$I,2,0)</f>
        <v>Storm</v>
      </c>
      <c r="M1794" s="54">
        <f t="shared" ref="M1794:M1857" si="114">STANDARDIZE(J1794,AVERAGE($J$2:$J$3367),_xlfn.STDEV.S($J$2:$J$3367))</f>
        <v>-3.9165959310845905E-2</v>
      </c>
      <c r="N1794" s="42" t="e">
        <f>VLOOKUP(E1794,Inflation!$A$2:'Inflation'!$L$63,14,FALSE)*J1794</f>
        <v>#REF!</v>
      </c>
      <c r="O1794" s="126" t="e">
        <f t="shared" ref="O1794:O1857" si="115">STANDARDIZE(N1794,AVERAGE($N$2:$N$3367),_xlfn.STDEV.S($N$2:$N$3367))</f>
        <v>#REF!</v>
      </c>
      <c r="P1794" s="41">
        <v>4</v>
      </c>
      <c r="Q1794" s="41">
        <v>4</v>
      </c>
      <c r="R1794" s="41">
        <v>5</v>
      </c>
    </row>
    <row r="1795" spans="1:18">
      <c r="A1795" s="40" t="str">
        <f t="shared" si="112"/>
        <v>5_19842</v>
      </c>
      <c r="B1795" s="40">
        <v>5</v>
      </c>
      <c r="C1795" s="41" t="s">
        <v>83</v>
      </c>
      <c r="D1795" s="40">
        <v>2</v>
      </c>
      <c r="E1795" s="40">
        <v>1984</v>
      </c>
      <c r="F1795" s="40" t="str">
        <f t="shared" si="113"/>
        <v>1984Q2</v>
      </c>
      <c r="G1795" s="40">
        <v>1</v>
      </c>
      <c r="H1795" s="40">
        <v>0</v>
      </c>
      <c r="I1795" s="40">
        <v>0</v>
      </c>
      <c r="J1795" s="42">
        <v>18397</v>
      </c>
      <c r="K1795" s="42">
        <f>J1795*OtherData!$C$3</f>
        <v>13926.57077971234</v>
      </c>
      <c r="L1795" s="42" t="str">
        <f>VLOOKUP($C1795,OtherData!$H:$I,2,0)</f>
        <v>Storm</v>
      </c>
      <c r="M1795" s="54">
        <f t="shared" si="114"/>
        <v>-3.9166079249364015E-2</v>
      </c>
      <c r="N1795" s="42" t="e">
        <f>VLOOKUP(E1795,Inflation!$A$2:'Inflation'!$L$63,14,FALSE)*J1795</f>
        <v>#REF!</v>
      </c>
      <c r="O1795" s="126" t="e">
        <f t="shared" si="115"/>
        <v>#REF!</v>
      </c>
      <c r="P1795" s="41">
        <v>5</v>
      </c>
      <c r="Q1795" s="41">
        <v>2</v>
      </c>
      <c r="R1795" s="41">
        <v>5</v>
      </c>
    </row>
    <row r="1796" spans="1:18">
      <c r="A1796" s="40" t="str">
        <f t="shared" si="112"/>
        <v>5_19741</v>
      </c>
      <c r="B1796" s="40">
        <v>5</v>
      </c>
      <c r="C1796" s="41" t="s">
        <v>106</v>
      </c>
      <c r="D1796" s="40">
        <v>1</v>
      </c>
      <c r="E1796" s="40">
        <v>1974</v>
      </c>
      <c r="F1796" s="40" t="str">
        <f t="shared" si="113"/>
        <v>1974Q1</v>
      </c>
      <c r="G1796" s="40">
        <v>1</v>
      </c>
      <c r="H1796" s="40">
        <v>0</v>
      </c>
      <c r="I1796" s="40">
        <v>0</v>
      </c>
      <c r="J1796" s="42">
        <v>18390</v>
      </c>
      <c r="K1796" s="42">
        <f>J1796*OtherData!$C$3</f>
        <v>13921.271763815292</v>
      </c>
      <c r="L1796" s="42" t="str">
        <f>VLOOKUP($C1796,OtherData!$H:$I,2,0)</f>
        <v>Storm</v>
      </c>
      <c r="M1796" s="54">
        <f t="shared" si="114"/>
        <v>-3.9166125892121061E-2</v>
      </c>
      <c r="N1796" s="42" t="e">
        <f>VLOOKUP(E1796,Inflation!$A$2:'Inflation'!$L$63,14,FALSE)*J1796</f>
        <v>#REF!</v>
      </c>
      <c r="O1796" s="126" t="e">
        <f t="shared" si="115"/>
        <v>#REF!</v>
      </c>
      <c r="P1796" s="41">
        <v>4</v>
      </c>
      <c r="Q1796" s="41">
        <v>4</v>
      </c>
      <c r="R1796" s="41">
        <v>4</v>
      </c>
    </row>
    <row r="1797" spans="1:18">
      <c r="A1797" s="40" t="str">
        <f t="shared" si="112"/>
        <v>5_19843</v>
      </c>
      <c r="B1797" s="40">
        <v>5</v>
      </c>
      <c r="C1797" s="41" t="s">
        <v>102</v>
      </c>
      <c r="D1797" s="40">
        <v>3</v>
      </c>
      <c r="E1797" s="40">
        <v>1984</v>
      </c>
      <c r="F1797" s="40" t="str">
        <f t="shared" si="113"/>
        <v>1984Q3</v>
      </c>
      <c r="G1797" s="40">
        <v>1</v>
      </c>
      <c r="H1797" s="40">
        <v>0</v>
      </c>
      <c r="I1797" s="40">
        <v>1</v>
      </c>
      <c r="J1797" s="42">
        <v>18368</v>
      </c>
      <c r="K1797" s="42">
        <f>J1797*OtherData!$C$3</f>
        <v>13904.617713853142</v>
      </c>
      <c r="L1797" s="42" t="str">
        <f>VLOOKUP($C1797,OtherData!$H:$I,2,0)</f>
        <v>Water</v>
      </c>
      <c r="M1797" s="54">
        <f t="shared" si="114"/>
        <v>-3.916627248364319E-2</v>
      </c>
      <c r="N1797" s="42" t="e">
        <f>VLOOKUP(E1797,Inflation!$A$2:'Inflation'!$L$63,14,FALSE)*J1797</f>
        <v>#REF!</v>
      </c>
      <c r="O1797" s="126" t="e">
        <f t="shared" si="115"/>
        <v>#REF!</v>
      </c>
      <c r="P1797" s="41">
        <v>4</v>
      </c>
      <c r="Q1797" s="41">
        <v>4</v>
      </c>
      <c r="R1797" s="41">
        <v>5</v>
      </c>
    </row>
    <row r="1798" spans="1:18">
      <c r="A1798" s="40" t="str">
        <f t="shared" si="112"/>
        <v>3_19851</v>
      </c>
      <c r="B1798" s="40">
        <v>3</v>
      </c>
      <c r="C1798" s="41" t="s">
        <v>108</v>
      </c>
      <c r="D1798" s="40">
        <v>1</v>
      </c>
      <c r="E1798" s="40">
        <v>1985</v>
      </c>
      <c r="F1798" s="40" t="str">
        <f t="shared" si="113"/>
        <v>1985Q1</v>
      </c>
      <c r="G1798" s="40">
        <v>2</v>
      </c>
      <c r="H1798" s="40">
        <v>0</v>
      </c>
      <c r="I1798" s="40">
        <v>0</v>
      </c>
      <c r="J1798" s="42">
        <v>18341</v>
      </c>
      <c r="K1798" s="42">
        <f>J1798*OtherData!$C$3</f>
        <v>13884.178652535958</v>
      </c>
      <c r="L1798" s="42" t="str">
        <f>VLOOKUP($C1798,OtherData!$H:$I,2,0)</f>
        <v>Storm</v>
      </c>
      <c r="M1798" s="54">
        <f t="shared" si="114"/>
        <v>-3.9166452391420359E-2</v>
      </c>
      <c r="N1798" s="42" t="e">
        <f>VLOOKUP(E1798,Inflation!$A$2:'Inflation'!$L$63,14,FALSE)*J1798</f>
        <v>#REF!</v>
      </c>
      <c r="O1798" s="126" t="e">
        <f t="shared" si="115"/>
        <v>#REF!</v>
      </c>
      <c r="P1798" s="41">
        <v>3</v>
      </c>
      <c r="Q1798" s="41">
        <v>3</v>
      </c>
      <c r="R1798" s="41">
        <v>3</v>
      </c>
    </row>
    <row r="1799" spans="1:18">
      <c r="A1799" s="40" t="str">
        <f t="shared" si="112"/>
        <v>5_19611</v>
      </c>
      <c r="B1799" s="40">
        <v>5</v>
      </c>
      <c r="C1799" s="41" t="s">
        <v>67</v>
      </c>
      <c r="D1799" s="40">
        <v>1</v>
      </c>
      <c r="E1799" s="40">
        <v>1961</v>
      </c>
      <c r="F1799" s="40" t="str">
        <f t="shared" si="113"/>
        <v>1961Q1</v>
      </c>
      <c r="G1799" s="40">
        <v>2</v>
      </c>
      <c r="H1799" s="40">
        <v>0</v>
      </c>
      <c r="I1799" s="40">
        <v>0</v>
      </c>
      <c r="J1799" s="42">
        <v>18332</v>
      </c>
      <c r="K1799" s="42">
        <f>J1799*OtherData!$C$3</f>
        <v>13877.365632096897</v>
      </c>
      <c r="L1799" s="42" t="str">
        <f>VLOOKUP($C1799,OtherData!$H:$I,2,0)</f>
        <v>Winter</v>
      </c>
      <c r="M1799" s="54">
        <f t="shared" si="114"/>
        <v>-3.916651236067941E-2</v>
      </c>
      <c r="N1799" s="42" t="e">
        <f>VLOOKUP(E1799,Inflation!$A$2:'Inflation'!$L$63,14,FALSE)*J1799</f>
        <v>#REF!</v>
      </c>
      <c r="O1799" s="126" t="e">
        <f t="shared" si="115"/>
        <v>#REF!</v>
      </c>
      <c r="P1799" s="41">
        <v>4</v>
      </c>
      <c r="Q1799" s="41">
        <v>4</v>
      </c>
      <c r="R1799" s="41">
        <v>4</v>
      </c>
    </row>
    <row r="1800" spans="1:18">
      <c r="A1800" s="40" t="str">
        <f t="shared" si="112"/>
        <v>2_19882</v>
      </c>
      <c r="B1800" s="40">
        <v>2</v>
      </c>
      <c r="C1800" s="41" t="s">
        <v>85</v>
      </c>
      <c r="D1800" s="40">
        <v>2</v>
      </c>
      <c r="E1800" s="40">
        <v>1988</v>
      </c>
      <c r="F1800" s="40" t="str">
        <f t="shared" si="113"/>
        <v>1988Q2</v>
      </c>
      <c r="G1800" s="40">
        <v>30</v>
      </c>
      <c r="H1800" s="40">
        <v>0</v>
      </c>
      <c r="I1800" s="40">
        <v>0</v>
      </c>
      <c r="J1800" s="42">
        <v>18327</v>
      </c>
      <c r="K1800" s="42">
        <f>J1800*OtherData!$C$3</f>
        <v>13873.580620741863</v>
      </c>
      <c r="L1800" s="42" t="str">
        <f>VLOOKUP($C1800,OtherData!$H:$I,2,0)</f>
        <v>Heat</v>
      </c>
      <c r="M1800" s="54">
        <f t="shared" si="114"/>
        <v>-3.9166545676934443E-2</v>
      </c>
      <c r="N1800" s="42" t="e">
        <f>VLOOKUP(E1800,Inflation!$A$2:'Inflation'!$L$63,14,FALSE)*J1800</f>
        <v>#REF!</v>
      </c>
      <c r="O1800" s="126" t="e">
        <f t="shared" si="115"/>
        <v>#REF!</v>
      </c>
      <c r="P1800" s="41">
        <v>4</v>
      </c>
      <c r="Q1800" s="41">
        <v>4</v>
      </c>
      <c r="R1800" s="41">
        <v>4</v>
      </c>
    </row>
    <row r="1801" spans="1:18">
      <c r="A1801" s="40" t="str">
        <f t="shared" si="112"/>
        <v>2_19831</v>
      </c>
      <c r="B1801" s="40">
        <v>2</v>
      </c>
      <c r="C1801" s="41" t="s">
        <v>67</v>
      </c>
      <c r="D1801" s="40">
        <v>1</v>
      </c>
      <c r="E1801" s="40">
        <v>1983</v>
      </c>
      <c r="F1801" s="40" t="str">
        <f t="shared" si="113"/>
        <v>1983Q1</v>
      </c>
      <c r="G1801" s="40">
        <v>1</v>
      </c>
      <c r="H1801" s="40">
        <v>0</v>
      </c>
      <c r="I1801" s="40">
        <v>0</v>
      </c>
      <c r="J1801" s="42">
        <v>18218</v>
      </c>
      <c r="K1801" s="42">
        <f>J1801*OtherData!$C$3</f>
        <v>13791.067373202121</v>
      </c>
      <c r="L1801" s="42" t="str">
        <f>VLOOKUP($C1801,OtherData!$H:$I,2,0)</f>
        <v>Winter</v>
      </c>
      <c r="M1801" s="54">
        <f t="shared" si="114"/>
        <v>-3.9167271971294104E-2</v>
      </c>
      <c r="N1801" s="42" t="e">
        <f>VLOOKUP(E1801,Inflation!$A$2:'Inflation'!$L$63,14,FALSE)*J1801</f>
        <v>#REF!</v>
      </c>
      <c r="O1801" s="126" t="e">
        <f t="shared" si="115"/>
        <v>#REF!</v>
      </c>
      <c r="P1801" s="41">
        <v>3</v>
      </c>
      <c r="Q1801" s="41">
        <v>3</v>
      </c>
      <c r="R1801" s="41">
        <v>3</v>
      </c>
    </row>
    <row r="1802" spans="1:18">
      <c r="A1802" s="40" t="str">
        <f t="shared" si="112"/>
        <v>3_19801</v>
      </c>
      <c r="B1802" s="40">
        <v>3</v>
      </c>
      <c r="C1802" s="41" t="s">
        <v>67</v>
      </c>
      <c r="D1802" s="40">
        <v>1</v>
      </c>
      <c r="E1802" s="40">
        <v>1980</v>
      </c>
      <c r="F1802" s="40" t="str">
        <f t="shared" si="113"/>
        <v>1980Q1</v>
      </c>
      <c r="G1802" s="40">
        <v>2</v>
      </c>
      <c r="H1802" s="40">
        <v>0</v>
      </c>
      <c r="I1802" s="40">
        <v>0</v>
      </c>
      <c r="J1802" s="42">
        <v>18211</v>
      </c>
      <c r="K1802" s="42">
        <f>J1802*OtherData!$C$3</f>
        <v>13785.768357305073</v>
      </c>
      <c r="L1802" s="42" t="str">
        <f>VLOOKUP($C1802,OtherData!$H:$I,2,0)</f>
        <v>Winter</v>
      </c>
      <c r="M1802" s="54">
        <f t="shared" si="114"/>
        <v>-3.9167318614051143E-2</v>
      </c>
      <c r="N1802" s="42" t="e">
        <f>VLOOKUP(E1802,Inflation!$A$2:'Inflation'!$L$63,14,FALSE)*J1802</f>
        <v>#REF!</v>
      </c>
      <c r="O1802" s="126" t="e">
        <f t="shared" si="115"/>
        <v>#REF!</v>
      </c>
      <c r="P1802" s="41">
        <v>4</v>
      </c>
      <c r="Q1802" s="41">
        <v>4</v>
      </c>
      <c r="R1802" s="41">
        <v>4</v>
      </c>
    </row>
    <row r="1803" spans="1:18">
      <c r="A1803" s="40" t="str">
        <f t="shared" si="112"/>
        <v>4_19752</v>
      </c>
      <c r="B1803" s="40">
        <v>4</v>
      </c>
      <c r="C1803" s="41" t="s">
        <v>97</v>
      </c>
      <c r="D1803" s="40">
        <v>2</v>
      </c>
      <c r="E1803" s="40">
        <v>1975</v>
      </c>
      <c r="F1803" s="40" t="str">
        <f t="shared" si="113"/>
        <v>1975Q2</v>
      </c>
      <c r="G1803" s="40">
        <v>1</v>
      </c>
      <c r="H1803" s="40">
        <v>0</v>
      </c>
      <c r="I1803" s="40">
        <v>0</v>
      </c>
      <c r="J1803" s="42">
        <v>18191</v>
      </c>
      <c r="K1803" s="42">
        <f>J1803*OtherData!$C$3</f>
        <v>13770.628311884937</v>
      </c>
      <c r="L1803" s="42" t="str">
        <f>VLOOKUP($C1803,OtherData!$H:$I,2,0)</f>
        <v>Wind</v>
      </c>
      <c r="M1803" s="54">
        <f t="shared" si="114"/>
        <v>-3.9167451879071266E-2</v>
      </c>
      <c r="N1803" s="42" t="e">
        <f>VLOOKUP(E1803,Inflation!$A$2:'Inflation'!$L$63,14,FALSE)*J1803</f>
        <v>#REF!</v>
      </c>
      <c r="O1803" s="126" t="e">
        <f t="shared" si="115"/>
        <v>#REF!</v>
      </c>
      <c r="P1803" s="41">
        <v>4</v>
      </c>
      <c r="Q1803" s="41">
        <v>4</v>
      </c>
      <c r="R1803" s="41">
        <v>4</v>
      </c>
    </row>
    <row r="1804" spans="1:18">
      <c r="A1804" s="40" t="str">
        <f t="shared" si="112"/>
        <v>4_19741</v>
      </c>
      <c r="B1804" s="40">
        <v>4</v>
      </c>
      <c r="C1804" s="41" t="s">
        <v>97</v>
      </c>
      <c r="D1804" s="40">
        <v>1</v>
      </c>
      <c r="E1804" s="40">
        <v>1974</v>
      </c>
      <c r="F1804" s="40" t="str">
        <f t="shared" si="113"/>
        <v>1974Q1</v>
      </c>
      <c r="G1804" s="40">
        <v>1</v>
      </c>
      <c r="H1804" s="40">
        <v>0</v>
      </c>
      <c r="I1804" s="40">
        <v>1</v>
      </c>
      <c r="J1804" s="42">
        <v>18187</v>
      </c>
      <c r="K1804" s="42">
        <f>J1804*OtherData!$C$3</f>
        <v>13767.600302800909</v>
      </c>
      <c r="L1804" s="42" t="str">
        <f>VLOOKUP($C1804,OtherData!$H:$I,2,0)</f>
        <v>Wind</v>
      </c>
      <c r="M1804" s="54">
        <f t="shared" si="114"/>
        <v>-3.9167478532075292E-2</v>
      </c>
      <c r="N1804" s="42" t="e">
        <f>VLOOKUP(E1804,Inflation!$A$2:'Inflation'!$L$63,14,FALSE)*J1804</f>
        <v>#REF!</v>
      </c>
      <c r="O1804" s="126" t="e">
        <f t="shared" si="115"/>
        <v>#REF!</v>
      </c>
      <c r="P1804" s="41">
        <v>4</v>
      </c>
      <c r="Q1804" s="41">
        <v>4</v>
      </c>
      <c r="R1804" s="41">
        <v>4</v>
      </c>
    </row>
    <row r="1805" spans="1:18">
      <c r="A1805" s="40" t="str">
        <f t="shared" si="112"/>
        <v>2_19841</v>
      </c>
      <c r="B1805" s="40">
        <v>2</v>
      </c>
      <c r="C1805" s="41" t="s">
        <v>102</v>
      </c>
      <c r="D1805" s="40">
        <v>1</v>
      </c>
      <c r="E1805" s="40">
        <v>1984</v>
      </c>
      <c r="F1805" s="40" t="str">
        <f t="shared" si="113"/>
        <v>1984Q1</v>
      </c>
      <c r="G1805" s="40">
        <v>1</v>
      </c>
      <c r="H1805" s="40">
        <v>0</v>
      </c>
      <c r="I1805" s="40">
        <v>0</v>
      </c>
      <c r="J1805" s="42">
        <v>18167</v>
      </c>
      <c r="K1805" s="42">
        <f>J1805*OtherData!$C$3</f>
        <v>13752.460257380773</v>
      </c>
      <c r="L1805" s="42" t="str">
        <f>VLOOKUP($C1805,OtherData!$H:$I,2,0)</f>
        <v>Water</v>
      </c>
      <c r="M1805" s="54">
        <f t="shared" si="114"/>
        <v>-3.9167611797095409E-2</v>
      </c>
      <c r="N1805" s="42" t="e">
        <f>VLOOKUP(E1805,Inflation!$A$2:'Inflation'!$L$63,14,FALSE)*J1805</f>
        <v>#REF!</v>
      </c>
      <c r="O1805" s="126" t="e">
        <f t="shared" si="115"/>
        <v>#REF!</v>
      </c>
      <c r="P1805" s="41">
        <v>4</v>
      </c>
      <c r="Q1805" s="41">
        <v>4</v>
      </c>
      <c r="R1805" s="41">
        <v>4</v>
      </c>
    </row>
    <row r="1806" spans="1:18">
      <c r="A1806" s="40" t="str">
        <f t="shared" si="112"/>
        <v>2_19861</v>
      </c>
      <c r="B1806" s="40">
        <v>2</v>
      </c>
      <c r="C1806" s="41" t="s">
        <v>67</v>
      </c>
      <c r="D1806" s="40">
        <v>1</v>
      </c>
      <c r="E1806" s="40">
        <v>1986</v>
      </c>
      <c r="F1806" s="40" t="str">
        <f t="shared" si="113"/>
        <v>1986Q1</v>
      </c>
      <c r="G1806" s="40">
        <v>2</v>
      </c>
      <c r="H1806" s="40">
        <v>0</v>
      </c>
      <c r="I1806" s="40">
        <v>0</v>
      </c>
      <c r="J1806" s="42">
        <v>18163</v>
      </c>
      <c r="K1806" s="42">
        <f>J1806*OtherData!$C$3</f>
        <v>13749.432248296745</v>
      </c>
      <c r="L1806" s="42" t="str">
        <f>VLOOKUP($C1806,OtherData!$H:$I,2,0)</f>
        <v>Winter</v>
      </c>
      <c r="M1806" s="54">
        <f t="shared" si="114"/>
        <v>-3.9167638450099435E-2</v>
      </c>
      <c r="N1806" s="42" t="e">
        <f>VLOOKUP(E1806,Inflation!$A$2:'Inflation'!$L$63,14,FALSE)*J1806</f>
        <v>#REF!</v>
      </c>
      <c r="O1806" s="126" t="e">
        <f t="shared" si="115"/>
        <v>#REF!</v>
      </c>
      <c r="P1806" s="41">
        <v>4</v>
      </c>
      <c r="Q1806" s="41">
        <v>4</v>
      </c>
      <c r="R1806" s="41">
        <v>4</v>
      </c>
    </row>
    <row r="1807" spans="1:18">
      <c r="A1807" s="40" t="str">
        <f t="shared" si="112"/>
        <v>4_19741</v>
      </c>
      <c r="B1807" s="40">
        <v>4</v>
      </c>
      <c r="C1807" s="41" t="s">
        <v>106</v>
      </c>
      <c r="D1807" s="40">
        <v>1</v>
      </c>
      <c r="E1807" s="40">
        <v>1974</v>
      </c>
      <c r="F1807" s="40" t="str">
        <f t="shared" si="113"/>
        <v>1974Q1</v>
      </c>
      <c r="G1807" s="40">
        <v>1</v>
      </c>
      <c r="H1807" s="40">
        <v>0</v>
      </c>
      <c r="I1807" s="40">
        <v>0</v>
      </c>
      <c r="J1807" s="42">
        <v>18156</v>
      </c>
      <c r="K1807" s="42">
        <f>J1807*OtherData!$C$3</f>
        <v>13744.133232399698</v>
      </c>
      <c r="L1807" s="42" t="str">
        <f>VLOOKUP($C1807,OtherData!$H:$I,2,0)</f>
        <v>Storm</v>
      </c>
      <c r="M1807" s="54">
        <f t="shared" si="114"/>
        <v>-3.916768509285648E-2</v>
      </c>
      <c r="N1807" s="42" t="e">
        <f>VLOOKUP(E1807,Inflation!$A$2:'Inflation'!$L$63,14,FALSE)*J1807</f>
        <v>#REF!</v>
      </c>
      <c r="O1807" s="126" t="e">
        <f t="shared" si="115"/>
        <v>#REF!</v>
      </c>
      <c r="P1807" s="41">
        <v>5</v>
      </c>
      <c r="Q1807" s="41">
        <v>2</v>
      </c>
      <c r="R1807" s="41">
        <v>2</v>
      </c>
    </row>
    <row r="1808" spans="1:18">
      <c r="A1808" s="40" t="str">
        <f t="shared" si="112"/>
        <v>1_19841</v>
      </c>
      <c r="B1808" s="40">
        <v>1</v>
      </c>
      <c r="C1808" s="41" t="s">
        <v>102</v>
      </c>
      <c r="D1808" s="40">
        <v>1</v>
      </c>
      <c r="E1808" s="40">
        <v>1984</v>
      </c>
      <c r="F1808" s="40" t="str">
        <f t="shared" si="113"/>
        <v>1984Q1</v>
      </c>
      <c r="G1808" s="40">
        <v>1</v>
      </c>
      <c r="H1808" s="40">
        <v>0</v>
      </c>
      <c r="I1808" s="40">
        <v>0</v>
      </c>
      <c r="J1808" s="42">
        <v>18120</v>
      </c>
      <c r="K1808" s="42">
        <f>J1808*OtherData!$C$3</f>
        <v>13716.881150643452</v>
      </c>
      <c r="L1808" s="42" t="str">
        <f>VLOOKUP($C1808,OtherData!$H:$I,2,0)</f>
        <v>Water</v>
      </c>
      <c r="M1808" s="54">
        <f t="shared" si="114"/>
        <v>-3.9167924969892701E-2</v>
      </c>
      <c r="N1808" s="42" t="e">
        <f>VLOOKUP(E1808,Inflation!$A$2:'Inflation'!$L$63,14,FALSE)*J1808</f>
        <v>#REF!</v>
      </c>
      <c r="O1808" s="126" t="e">
        <f t="shared" si="115"/>
        <v>#REF!</v>
      </c>
      <c r="P1808" s="41">
        <v>4</v>
      </c>
      <c r="Q1808" s="41">
        <v>4</v>
      </c>
      <c r="R1808" s="41">
        <v>4</v>
      </c>
    </row>
    <row r="1809" spans="1:18">
      <c r="A1809" s="40" t="str">
        <f t="shared" si="112"/>
        <v>4_19833</v>
      </c>
      <c r="B1809" s="40">
        <v>4</v>
      </c>
      <c r="C1809" s="41" t="s">
        <v>97</v>
      </c>
      <c r="D1809" s="40">
        <v>3</v>
      </c>
      <c r="E1809" s="40">
        <v>1983</v>
      </c>
      <c r="F1809" s="40" t="str">
        <f t="shared" si="113"/>
        <v>1983Q3</v>
      </c>
      <c r="G1809" s="40">
        <v>1</v>
      </c>
      <c r="H1809" s="40">
        <v>0</v>
      </c>
      <c r="I1809" s="40">
        <v>0</v>
      </c>
      <c r="J1809" s="42">
        <v>18113</v>
      </c>
      <c r="K1809" s="42">
        <f>J1809*OtherData!$C$3</f>
        <v>13711.582134746404</v>
      </c>
      <c r="L1809" s="42" t="str">
        <f>VLOOKUP($C1809,OtherData!$H:$I,2,0)</f>
        <v>Wind</v>
      </c>
      <c r="M1809" s="54">
        <f t="shared" si="114"/>
        <v>-3.9167971612649739E-2</v>
      </c>
      <c r="N1809" s="42" t="e">
        <f>VLOOKUP(E1809,Inflation!$A$2:'Inflation'!$L$63,14,FALSE)*J1809</f>
        <v>#REF!</v>
      </c>
      <c r="O1809" s="126" t="e">
        <f t="shared" si="115"/>
        <v>#REF!</v>
      </c>
      <c r="P1809" s="41">
        <v>4</v>
      </c>
      <c r="Q1809" s="41">
        <v>4</v>
      </c>
      <c r="R1809" s="41">
        <v>4</v>
      </c>
    </row>
    <row r="1810" spans="1:18">
      <c r="A1810" s="40" t="str">
        <f t="shared" si="112"/>
        <v>2_19801</v>
      </c>
      <c r="B1810" s="40">
        <v>2</v>
      </c>
      <c r="C1810" s="41" t="s">
        <v>73</v>
      </c>
      <c r="D1810" s="40">
        <v>1</v>
      </c>
      <c r="E1810" s="40">
        <v>1980</v>
      </c>
      <c r="F1810" s="40" t="str">
        <f t="shared" si="113"/>
        <v>1980Q1</v>
      </c>
      <c r="G1810" s="40">
        <v>1</v>
      </c>
      <c r="H1810" s="40">
        <v>0</v>
      </c>
      <c r="I1810" s="40">
        <v>0</v>
      </c>
      <c r="J1810" s="42">
        <v>18065</v>
      </c>
      <c r="K1810" s="42">
        <f>J1810*OtherData!$C$3</f>
        <v>13675.246025738077</v>
      </c>
      <c r="L1810" s="42" t="str">
        <f>VLOOKUP($C1810,OtherData!$H:$I,2,0)</f>
        <v>Wind</v>
      </c>
      <c r="M1810" s="54">
        <f t="shared" si="114"/>
        <v>-3.9168291448698031E-2</v>
      </c>
      <c r="N1810" s="42" t="e">
        <f>VLOOKUP(E1810,Inflation!$A$2:'Inflation'!$L$63,14,FALSE)*J1810</f>
        <v>#REF!</v>
      </c>
      <c r="O1810" s="126" t="e">
        <f t="shared" si="115"/>
        <v>#REF!</v>
      </c>
      <c r="P1810" s="41">
        <v>4</v>
      </c>
      <c r="Q1810" s="41">
        <v>4</v>
      </c>
      <c r="R1810" s="41">
        <v>4</v>
      </c>
    </row>
    <row r="1811" spans="1:18">
      <c r="A1811" s="40" t="str">
        <f t="shared" si="112"/>
        <v>4_19831</v>
      </c>
      <c r="B1811" s="40">
        <v>4</v>
      </c>
      <c r="C1811" s="41" t="s">
        <v>67</v>
      </c>
      <c r="D1811" s="40">
        <v>1</v>
      </c>
      <c r="E1811" s="40">
        <v>1983</v>
      </c>
      <c r="F1811" s="40" t="str">
        <f t="shared" si="113"/>
        <v>1983Q1</v>
      </c>
      <c r="G1811" s="40">
        <v>1</v>
      </c>
      <c r="H1811" s="40">
        <v>0</v>
      </c>
      <c r="I1811" s="40">
        <v>0</v>
      </c>
      <c r="J1811" s="42">
        <v>18032</v>
      </c>
      <c r="K1811" s="42">
        <f>J1811*OtherData!$C$3</f>
        <v>13650.264950794854</v>
      </c>
      <c r="L1811" s="42" t="str">
        <f>VLOOKUP($C1811,OtherData!$H:$I,2,0)</f>
        <v>Winter</v>
      </c>
      <c r="M1811" s="54">
        <f t="shared" si="114"/>
        <v>-3.9168511335981232E-2</v>
      </c>
      <c r="N1811" s="42" t="e">
        <f>VLOOKUP(E1811,Inflation!$A$2:'Inflation'!$L$63,14,FALSE)*J1811</f>
        <v>#REF!</v>
      </c>
      <c r="O1811" s="126" t="e">
        <f t="shared" si="115"/>
        <v>#REF!</v>
      </c>
      <c r="P1811" s="41">
        <v>4</v>
      </c>
      <c r="Q1811" s="41">
        <v>4</v>
      </c>
      <c r="R1811" s="41">
        <v>5</v>
      </c>
    </row>
    <row r="1812" spans="1:18">
      <c r="A1812" s="40" t="str">
        <f t="shared" si="112"/>
        <v>4_19821</v>
      </c>
      <c r="B1812" s="40">
        <v>4</v>
      </c>
      <c r="C1812" s="41" t="s">
        <v>67</v>
      </c>
      <c r="D1812" s="40">
        <v>1</v>
      </c>
      <c r="E1812" s="40">
        <v>1982</v>
      </c>
      <c r="F1812" s="40" t="str">
        <f t="shared" si="113"/>
        <v>1982Q1</v>
      </c>
      <c r="G1812" s="40">
        <v>2</v>
      </c>
      <c r="H1812" s="40">
        <v>0</v>
      </c>
      <c r="I1812" s="40">
        <v>0</v>
      </c>
      <c r="J1812" s="42">
        <v>17970</v>
      </c>
      <c r="K1812" s="42">
        <f>J1812*OtherData!$C$3</f>
        <v>13603.330809992431</v>
      </c>
      <c r="L1812" s="42" t="str">
        <f>VLOOKUP($C1812,OtherData!$H:$I,2,0)</f>
        <v>Winter</v>
      </c>
      <c r="M1812" s="54">
        <f t="shared" si="114"/>
        <v>-3.9168924457543608E-2</v>
      </c>
      <c r="N1812" s="42" t="e">
        <f>VLOOKUP(E1812,Inflation!$A$2:'Inflation'!$L$63,14,FALSE)*J1812</f>
        <v>#REF!</v>
      </c>
      <c r="O1812" s="126" t="e">
        <f t="shared" si="115"/>
        <v>#REF!</v>
      </c>
      <c r="P1812" s="41">
        <v>4</v>
      </c>
      <c r="Q1812" s="41">
        <v>4</v>
      </c>
      <c r="R1812" s="41">
        <v>5</v>
      </c>
    </row>
    <row r="1813" spans="1:18">
      <c r="A1813" s="40" t="str">
        <f t="shared" si="112"/>
        <v>5_19891</v>
      </c>
      <c r="B1813" s="40">
        <v>5</v>
      </c>
      <c r="C1813" s="41" t="s">
        <v>73</v>
      </c>
      <c r="D1813" s="40">
        <v>1</v>
      </c>
      <c r="E1813" s="40">
        <v>1989</v>
      </c>
      <c r="F1813" s="40" t="str">
        <f t="shared" si="113"/>
        <v>1989Q1</v>
      </c>
      <c r="G1813" s="40">
        <v>1</v>
      </c>
      <c r="H1813" s="40">
        <v>0</v>
      </c>
      <c r="I1813" s="40">
        <v>0</v>
      </c>
      <c r="J1813" s="42">
        <v>17967</v>
      </c>
      <c r="K1813" s="42">
        <f>J1813*OtherData!$C$3</f>
        <v>13601.059803179411</v>
      </c>
      <c r="L1813" s="42" t="str">
        <f>VLOOKUP($C1813,OtherData!$H:$I,2,0)</f>
        <v>Wind</v>
      </c>
      <c r="M1813" s="54">
        <f t="shared" si="114"/>
        <v>-3.9168944447296627E-2</v>
      </c>
      <c r="N1813" s="42" t="e">
        <f>VLOOKUP(E1813,Inflation!$A$2:'Inflation'!$L$63,14,FALSE)*J1813</f>
        <v>#REF!</v>
      </c>
      <c r="O1813" s="126" t="e">
        <f t="shared" si="115"/>
        <v>#REF!</v>
      </c>
      <c r="P1813" s="41">
        <v>5</v>
      </c>
      <c r="Q1813" s="41">
        <v>2</v>
      </c>
      <c r="R1813" s="41">
        <v>2</v>
      </c>
    </row>
    <row r="1814" spans="1:18">
      <c r="A1814" s="40" t="str">
        <f t="shared" si="112"/>
        <v>6_19611</v>
      </c>
      <c r="B1814" s="40">
        <v>6</v>
      </c>
      <c r="C1814" s="41" t="s">
        <v>67</v>
      </c>
      <c r="D1814" s="40">
        <v>1</v>
      </c>
      <c r="E1814" s="40">
        <v>1961</v>
      </c>
      <c r="F1814" s="40" t="str">
        <f t="shared" si="113"/>
        <v>1961Q1</v>
      </c>
      <c r="G1814" s="40">
        <v>2</v>
      </c>
      <c r="H1814" s="40">
        <v>0</v>
      </c>
      <c r="I1814" s="40">
        <v>0</v>
      </c>
      <c r="J1814" s="42">
        <v>17962</v>
      </c>
      <c r="K1814" s="42">
        <f>J1814*OtherData!$C$3</f>
        <v>13597.274791824377</v>
      </c>
      <c r="L1814" s="42" t="str">
        <f>VLOOKUP($C1814,OtherData!$H:$I,2,0)</f>
        <v>Winter</v>
      </c>
      <c r="M1814" s="54">
        <f t="shared" si="114"/>
        <v>-3.9168977763551653E-2</v>
      </c>
      <c r="N1814" s="42" t="e">
        <f>VLOOKUP(E1814,Inflation!$A$2:'Inflation'!$L$63,14,FALSE)*J1814</f>
        <v>#REF!</v>
      </c>
      <c r="O1814" s="126" t="e">
        <f t="shared" si="115"/>
        <v>#REF!</v>
      </c>
      <c r="P1814" s="41">
        <v>4</v>
      </c>
      <c r="Q1814" s="41">
        <v>4</v>
      </c>
      <c r="R1814" s="41">
        <v>4</v>
      </c>
    </row>
    <row r="1815" spans="1:18">
      <c r="A1815" s="40" t="str">
        <f t="shared" si="112"/>
        <v>4_19803</v>
      </c>
      <c r="B1815" s="40">
        <v>4</v>
      </c>
      <c r="C1815" s="41" t="s">
        <v>98</v>
      </c>
      <c r="D1815" s="40">
        <v>3</v>
      </c>
      <c r="E1815" s="40">
        <v>1980</v>
      </c>
      <c r="F1815" s="40" t="str">
        <f t="shared" si="113"/>
        <v>1980Q3</v>
      </c>
      <c r="G1815" s="40">
        <v>1</v>
      </c>
      <c r="H1815" s="40">
        <v>0</v>
      </c>
      <c r="I1815" s="40">
        <v>0</v>
      </c>
      <c r="J1815" s="42">
        <v>17946</v>
      </c>
      <c r="K1815" s="42">
        <f>J1815*OtherData!$C$3</f>
        <v>13585.162755488267</v>
      </c>
      <c r="L1815" s="42" t="str">
        <f>VLOOKUP($C1815,OtherData!$H:$I,2,0)</f>
        <v>Water</v>
      </c>
      <c r="M1815" s="54">
        <f t="shared" si="114"/>
        <v>-3.916908437556775E-2</v>
      </c>
      <c r="N1815" s="42" t="e">
        <f>VLOOKUP(E1815,Inflation!$A$2:'Inflation'!$L$63,14,FALSE)*J1815</f>
        <v>#REF!</v>
      </c>
      <c r="O1815" s="126" t="e">
        <f t="shared" si="115"/>
        <v>#REF!</v>
      </c>
      <c r="P1815" s="41">
        <v>4</v>
      </c>
      <c r="Q1815" s="41">
        <v>4</v>
      </c>
      <c r="R1815" s="41">
        <v>4</v>
      </c>
    </row>
    <row r="1816" spans="1:18">
      <c r="A1816" s="40" t="str">
        <f t="shared" si="112"/>
        <v>2_19821</v>
      </c>
      <c r="B1816" s="40">
        <v>2</v>
      </c>
      <c r="C1816" s="41" t="s">
        <v>67</v>
      </c>
      <c r="D1816" s="40">
        <v>1</v>
      </c>
      <c r="E1816" s="40">
        <v>1982</v>
      </c>
      <c r="F1816" s="40" t="str">
        <f t="shared" si="113"/>
        <v>1982Q1</v>
      </c>
      <c r="G1816" s="40">
        <v>2</v>
      </c>
      <c r="H1816" s="40">
        <v>0</v>
      </c>
      <c r="I1816" s="40">
        <v>0</v>
      </c>
      <c r="J1816" s="42">
        <v>17920</v>
      </c>
      <c r="K1816" s="42">
        <f>J1816*OtherData!$C$3</f>
        <v>13565.48069644209</v>
      </c>
      <c r="L1816" s="42" t="str">
        <f>VLOOKUP($C1816,OtherData!$H:$I,2,0)</f>
        <v>Winter</v>
      </c>
      <c r="M1816" s="54">
        <f t="shared" si="114"/>
        <v>-3.9169257620093913E-2</v>
      </c>
      <c r="N1816" s="42" t="e">
        <f>VLOOKUP(E1816,Inflation!$A$2:'Inflation'!$L$63,14,FALSE)*J1816</f>
        <v>#REF!</v>
      </c>
      <c r="O1816" s="126" t="e">
        <f t="shared" si="115"/>
        <v>#REF!</v>
      </c>
      <c r="P1816" s="41">
        <v>4</v>
      </c>
      <c r="Q1816" s="41">
        <v>4</v>
      </c>
      <c r="R1816" s="41">
        <v>4</v>
      </c>
    </row>
    <row r="1817" spans="1:18">
      <c r="A1817" s="40" t="str">
        <f t="shared" si="112"/>
        <v>1_19891</v>
      </c>
      <c r="B1817" s="40">
        <v>1</v>
      </c>
      <c r="C1817" s="41" t="s">
        <v>73</v>
      </c>
      <c r="D1817" s="40">
        <v>1</v>
      </c>
      <c r="E1817" s="40">
        <v>1989</v>
      </c>
      <c r="F1817" s="40" t="str">
        <f t="shared" si="113"/>
        <v>1989Q1</v>
      </c>
      <c r="G1817" s="40">
        <v>1</v>
      </c>
      <c r="H1817" s="40">
        <v>0</v>
      </c>
      <c r="I1817" s="40">
        <v>0</v>
      </c>
      <c r="J1817" s="42">
        <v>17900</v>
      </c>
      <c r="K1817" s="42">
        <f>J1817*OtherData!$C$3</f>
        <v>13550.340651021954</v>
      </c>
      <c r="L1817" s="42" t="str">
        <f>VLOOKUP($C1817,OtherData!$H:$I,2,0)</f>
        <v>Wind</v>
      </c>
      <c r="M1817" s="54">
        <f t="shared" si="114"/>
        <v>-3.9169390885114029E-2</v>
      </c>
      <c r="N1817" s="42" t="e">
        <f>VLOOKUP(E1817,Inflation!$A$2:'Inflation'!$L$63,14,FALSE)*J1817</f>
        <v>#REF!</v>
      </c>
      <c r="O1817" s="126" t="e">
        <f t="shared" si="115"/>
        <v>#REF!</v>
      </c>
      <c r="P1817" s="41">
        <v>4</v>
      </c>
      <c r="Q1817" s="41">
        <v>4</v>
      </c>
      <c r="R1817" s="41">
        <v>5</v>
      </c>
    </row>
    <row r="1818" spans="1:18">
      <c r="A1818" s="40" t="str">
        <f t="shared" si="112"/>
        <v>4_19861</v>
      </c>
      <c r="B1818" s="40">
        <v>4</v>
      </c>
      <c r="C1818" s="41" t="s">
        <v>67</v>
      </c>
      <c r="D1818" s="40">
        <v>1</v>
      </c>
      <c r="E1818" s="40">
        <v>1986</v>
      </c>
      <c r="F1818" s="40" t="str">
        <f t="shared" si="113"/>
        <v>1986Q1</v>
      </c>
      <c r="G1818" s="40">
        <v>2</v>
      </c>
      <c r="H1818" s="40">
        <v>0</v>
      </c>
      <c r="I1818" s="40">
        <v>0</v>
      </c>
      <c r="J1818" s="42">
        <v>17898</v>
      </c>
      <c r="K1818" s="42">
        <f>J1818*OtherData!$C$3</f>
        <v>13548.82664647994</v>
      </c>
      <c r="L1818" s="42" t="str">
        <f>VLOOKUP($C1818,OtherData!$H:$I,2,0)</f>
        <v>Winter</v>
      </c>
      <c r="M1818" s="54">
        <f t="shared" si="114"/>
        <v>-3.9169404211616042E-2</v>
      </c>
      <c r="N1818" s="42" t="e">
        <f>VLOOKUP(E1818,Inflation!$A$2:'Inflation'!$L$63,14,FALSE)*J1818</f>
        <v>#REF!</v>
      </c>
      <c r="O1818" s="126" t="e">
        <f t="shared" si="115"/>
        <v>#REF!</v>
      </c>
      <c r="P1818" s="41">
        <v>3</v>
      </c>
      <c r="Q1818" s="41">
        <v>3</v>
      </c>
      <c r="R1818" s="41">
        <v>3</v>
      </c>
    </row>
    <row r="1819" spans="1:18">
      <c r="A1819" s="40" t="str">
        <f t="shared" si="112"/>
        <v>5_19801</v>
      </c>
      <c r="B1819" s="40">
        <v>5</v>
      </c>
      <c r="C1819" s="41" t="s">
        <v>66</v>
      </c>
      <c r="D1819" s="40">
        <v>1</v>
      </c>
      <c r="E1819" s="40">
        <v>1980</v>
      </c>
      <c r="F1819" s="40" t="str">
        <f t="shared" si="113"/>
        <v>1980Q1</v>
      </c>
      <c r="G1819" s="40">
        <v>17</v>
      </c>
      <c r="H1819" s="40">
        <v>0</v>
      </c>
      <c r="I1819" s="40">
        <v>0</v>
      </c>
      <c r="J1819" s="42">
        <v>17893</v>
      </c>
      <c r="K1819" s="42">
        <f>J1819*OtherData!$C$3</f>
        <v>13545.041635124906</v>
      </c>
      <c r="L1819" s="42" t="str">
        <f>VLOOKUP($C1819,OtherData!$H:$I,2,0)</f>
        <v>Water</v>
      </c>
      <c r="M1819" s="54">
        <f t="shared" si="114"/>
        <v>-3.9169437527871075E-2</v>
      </c>
      <c r="N1819" s="42" t="e">
        <f>VLOOKUP(E1819,Inflation!$A$2:'Inflation'!$L$63,14,FALSE)*J1819</f>
        <v>#REF!</v>
      </c>
      <c r="O1819" s="126" t="e">
        <f t="shared" si="115"/>
        <v>#REF!</v>
      </c>
      <c r="P1819" s="41">
        <v>4</v>
      </c>
      <c r="Q1819" s="41">
        <v>4</v>
      </c>
      <c r="R1819" s="41">
        <v>4</v>
      </c>
    </row>
    <row r="1820" spans="1:18">
      <c r="A1820" s="40" t="str">
        <f t="shared" si="112"/>
        <v>2_19852</v>
      </c>
      <c r="B1820" s="40">
        <v>2</v>
      </c>
      <c r="C1820" s="41" t="s">
        <v>93</v>
      </c>
      <c r="D1820" s="40">
        <v>2</v>
      </c>
      <c r="E1820" s="40">
        <v>1985</v>
      </c>
      <c r="F1820" s="40" t="str">
        <f t="shared" si="113"/>
        <v>1985Q2</v>
      </c>
      <c r="G1820" s="40">
        <v>1</v>
      </c>
      <c r="H1820" s="40">
        <v>0</v>
      </c>
      <c r="I1820" s="40">
        <v>0</v>
      </c>
      <c r="J1820" s="42">
        <v>17886</v>
      </c>
      <c r="K1820" s="42">
        <f>J1820*OtherData!$C$3</f>
        <v>13539.742619227858</v>
      </c>
      <c r="L1820" s="42" t="str">
        <f>VLOOKUP($C1820,OtherData!$H:$I,2,0)</f>
        <v>Storm</v>
      </c>
      <c r="M1820" s="54">
        <f t="shared" si="114"/>
        <v>-3.916948417062812E-2</v>
      </c>
      <c r="N1820" s="42" t="e">
        <f>VLOOKUP(E1820,Inflation!$A$2:'Inflation'!$L$63,14,FALSE)*J1820</f>
        <v>#REF!</v>
      </c>
      <c r="O1820" s="126" t="e">
        <f t="shared" si="115"/>
        <v>#REF!</v>
      </c>
      <c r="P1820" s="41">
        <v>4</v>
      </c>
      <c r="Q1820" s="41">
        <v>4</v>
      </c>
      <c r="R1820" s="41">
        <v>5</v>
      </c>
    </row>
    <row r="1821" spans="1:18">
      <c r="A1821" s="40" t="str">
        <f t="shared" si="112"/>
        <v>4_19611</v>
      </c>
      <c r="B1821" s="40">
        <v>4</v>
      </c>
      <c r="C1821" s="41" t="s">
        <v>67</v>
      </c>
      <c r="D1821" s="40">
        <v>1</v>
      </c>
      <c r="E1821" s="40">
        <v>1961</v>
      </c>
      <c r="F1821" s="40" t="str">
        <f t="shared" si="113"/>
        <v>1961Q1</v>
      </c>
      <c r="G1821" s="40">
        <v>2</v>
      </c>
      <c r="H1821" s="40">
        <v>0</v>
      </c>
      <c r="I1821" s="40">
        <v>0</v>
      </c>
      <c r="J1821" s="42">
        <v>17850</v>
      </c>
      <c r="K1821" s="42">
        <f>J1821*OtherData!$C$3</f>
        <v>13512.490537471613</v>
      </c>
      <c r="L1821" s="42" t="str">
        <f>VLOOKUP($C1821,OtherData!$H:$I,2,0)</f>
        <v>Winter</v>
      </c>
      <c r="M1821" s="54">
        <f t="shared" si="114"/>
        <v>-3.9169724047664334E-2</v>
      </c>
      <c r="N1821" s="42" t="e">
        <f>VLOOKUP(E1821,Inflation!$A$2:'Inflation'!$L$63,14,FALSE)*J1821</f>
        <v>#REF!</v>
      </c>
      <c r="O1821" s="126" t="e">
        <f t="shared" si="115"/>
        <v>#REF!</v>
      </c>
      <c r="P1821" s="41">
        <v>3</v>
      </c>
      <c r="Q1821" s="41">
        <v>3</v>
      </c>
      <c r="R1821" s="41">
        <v>3</v>
      </c>
    </row>
    <row r="1822" spans="1:18">
      <c r="A1822" s="40" t="str">
        <f t="shared" si="112"/>
        <v>5_19801</v>
      </c>
      <c r="B1822" s="40">
        <v>5</v>
      </c>
      <c r="C1822" s="41" t="s">
        <v>73</v>
      </c>
      <c r="D1822" s="40">
        <v>1</v>
      </c>
      <c r="E1822" s="40">
        <v>1980</v>
      </c>
      <c r="F1822" s="40" t="str">
        <f t="shared" si="113"/>
        <v>1980Q1</v>
      </c>
      <c r="G1822" s="40">
        <v>1</v>
      </c>
      <c r="H1822" s="40">
        <v>1</v>
      </c>
      <c r="I1822" s="40">
        <v>0</v>
      </c>
      <c r="J1822" s="42">
        <v>17848</v>
      </c>
      <c r="K1822" s="42">
        <f>J1822*OtherData!$C$3</f>
        <v>13510.976532929599</v>
      </c>
      <c r="L1822" s="42" t="str">
        <f>VLOOKUP($C1822,OtherData!$H:$I,2,0)</f>
        <v>Wind</v>
      </c>
      <c r="M1822" s="54">
        <f t="shared" si="114"/>
        <v>-3.9169737374166347E-2</v>
      </c>
      <c r="N1822" s="42" t="e">
        <f>VLOOKUP(E1822,Inflation!$A$2:'Inflation'!$L$63,14,FALSE)*J1822</f>
        <v>#REF!</v>
      </c>
      <c r="O1822" s="126" t="e">
        <f t="shared" si="115"/>
        <v>#REF!</v>
      </c>
      <c r="P1822" s="41">
        <v>4</v>
      </c>
      <c r="Q1822" s="41">
        <v>4</v>
      </c>
      <c r="R1822" s="41">
        <v>4</v>
      </c>
    </row>
    <row r="1823" spans="1:18">
      <c r="A1823" s="40" t="str">
        <f t="shared" si="112"/>
        <v>5_19862</v>
      </c>
      <c r="B1823" s="40">
        <v>5</v>
      </c>
      <c r="C1823" s="41" t="s">
        <v>85</v>
      </c>
      <c r="D1823" s="40">
        <v>2</v>
      </c>
      <c r="E1823" s="40">
        <v>1986</v>
      </c>
      <c r="F1823" s="40" t="str">
        <f t="shared" si="113"/>
        <v>1986Q2</v>
      </c>
      <c r="G1823" s="40">
        <v>30</v>
      </c>
      <c r="H1823" s="40">
        <v>0</v>
      </c>
      <c r="I1823" s="40">
        <v>0</v>
      </c>
      <c r="J1823" s="42">
        <v>17833</v>
      </c>
      <c r="K1823" s="42">
        <f>J1823*OtherData!$C$3</f>
        <v>13499.621498864497</v>
      </c>
      <c r="L1823" s="42" t="str">
        <f>VLOOKUP($C1823,OtherData!$H:$I,2,0)</f>
        <v>Heat</v>
      </c>
      <c r="M1823" s="54">
        <f t="shared" si="114"/>
        <v>-3.9169837322931438E-2</v>
      </c>
      <c r="N1823" s="42" t="e">
        <f>VLOOKUP(E1823,Inflation!$A$2:'Inflation'!$L$63,14,FALSE)*J1823</f>
        <v>#REF!</v>
      </c>
      <c r="O1823" s="126" t="e">
        <f t="shared" si="115"/>
        <v>#REF!</v>
      </c>
      <c r="P1823" s="41">
        <v>5</v>
      </c>
      <c r="Q1823" s="41">
        <v>2</v>
      </c>
      <c r="R1823" s="41">
        <v>5</v>
      </c>
    </row>
    <row r="1824" spans="1:18">
      <c r="A1824" s="40" t="str">
        <f t="shared" si="112"/>
        <v>3_19741</v>
      </c>
      <c r="B1824" s="40">
        <v>3</v>
      </c>
      <c r="C1824" s="41" t="s">
        <v>106</v>
      </c>
      <c r="D1824" s="40">
        <v>1</v>
      </c>
      <c r="E1824" s="40">
        <v>1974</v>
      </c>
      <c r="F1824" s="40" t="str">
        <f t="shared" si="113"/>
        <v>1974Q1</v>
      </c>
      <c r="G1824" s="40">
        <v>1</v>
      </c>
      <c r="H1824" s="40">
        <v>0</v>
      </c>
      <c r="I1824" s="40">
        <v>0</v>
      </c>
      <c r="J1824" s="42">
        <v>17811</v>
      </c>
      <c r="K1824" s="42">
        <f>J1824*OtherData!$C$3</f>
        <v>13482.967448902347</v>
      </c>
      <c r="L1824" s="42" t="str">
        <f>VLOOKUP($C1824,OtherData!$H:$I,2,0)</f>
        <v>Storm</v>
      </c>
      <c r="M1824" s="54">
        <f t="shared" si="114"/>
        <v>-3.9169983914453574E-2</v>
      </c>
      <c r="N1824" s="42" t="e">
        <f>VLOOKUP(E1824,Inflation!$A$2:'Inflation'!$L$63,14,FALSE)*J1824</f>
        <v>#REF!</v>
      </c>
      <c r="O1824" s="126" t="e">
        <f t="shared" si="115"/>
        <v>#REF!</v>
      </c>
      <c r="P1824" s="41">
        <v>4</v>
      </c>
      <c r="Q1824" s="41">
        <v>4</v>
      </c>
      <c r="R1824" s="41">
        <v>4</v>
      </c>
    </row>
    <row r="1825" spans="1:18">
      <c r="A1825" s="40" t="str">
        <f t="shared" si="112"/>
        <v>6_19643</v>
      </c>
      <c r="B1825" s="40">
        <v>6</v>
      </c>
      <c r="C1825" s="41" t="s">
        <v>64</v>
      </c>
      <c r="D1825" s="40">
        <v>3</v>
      </c>
      <c r="E1825" s="40">
        <v>1964</v>
      </c>
      <c r="F1825" s="40" t="str">
        <f t="shared" si="113"/>
        <v>1964Q3</v>
      </c>
      <c r="G1825" s="40">
        <v>3</v>
      </c>
      <c r="H1825" s="40">
        <v>0</v>
      </c>
      <c r="I1825" s="40">
        <v>0</v>
      </c>
      <c r="J1825" s="42">
        <v>17798</v>
      </c>
      <c r="K1825" s="42">
        <f>J1825*OtherData!$C$3</f>
        <v>13473.126419379259</v>
      </c>
      <c r="L1825" s="42" t="str">
        <f>VLOOKUP($C1825,OtherData!$H:$I,2,0)</f>
        <v>Wind</v>
      </c>
      <c r="M1825" s="54">
        <f t="shared" si="114"/>
        <v>-3.9170070536716652E-2</v>
      </c>
      <c r="N1825" s="42" t="e">
        <f>VLOOKUP(E1825,Inflation!$A$2:'Inflation'!$L$63,14,FALSE)*J1825</f>
        <v>#REF!</v>
      </c>
      <c r="O1825" s="126" t="e">
        <f t="shared" si="115"/>
        <v>#REF!</v>
      </c>
      <c r="P1825" s="41">
        <v>4</v>
      </c>
      <c r="Q1825" s="41">
        <v>4</v>
      </c>
      <c r="R1825" s="41">
        <v>4</v>
      </c>
    </row>
    <row r="1826" spans="1:18">
      <c r="A1826" s="40" t="str">
        <f t="shared" si="112"/>
        <v>2_19661</v>
      </c>
      <c r="B1826" s="40">
        <v>2</v>
      </c>
      <c r="C1826" s="41" t="s">
        <v>66</v>
      </c>
      <c r="D1826" s="40">
        <v>1</v>
      </c>
      <c r="E1826" s="40">
        <v>1966</v>
      </c>
      <c r="F1826" s="40" t="str">
        <f t="shared" si="113"/>
        <v>1966Q1</v>
      </c>
      <c r="G1826" s="40">
        <v>5</v>
      </c>
      <c r="H1826" s="40">
        <v>0</v>
      </c>
      <c r="I1826" s="40">
        <v>0</v>
      </c>
      <c r="J1826" s="42">
        <v>17795</v>
      </c>
      <c r="K1826" s="42">
        <f>J1826*OtherData!$C$3</f>
        <v>13470.855412566238</v>
      </c>
      <c r="L1826" s="42" t="str">
        <f>VLOOKUP($C1826,OtherData!$H:$I,2,0)</f>
        <v>Water</v>
      </c>
      <c r="M1826" s="54">
        <f t="shared" si="114"/>
        <v>-3.9170090526469671E-2</v>
      </c>
      <c r="N1826" s="42" t="e">
        <f>VLOOKUP(E1826,Inflation!$A$2:'Inflation'!$L$63,14,FALSE)*J1826</f>
        <v>#REF!</v>
      </c>
      <c r="O1826" s="126" t="e">
        <f t="shared" si="115"/>
        <v>#REF!</v>
      </c>
      <c r="P1826" s="41">
        <v>4</v>
      </c>
      <c r="Q1826" s="41">
        <v>4</v>
      </c>
      <c r="R1826" s="41">
        <v>4</v>
      </c>
    </row>
    <row r="1827" spans="1:18">
      <c r="A1827" s="40" t="str">
        <f t="shared" si="112"/>
        <v>1_19781</v>
      </c>
      <c r="B1827" s="40">
        <v>1</v>
      </c>
      <c r="C1827" s="41" t="s">
        <v>66</v>
      </c>
      <c r="D1827" s="40">
        <v>1</v>
      </c>
      <c r="E1827" s="40">
        <v>1978</v>
      </c>
      <c r="F1827" s="40" t="str">
        <f t="shared" si="113"/>
        <v>1978Q1</v>
      </c>
      <c r="G1827" s="40">
        <v>6</v>
      </c>
      <c r="H1827" s="40">
        <v>0</v>
      </c>
      <c r="I1827" s="40">
        <v>0</v>
      </c>
      <c r="J1827" s="42">
        <v>17788</v>
      </c>
      <c r="K1827" s="42">
        <f>J1827*OtherData!$C$3</f>
        <v>13465.55639666919</v>
      </c>
      <c r="L1827" s="42" t="str">
        <f>VLOOKUP($C1827,OtherData!$H:$I,2,0)</f>
        <v>Water</v>
      </c>
      <c r="M1827" s="54">
        <f t="shared" si="114"/>
        <v>-3.917013716922671E-2</v>
      </c>
      <c r="N1827" s="42" t="e">
        <f>VLOOKUP(E1827,Inflation!$A$2:'Inflation'!$L$63,14,FALSE)*J1827</f>
        <v>#REF!</v>
      </c>
      <c r="O1827" s="126" t="e">
        <f t="shared" si="115"/>
        <v>#REF!</v>
      </c>
      <c r="P1827" s="41">
        <v>3</v>
      </c>
      <c r="Q1827" s="41">
        <v>3</v>
      </c>
      <c r="R1827" s="41">
        <v>5</v>
      </c>
    </row>
    <row r="1828" spans="1:18">
      <c r="A1828" s="40" t="str">
        <f t="shared" si="112"/>
        <v>3_19751</v>
      </c>
      <c r="B1828" s="40">
        <v>3</v>
      </c>
      <c r="C1828" s="41" t="s">
        <v>84</v>
      </c>
      <c r="D1828" s="40">
        <v>1</v>
      </c>
      <c r="E1828" s="40">
        <v>1975</v>
      </c>
      <c r="F1828" s="40" t="str">
        <f t="shared" si="113"/>
        <v>1975Q1</v>
      </c>
      <c r="G1828" s="40">
        <v>7</v>
      </c>
      <c r="H1828" s="40">
        <v>0</v>
      </c>
      <c r="I1828" s="40">
        <v>0</v>
      </c>
      <c r="J1828" s="42">
        <v>17777</v>
      </c>
      <c r="K1828" s="42">
        <f>J1828*OtherData!$C$3</f>
        <v>13457.229371688116</v>
      </c>
      <c r="L1828" s="42" t="str">
        <f>VLOOKUP($C1828,OtherData!$H:$I,2,0)</f>
        <v>Water</v>
      </c>
      <c r="M1828" s="54">
        <f t="shared" si="114"/>
        <v>-3.9170210464987781E-2</v>
      </c>
      <c r="N1828" s="42" t="e">
        <f>VLOOKUP(E1828,Inflation!$A$2:'Inflation'!$L$63,14,FALSE)*J1828</f>
        <v>#REF!</v>
      </c>
      <c r="O1828" s="126" t="e">
        <f t="shared" si="115"/>
        <v>#REF!</v>
      </c>
      <c r="P1828" s="41">
        <v>3</v>
      </c>
      <c r="Q1828" s="41">
        <v>3</v>
      </c>
      <c r="R1828" s="41">
        <v>3</v>
      </c>
    </row>
    <row r="1829" spans="1:18">
      <c r="A1829" s="40" t="str">
        <f t="shared" si="112"/>
        <v>6_19852</v>
      </c>
      <c r="B1829" s="40">
        <v>6</v>
      </c>
      <c r="C1829" s="41" t="s">
        <v>93</v>
      </c>
      <c r="D1829" s="40">
        <v>2</v>
      </c>
      <c r="E1829" s="40">
        <v>1985</v>
      </c>
      <c r="F1829" s="40" t="str">
        <f t="shared" si="113"/>
        <v>1985Q2</v>
      </c>
      <c r="G1829" s="40">
        <v>1</v>
      </c>
      <c r="H1829" s="40">
        <v>0</v>
      </c>
      <c r="I1829" s="40">
        <v>0</v>
      </c>
      <c r="J1829" s="42">
        <v>17764</v>
      </c>
      <c r="K1829" s="42">
        <f>J1829*OtherData!$C$3</f>
        <v>13447.388342165028</v>
      </c>
      <c r="L1829" s="42" t="str">
        <f>VLOOKUP($C1829,OtherData!$H:$I,2,0)</f>
        <v>Storm</v>
      </c>
      <c r="M1829" s="54">
        <f t="shared" si="114"/>
        <v>-3.9170297087250859E-2</v>
      </c>
      <c r="N1829" s="42" t="e">
        <f>VLOOKUP(E1829,Inflation!$A$2:'Inflation'!$L$63,14,FALSE)*J1829</f>
        <v>#REF!</v>
      </c>
      <c r="O1829" s="126" t="e">
        <f t="shared" si="115"/>
        <v>#REF!</v>
      </c>
      <c r="P1829" s="41">
        <v>5</v>
      </c>
      <c r="Q1829" s="41">
        <v>2</v>
      </c>
      <c r="R1829" s="41">
        <v>2</v>
      </c>
    </row>
    <row r="1830" spans="1:18">
      <c r="A1830" s="40" t="str">
        <f t="shared" si="112"/>
        <v>1_19862</v>
      </c>
      <c r="B1830" s="40">
        <v>1</v>
      </c>
      <c r="C1830" s="41" t="s">
        <v>85</v>
      </c>
      <c r="D1830" s="40">
        <v>2</v>
      </c>
      <c r="E1830" s="40">
        <v>1986</v>
      </c>
      <c r="F1830" s="40" t="str">
        <f t="shared" si="113"/>
        <v>1986Q2</v>
      </c>
      <c r="G1830" s="40">
        <v>30</v>
      </c>
      <c r="H1830" s="40">
        <v>0</v>
      </c>
      <c r="I1830" s="40">
        <v>0</v>
      </c>
      <c r="J1830" s="42">
        <v>17733</v>
      </c>
      <c r="K1830" s="42">
        <f>J1830*OtherData!$C$3</f>
        <v>13423.921271763817</v>
      </c>
      <c r="L1830" s="42" t="str">
        <f>VLOOKUP($C1830,OtherData!$H:$I,2,0)</f>
        <v>Heat</v>
      </c>
      <c r="M1830" s="54">
        <f t="shared" si="114"/>
        <v>-3.9170503648032047E-2</v>
      </c>
      <c r="N1830" s="42" t="e">
        <f>VLOOKUP(E1830,Inflation!$A$2:'Inflation'!$L$63,14,FALSE)*J1830</f>
        <v>#REF!</v>
      </c>
      <c r="O1830" s="126" t="e">
        <f t="shared" si="115"/>
        <v>#REF!</v>
      </c>
      <c r="P1830" s="41">
        <v>4</v>
      </c>
      <c r="Q1830" s="41">
        <v>4</v>
      </c>
      <c r="R1830" s="41">
        <v>4</v>
      </c>
    </row>
    <row r="1831" spans="1:18">
      <c r="A1831" s="40" t="str">
        <f t="shared" si="112"/>
        <v>1_19803</v>
      </c>
      <c r="B1831" s="40">
        <v>1</v>
      </c>
      <c r="C1831" s="41" t="s">
        <v>98</v>
      </c>
      <c r="D1831" s="40">
        <v>3</v>
      </c>
      <c r="E1831" s="40">
        <v>1980</v>
      </c>
      <c r="F1831" s="40" t="str">
        <f t="shared" si="113"/>
        <v>1980Q3</v>
      </c>
      <c r="G1831" s="40">
        <v>1</v>
      </c>
      <c r="H1831" s="40">
        <v>0</v>
      </c>
      <c r="I1831" s="40">
        <v>0</v>
      </c>
      <c r="J1831" s="42">
        <v>17729</v>
      </c>
      <c r="K1831" s="42">
        <f>J1831*OtherData!$C$3</f>
        <v>13420.893262679789</v>
      </c>
      <c r="L1831" s="42" t="str">
        <f>VLOOKUP($C1831,OtherData!$H:$I,2,0)</f>
        <v>Water</v>
      </c>
      <c r="M1831" s="54">
        <f t="shared" si="114"/>
        <v>-3.9170530301036073E-2</v>
      </c>
      <c r="N1831" s="42" t="e">
        <f>VLOOKUP(E1831,Inflation!$A$2:'Inflation'!$L$63,14,FALSE)*J1831</f>
        <v>#REF!</v>
      </c>
      <c r="O1831" s="126" t="e">
        <f t="shared" si="115"/>
        <v>#REF!</v>
      </c>
      <c r="P1831" s="41">
        <v>4</v>
      </c>
      <c r="Q1831" s="41">
        <v>4</v>
      </c>
      <c r="R1831" s="41">
        <v>4</v>
      </c>
    </row>
    <row r="1832" spans="1:18">
      <c r="A1832" s="40" t="str">
        <f t="shared" si="112"/>
        <v>2_19751</v>
      </c>
      <c r="B1832" s="40">
        <v>2</v>
      </c>
      <c r="C1832" s="41" t="s">
        <v>84</v>
      </c>
      <c r="D1832" s="40">
        <v>1</v>
      </c>
      <c r="E1832" s="40">
        <v>1975</v>
      </c>
      <c r="F1832" s="40" t="str">
        <f t="shared" si="113"/>
        <v>1975Q1</v>
      </c>
      <c r="G1832" s="40">
        <v>7</v>
      </c>
      <c r="H1832" s="40">
        <v>0</v>
      </c>
      <c r="I1832" s="40">
        <v>0</v>
      </c>
      <c r="J1832" s="42">
        <v>17724</v>
      </c>
      <c r="K1832" s="42">
        <f>J1832*OtherData!$C$3</f>
        <v>13417.108251324755</v>
      </c>
      <c r="L1832" s="42" t="str">
        <f>VLOOKUP($C1832,OtherData!$H:$I,2,0)</f>
        <v>Water</v>
      </c>
      <c r="M1832" s="54">
        <f t="shared" si="114"/>
        <v>-3.9170563617291099E-2</v>
      </c>
      <c r="N1832" s="42" t="e">
        <f>VLOOKUP(E1832,Inflation!$A$2:'Inflation'!$L$63,14,FALSE)*J1832</f>
        <v>#REF!</v>
      </c>
      <c r="O1832" s="126" t="e">
        <f t="shared" si="115"/>
        <v>#REF!</v>
      </c>
      <c r="P1832" s="41">
        <v>4</v>
      </c>
      <c r="Q1832" s="41">
        <v>4</v>
      </c>
      <c r="R1832" s="41">
        <v>5</v>
      </c>
    </row>
    <row r="1833" spans="1:18">
      <c r="A1833" s="40" t="str">
        <f t="shared" si="112"/>
        <v>4_19751</v>
      </c>
      <c r="B1833" s="40">
        <v>4</v>
      </c>
      <c r="C1833" s="41" t="s">
        <v>106</v>
      </c>
      <c r="D1833" s="40">
        <v>1</v>
      </c>
      <c r="E1833" s="40">
        <v>1975</v>
      </c>
      <c r="F1833" s="40" t="str">
        <f t="shared" si="113"/>
        <v>1975Q1</v>
      </c>
      <c r="G1833" s="40">
        <v>1</v>
      </c>
      <c r="H1833" s="40">
        <v>0</v>
      </c>
      <c r="I1833" s="40">
        <v>3</v>
      </c>
      <c r="J1833" s="42">
        <v>17712</v>
      </c>
      <c r="K1833" s="42">
        <f>J1833*OtherData!$C$3</f>
        <v>13408.024224072673</v>
      </c>
      <c r="L1833" s="42" t="str">
        <f>VLOOKUP($C1833,OtherData!$H:$I,2,0)</f>
        <v>Storm</v>
      </c>
      <c r="M1833" s="54">
        <f t="shared" si="114"/>
        <v>-3.9170643576303177E-2</v>
      </c>
      <c r="N1833" s="42" t="e">
        <f>VLOOKUP(E1833,Inflation!$A$2:'Inflation'!$L$63,14,FALSE)*J1833</f>
        <v>#REF!</v>
      </c>
      <c r="O1833" s="126" t="e">
        <f t="shared" si="115"/>
        <v>#REF!</v>
      </c>
      <c r="P1833" s="41">
        <v>3</v>
      </c>
      <c r="Q1833" s="41">
        <v>3</v>
      </c>
      <c r="R1833" s="41">
        <v>3</v>
      </c>
    </row>
    <row r="1834" spans="1:18">
      <c r="A1834" s="40" t="str">
        <f t="shared" si="112"/>
        <v>5_19781</v>
      </c>
      <c r="B1834" s="40">
        <v>5</v>
      </c>
      <c r="C1834" s="41" t="s">
        <v>66</v>
      </c>
      <c r="D1834" s="40">
        <v>1</v>
      </c>
      <c r="E1834" s="40">
        <v>1978</v>
      </c>
      <c r="F1834" s="40" t="str">
        <f t="shared" si="113"/>
        <v>1978Q1</v>
      </c>
      <c r="G1834" s="40">
        <v>6</v>
      </c>
      <c r="H1834" s="40">
        <v>0</v>
      </c>
      <c r="I1834" s="40">
        <v>0</v>
      </c>
      <c r="J1834" s="42">
        <v>17698</v>
      </c>
      <c r="K1834" s="42">
        <f>J1834*OtherData!$C$3</f>
        <v>13397.426192278577</v>
      </c>
      <c r="L1834" s="42" t="str">
        <f>VLOOKUP($C1834,OtherData!$H:$I,2,0)</f>
        <v>Water</v>
      </c>
      <c r="M1834" s="54">
        <f t="shared" si="114"/>
        <v>-3.9170736861817261E-2</v>
      </c>
      <c r="N1834" s="42" t="e">
        <f>VLOOKUP(E1834,Inflation!$A$2:'Inflation'!$L$63,14,FALSE)*J1834</f>
        <v>#REF!</v>
      </c>
      <c r="O1834" s="126" t="e">
        <f t="shared" si="115"/>
        <v>#REF!</v>
      </c>
      <c r="P1834" s="41">
        <v>4</v>
      </c>
      <c r="Q1834" s="41">
        <v>4</v>
      </c>
      <c r="R1834" s="41">
        <v>5</v>
      </c>
    </row>
    <row r="1835" spans="1:18">
      <c r="A1835" s="40" t="str">
        <f t="shared" si="112"/>
        <v>2_19752</v>
      </c>
      <c r="B1835" s="40">
        <v>2</v>
      </c>
      <c r="C1835" s="41" t="s">
        <v>97</v>
      </c>
      <c r="D1835" s="40">
        <v>2</v>
      </c>
      <c r="E1835" s="40">
        <v>1975</v>
      </c>
      <c r="F1835" s="40" t="str">
        <f t="shared" si="113"/>
        <v>1975Q2</v>
      </c>
      <c r="G1835" s="40">
        <v>1</v>
      </c>
      <c r="H1835" s="40">
        <v>0</v>
      </c>
      <c r="I1835" s="40">
        <v>0</v>
      </c>
      <c r="J1835" s="42">
        <v>17624</v>
      </c>
      <c r="K1835" s="42">
        <f>J1835*OtherData!$C$3</f>
        <v>13341.408024224073</v>
      </c>
      <c r="L1835" s="42" t="str">
        <f>VLOOKUP($C1835,OtherData!$H:$I,2,0)</f>
        <v>Wind</v>
      </c>
      <c r="M1835" s="54">
        <f t="shared" si="114"/>
        <v>-3.9171229942391708E-2</v>
      </c>
      <c r="N1835" s="42" t="e">
        <f>VLOOKUP(E1835,Inflation!$A$2:'Inflation'!$L$63,14,FALSE)*J1835</f>
        <v>#REF!</v>
      </c>
      <c r="O1835" s="126" t="e">
        <f t="shared" si="115"/>
        <v>#REF!</v>
      </c>
      <c r="P1835" s="41">
        <v>5</v>
      </c>
      <c r="Q1835" s="41">
        <v>2</v>
      </c>
      <c r="R1835" s="41">
        <v>5</v>
      </c>
    </row>
    <row r="1836" spans="1:18">
      <c r="A1836" s="40" t="str">
        <f t="shared" si="112"/>
        <v>6_19781</v>
      </c>
      <c r="B1836" s="40">
        <v>6</v>
      </c>
      <c r="C1836" s="41" t="s">
        <v>66</v>
      </c>
      <c r="D1836" s="40">
        <v>1</v>
      </c>
      <c r="E1836" s="40">
        <v>1978</v>
      </c>
      <c r="F1836" s="40" t="str">
        <f t="shared" si="113"/>
        <v>1978Q1</v>
      </c>
      <c r="G1836" s="40">
        <v>6</v>
      </c>
      <c r="H1836" s="40">
        <v>0</v>
      </c>
      <c r="I1836" s="40">
        <v>0</v>
      </c>
      <c r="J1836" s="42">
        <v>17617</v>
      </c>
      <c r="K1836" s="42">
        <f>J1836*OtherData!$C$3</f>
        <v>13336.109008327026</v>
      </c>
      <c r="L1836" s="42" t="str">
        <f>VLOOKUP($C1836,OtherData!$H:$I,2,0)</f>
        <v>Water</v>
      </c>
      <c r="M1836" s="54">
        <f t="shared" si="114"/>
        <v>-3.9171276585148747E-2</v>
      </c>
      <c r="N1836" s="42" t="e">
        <f>VLOOKUP(E1836,Inflation!$A$2:'Inflation'!$L$63,14,FALSE)*J1836</f>
        <v>#REF!</v>
      </c>
      <c r="O1836" s="126" t="e">
        <f t="shared" si="115"/>
        <v>#REF!</v>
      </c>
      <c r="P1836" s="41">
        <v>4</v>
      </c>
      <c r="Q1836" s="41">
        <v>4</v>
      </c>
      <c r="R1836" s="41">
        <v>4</v>
      </c>
    </row>
    <row r="1837" spans="1:18">
      <c r="A1837" s="40" t="str">
        <f t="shared" si="112"/>
        <v>6_19843</v>
      </c>
      <c r="B1837" s="40">
        <v>6</v>
      </c>
      <c r="C1837" s="41" t="s">
        <v>102</v>
      </c>
      <c r="D1837" s="40">
        <v>3</v>
      </c>
      <c r="E1837" s="40">
        <v>1984</v>
      </c>
      <c r="F1837" s="40" t="str">
        <f t="shared" si="113"/>
        <v>1984Q3</v>
      </c>
      <c r="G1837" s="40">
        <v>1</v>
      </c>
      <c r="H1837" s="40">
        <v>0</v>
      </c>
      <c r="I1837" s="40">
        <v>2</v>
      </c>
      <c r="J1837" s="42">
        <v>17610</v>
      </c>
      <c r="K1837" s="42">
        <f>J1837*OtherData!$C$3</f>
        <v>13330.809992429979</v>
      </c>
      <c r="L1837" s="42" t="str">
        <f>VLOOKUP($C1837,OtherData!$H:$I,2,0)</f>
        <v>Water</v>
      </c>
      <c r="M1837" s="54">
        <f t="shared" si="114"/>
        <v>-3.9171323227905792E-2</v>
      </c>
      <c r="N1837" s="42" t="e">
        <f>VLOOKUP(E1837,Inflation!$A$2:'Inflation'!$L$63,14,FALSE)*J1837</f>
        <v>#REF!</v>
      </c>
      <c r="O1837" s="126" t="e">
        <f t="shared" si="115"/>
        <v>#REF!</v>
      </c>
      <c r="P1837" s="41">
        <v>4</v>
      </c>
      <c r="Q1837" s="41">
        <v>4</v>
      </c>
      <c r="R1837" s="41">
        <v>4</v>
      </c>
    </row>
    <row r="1838" spans="1:18">
      <c r="A1838" s="40" t="str">
        <f t="shared" si="112"/>
        <v>4_19841</v>
      </c>
      <c r="B1838" s="40">
        <v>4</v>
      </c>
      <c r="C1838" s="41" t="s">
        <v>102</v>
      </c>
      <c r="D1838" s="40">
        <v>1</v>
      </c>
      <c r="E1838" s="40">
        <v>1984</v>
      </c>
      <c r="F1838" s="40" t="str">
        <f t="shared" si="113"/>
        <v>1984Q1</v>
      </c>
      <c r="G1838" s="40">
        <v>1</v>
      </c>
      <c r="H1838" s="40">
        <v>0</v>
      </c>
      <c r="I1838" s="40">
        <v>0</v>
      </c>
      <c r="J1838" s="42">
        <v>17574</v>
      </c>
      <c r="K1838" s="42">
        <f>J1838*OtherData!$C$3</f>
        <v>13303.557910673733</v>
      </c>
      <c r="L1838" s="42" t="str">
        <f>VLOOKUP($C1838,OtherData!$H:$I,2,0)</f>
        <v>Water</v>
      </c>
      <c r="M1838" s="54">
        <f t="shared" si="114"/>
        <v>-3.9171563104942013E-2</v>
      </c>
      <c r="N1838" s="42" t="e">
        <f>VLOOKUP(E1838,Inflation!$A$2:'Inflation'!$L$63,14,FALSE)*J1838</f>
        <v>#REF!</v>
      </c>
      <c r="O1838" s="126" t="e">
        <f t="shared" si="115"/>
        <v>#REF!</v>
      </c>
      <c r="P1838" s="41">
        <v>3</v>
      </c>
      <c r="Q1838" s="41">
        <v>3</v>
      </c>
      <c r="R1838" s="41">
        <v>3</v>
      </c>
    </row>
    <row r="1839" spans="1:18">
      <c r="A1839" s="40" t="str">
        <f t="shared" si="112"/>
        <v>2_19781</v>
      </c>
      <c r="B1839" s="40">
        <v>2</v>
      </c>
      <c r="C1839" s="41" t="s">
        <v>66</v>
      </c>
      <c r="D1839" s="40">
        <v>1</v>
      </c>
      <c r="E1839" s="40">
        <v>1978</v>
      </c>
      <c r="F1839" s="40" t="str">
        <f t="shared" si="113"/>
        <v>1978Q1</v>
      </c>
      <c r="G1839" s="40">
        <v>6</v>
      </c>
      <c r="H1839" s="40">
        <v>0</v>
      </c>
      <c r="I1839" s="40">
        <v>0</v>
      </c>
      <c r="J1839" s="42">
        <v>17543</v>
      </c>
      <c r="K1839" s="42">
        <f>J1839*OtherData!$C$3</f>
        <v>13280.090840272522</v>
      </c>
      <c r="L1839" s="42" t="str">
        <f>VLOOKUP($C1839,OtherData!$H:$I,2,0)</f>
        <v>Water</v>
      </c>
      <c r="M1839" s="54">
        <f t="shared" si="114"/>
        <v>-3.9171769665723201E-2</v>
      </c>
      <c r="N1839" s="42" t="e">
        <f>VLOOKUP(E1839,Inflation!$A$2:'Inflation'!$L$63,14,FALSE)*J1839</f>
        <v>#REF!</v>
      </c>
      <c r="O1839" s="126" t="e">
        <f t="shared" si="115"/>
        <v>#REF!</v>
      </c>
      <c r="P1839" s="41">
        <v>4</v>
      </c>
      <c r="Q1839" s="41">
        <v>4</v>
      </c>
      <c r="R1839" s="41">
        <v>4</v>
      </c>
    </row>
    <row r="1840" spans="1:18">
      <c r="A1840" s="40" t="str">
        <f t="shared" si="112"/>
        <v>3_19842</v>
      </c>
      <c r="B1840" s="40">
        <v>3</v>
      </c>
      <c r="C1840" s="41" t="s">
        <v>83</v>
      </c>
      <c r="D1840" s="40">
        <v>2</v>
      </c>
      <c r="E1840" s="40">
        <v>1984</v>
      </c>
      <c r="F1840" s="40" t="str">
        <f t="shared" si="113"/>
        <v>1984Q2</v>
      </c>
      <c r="G1840" s="40">
        <v>1</v>
      </c>
      <c r="H1840" s="40">
        <v>0</v>
      </c>
      <c r="I1840" s="40">
        <v>0</v>
      </c>
      <c r="J1840" s="42">
        <v>17533</v>
      </c>
      <c r="K1840" s="42">
        <f>J1840*OtherData!$C$3</f>
        <v>13272.520817562454</v>
      </c>
      <c r="L1840" s="42" t="str">
        <f>VLOOKUP($C1840,OtherData!$H:$I,2,0)</f>
        <v>Storm</v>
      </c>
      <c r="M1840" s="54">
        <f t="shared" si="114"/>
        <v>-3.9171836298233259E-2</v>
      </c>
      <c r="N1840" s="42" t="e">
        <f>VLOOKUP(E1840,Inflation!$A$2:'Inflation'!$L$63,14,FALSE)*J1840</f>
        <v>#REF!</v>
      </c>
      <c r="O1840" s="126" t="e">
        <f t="shared" si="115"/>
        <v>#REF!</v>
      </c>
      <c r="P1840" s="41">
        <v>4</v>
      </c>
      <c r="Q1840" s="41">
        <v>4</v>
      </c>
      <c r="R1840" s="41">
        <v>4</v>
      </c>
    </row>
    <row r="1841" spans="1:18">
      <c r="A1841" s="40" t="str">
        <f t="shared" si="112"/>
        <v>1_19751</v>
      </c>
      <c r="B1841" s="40">
        <v>1</v>
      </c>
      <c r="C1841" s="41" t="s">
        <v>84</v>
      </c>
      <c r="D1841" s="40">
        <v>1</v>
      </c>
      <c r="E1841" s="40">
        <v>1975</v>
      </c>
      <c r="F1841" s="40" t="str">
        <f t="shared" si="113"/>
        <v>1975Q1</v>
      </c>
      <c r="G1841" s="40">
        <v>7</v>
      </c>
      <c r="H1841" s="40">
        <v>0</v>
      </c>
      <c r="I1841" s="40">
        <v>0</v>
      </c>
      <c r="J1841" s="42">
        <v>17517</v>
      </c>
      <c r="K1841" s="42">
        <f>J1841*OtherData!$C$3</f>
        <v>13260.408781226344</v>
      </c>
      <c r="L1841" s="42" t="str">
        <f>VLOOKUP($C1841,OtherData!$H:$I,2,0)</f>
        <v>Water</v>
      </c>
      <c r="M1841" s="54">
        <f t="shared" si="114"/>
        <v>-3.9171942910249356E-2</v>
      </c>
      <c r="N1841" s="42" t="e">
        <f>VLOOKUP(E1841,Inflation!$A$2:'Inflation'!$L$63,14,FALSE)*J1841</f>
        <v>#REF!</v>
      </c>
      <c r="O1841" s="126" t="e">
        <f t="shared" si="115"/>
        <v>#REF!</v>
      </c>
      <c r="P1841" s="41">
        <v>2</v>
      </c>
      <c r="Q1841" s="41">
        <v>2</v>
      </c>
      <c r="R1841" s="41">
        <v>2</v>
      </c>
    </row>
    <row r="1842" spans="1:18">
      <c r="A1842" s="40" t="str">
        <f t="shared" si="112"/>
        <v>1_19611</v>
      </c>
      <c r="B1842" s="40">
        <v>1</v>
      </c>
      <c r="C1842" s="41" t="s">
        <v>67</v>
      </c>
      <c r="D1842" s="40">
        <v>1</v>
      </c>
      <c r="E1842" s="40">
        <v>1961</v>
      </c>
      <c r="F1842" s="40" t="str">
        <f t="shared" si="113"/>
        <v>1961Q1</v>
      </c>
      <c r="G1842" s="40">
        <v>2</v>
      </c>
      <c r="H1842" s="40">
        <v>0</v>
      </c>
      <c r="I1842" s="40">
        <v>0</v>
      </c>
      <c r="J1842" s="42">
        <v>17459</v>
      </c>
      <c r="K1842" s="42">
        <f>J1842*OtherData!$C$3</f>
        <v>13216.502649507949</v>
      </c>
      <c r="L1842" s="42" t="str">
        <f>VLOOKUP($C1842,OtherData!$H:$I,2,0)</f>
        <v>Winter</v>
      </c>
      <c r="M1842" s="54">
        <f t="shared" si="114"/>
        <v>-3.9172329378807706E-2</v>
      </c>
      <c r="N1842" s="42" t="e">
        <f>VLOOKUP(E1842,Inflation!$A$2:'Inflation'!$L$63,14,FALSE)*J1842</f>
        <v>#REF!</v>
      </c>
      <c r="O1842" s="126" t="e">
        <f t="shared" si="115"/>
        <v>#REF!</v>
      </c>
      <c r="P1842" s="41">
        <v>3</v>
      </c>
      <c r="Q1842" s="41">
        <v>3</v>
      </c>
      <c r="R1842" s="41">
        <v>3</v>
      </c>
    </row>
    <row r="1843" spans="1:18">
      <c r="A1843" s="40" t="str">
        <f t="shared" si="112"/>
        <v>2_20113</v>
      </c>
      <c r="B1843" s="40">
        <v>2</v>
      </c>
      <c r="C1843" s="41" t="s">
        <v>71</v>
      </c>
      <c r="D1843" s="40">
        <v>3</v>
      </c>
      <c r="E1843" s="40">
        <v>2011</v>
      </c>
      <c r="F1843" s="40" t="str">
        <f t="shared" si="113"/>
        <v>2011Q3</v>
      </c>
      <c r="G1843" s="40">
        <v>1</v>
      </c>
      <c r="H1843" s="40">
        <v>0</v>
      </c>
      <c r="I1843" s="40">
        <v>0</v>
      </c>
      <c r="J1843" s="42">
        <v>17435</v>
      </c>
      <c r="K1843" s="42">
        <f>J1843*OtherData!$C$3</f>
        <v>13198.334595003786</v>
      </c>
      <c r="L1843" s="42" t="str">
        <f>VLOOKUP($C1843,OtherData!$H:$I,2,0)</f>
        <v>Storm</v>
      </c>
      <c r="M1843" s="54">
        <f t="shared" si="114"/>
        <v>-3.9172489296831856E-2</v>
      </c>
      <c r="N1843" s="42" t="e">
        <f>VLOOKUP(E1843,Inflation!$A$2:'Inflation'!$L$63,14,FALSE)*J1843</f>
        <v>#REF!</v>
      </c>
      <c r="O1843" s="126" t="e">
        <f t="shared" si="115"/>
        <v>#REF!</v>
      </c>
      <c r="P1843" s="41">
        <v>3</v>
      </c>
      <c r="Q1843" s="41">
        <v>3</v>
      </c>
      <c r="R1843" s="41">
        <v>3</v>
      </c>
    </row>
    <row r="1844" spans="1:18">
      <c r="A1844" s="40" t="str">
        <f t="shared" si="112"/>
        <v>5_19882</v>
      </c>
      <c r="B1844" s="40">
        <v>5</v>
      </c>
      <c r="C1844" s="41" t="s">
        <v>85</v>
      </c>
      <c r="D1844" s="40">
        <v>2</v>
      </c>
      <c r="E1844" s="40">
        <v>1988</v>
      </c>
      <c r="F1844" s="40" t="str">
        <f t="shared" si="113"/>
        <v>1988Q2</v>
      </c>
      <c r="G1844" s="40">
        <v>30</v>
      </c>
      <c r="H1844" s="40">
        <v>0</v>
      </c>
      <c r="I1844" s="40">
        <v>0</v>
      </c>
      <c r="J1844" s="42">
        <v>17428</v>
      </c>
      <c r="K1844" s="42">
        <f>J1844*OtherData!$C$3</f>
        <v>13193.035579106738</v>
      </c>
      <c r="L1844" s="42" t="str">
        <f>VLOOKUP($C1844,OtherData!$H:$I,2,0)</f>
        <v>Heat</v>
      </c>
      <c r="M1844" s="54">
        <f t="shared" si="114"/>
        <v>-3.9172535939588894E-2</v>
      </c>
      <c r="N1844" s="42" t="e">
        <f>VLOOKUP(E1844,Inflation!$A$2:'Inflation'!$L$63,14,FALSE)*J1844</f>
        <v>#REF!</v>
      </c>
      <c r="O1844" s="126" t="e">
        <f t="shared" si="115"/>
        <v>#REF!</v>
      </c>
      <c r="P1844" s="41">
        <v>3</v>
      </c>
      <c r="Q1844" s="41">
        <v>3</v>
      </c>
      <c r="R1844" s="41">
        <v>3</v>
      </c>
    </row>
    <row r="1845" spans="1:18">
      <c r="A1845" s="40" t="str">
        <f t="shared" si="112"/>
        <v>2_20132</v>
      </c>
      <c r="B1845" s="40">
        <v>2</v>
      </c>
      <c r="C1845" s="41" t="s">
        <v>71</v>
      </c>
      <c r="D1845" s="40">
        <v>2</v>
      </c>
      <c r="E1845" s="40">
        <v>2013</v>
      </c>
      <c r="F1845" s="40" t="str">
        <f t="shared" si="113"/>
        <v>2013Q2</v>
      </c>
      <c r="G1845" s="40">
        <v>1</v>
      </c>
      <c r="H1845" s="40">
        <v>0</v>
      </c>
      <c r="I1845" s="40">
        <v>0</v>
      </c>
      <c r="J1845" s="42">
        <v>17407</v>
      </c>
      <c r="K1845" s="42">
        <f>J1845*OtherData!$C$3</f>
        <v>13177.138531415594</v>
      </c>
      <c r="L1845" s="42" t="str">
        <f>VLOOKUP($C1845,OtherData!$H:$I,2,0)</f>
        <v>Storm</v>
      </c>
      <c r="M1845" s="54">
        <f t="shared" si="114"/>
        <v>-3.9172675867860024E-2</v>
      </c>
      <c r="N1845" s="42" t="e">
        <f>VLOOKUP(E1845,Inflation!$A$2:'Inflation'!$L$63,14,FALSE)*J1845</f>
        <v>#REF!</v>
      </c>
      <c r="O1845" s="126" t="e">
        <f t="shared" si="115"/>
        <v>#REF!</v>
      </c>
      <c r="P1845" s="41">
        <v>4</v>
      </c>
      <c r="Q1845" s="41">
        <v>4</v>
      </c>
      <c r="R1845" s="41">
        <v>4</v>
      </c>
    </row>
    <row r="1846" spans="1:18">
      <c r="A1846" s="40" t="str">
        <f t="shared" si="112"/>
        <v>1_19752</v>
      </c>
      <c r="B1846" s="40">
        <v>1</v>
      </c>
      <c r="C1846" s="41" t="s">
        <v>97</v>
      </c>
      <c r="D1846" s="40">
        <v>2</v>
      </c>
      <c r="E1846" s="40">
        <v>1975</v>
      </c>
      <c r="F1846" s="40" t="str">
        <f t="shared" si="113"/>
        <v>1975Q2</v>
      </c>
      <c r="G1846" s="40">
        <v>1</v>
      </c>
      <c r="H1846" s="40">
        <v>0</v>
      </c>
      <c r="I1846" s="40">
        <v>0</v>
      </c>
      <c r="J1846" s="42">
        <v>17405</v>
      </c>
      <c r="K1846" s="42">
        <f>J1846*OtherData!$C$3</f>
        <v>13175.624526873582</v>
      </c>
      <c r="L1846" s="42" t="str">
        <f>VLOOKUP($C1846,OtherData!$H:$I,2,0)</f>
        <v>Wind</v>
      </c>
      <c r="M1846" s="54">
        <f t="shared" si="114"/>
        <v>-3.9172689194362037E-2</v>
      </c>
      <c r="N1846" s="42" t="e">
        <f>VLOOKUP(E1846,Inflation!$A$2:'Inflation'!$L$63,14,FALSE)*J1846</f>
        <v>#REF!</v>
      </c>
      <c r="O1846" s="126" t="e">
        <f t="shared" si="115"/>
        <v>#REF!</v>
      </c>
      <c r="P1846" s="41">
        <v>4</v>
      </c>
      <c r="Q1846" s="41">
        <v>4</v>
      </c>
      <c r="R1846" s="41">
        <v>5</v>
      </c>
    </row>
    <row r="1847" spans="1:18">
      <c r="A1847" s="40" t="str">
        <f t="shared" si="112"/>
        <v>3_20101</v>
      </c>
      <c r="B1847" s="40">
        <v>3</v>
      </c>
      <c r="C1847" s="41" t="s">
        <v>71</v>
      </c>
      <c r="D1847" s="40">
        <v>1</v>
      </c>
      <c r="E1847" s="40">
        <v>2010</v>
      </c>
      <c r="F1847" s="40" t="str">
        <f t="shared" si="113"/>
        <v>2010Q1</v>
      </c>
      <c r="G1847" s="40">
        <v>1</v>
      </c>
      <c r="H1847" s="40">
        <v>0</v>
      </c>
      <c r="I1847" s="40">
        <v>0</v>
      </c>
      <c r="J1847" s="42">
        <v>17403</v>
      </c>
      <c r="K1847" s="42">
        <f>J1847*OtherData!$C$3</f>
        <v>13174.110522331568</v>
      </c>
      <c r="L1847" s="42" t="str">
        <f>VLOOKUP($C1847,OtherData!$H:$I,2,0)</f>
        <v>Storm</v>
      </c>
      <c r="M1847" s="54">
        <f t="shared" si="114"/>
        <v>-3.917270252086405E-2</v>
      </c>
      <c r="N1847" s="42" t="e">
        <f>VLOOKUP(E1847,Inflation!$A$2:'Inflation'!$L$63,14,FALSE)*J1847</f>
        <v>#REF!</v>
      </c>
      <c r="O1847" s="126" t="e">
        <f t="shared" si="115"/>
        <v>#REF!</v>
      </c>
      <c r="P1847" s="41">
        <v>5</v>
      </c>
      <c r="Q1847" s="41">
        <v>2</v>
      </c>
      <c r="R1847" s="41">
        <v>2</v>
      </c>
    </row>
    <row r="1848" spans="1:18">
      <c r="A1848" s="40" t="str">
        <f t="shared" si="112"/>
        <v>5_19741</v>
      </c>
      <c r="B1848" s="40">
        <v>5</v>
      </c>
      <c r="C1848" s="41" t="s">
        <v>97</v>
      </c>
      <c r="D1848" s="40">
        <v>1</v>
      </c>
      <c r="E1848" s="40">
        <v>1974</v>
      </c>
      <c r="F1848" s="40" t="str">
        <f t="shared" si="113"/>
        <v>1974Q1</v>
      </c>
      <c r="G1848" s="40">
        <v>1</v>
      </c>
      <c r="H1848" s="40">
        <v>0</v>
      </c>
      <c r="I1848" s="40">
        <v>2</v>
      </c>
      <c r="J1848" s="42">
        <v>17402</v>
      </c>
      <c r="K1848" s="42">
        <f>J1848*OtherData!$C$3</f>
        <v>13173.35352006056</v>
      </c>
      <c r="L1848" s="42" t="str">
        <f>VLOOKUP($C1848,OtherData!$H:$I,2,0)</f>
        <v>Wind</v>
      </c>
      <c r="M1848" s="54">
        <f t="shared" si="114"/>
        <v>-3.9172709184115057E-2</v>
      </c>
      <c r="N1848" s="42" t="e">
        <f>VLOOKUP(E1848,Inflation!$A$2:'Inflation'!$L$63,14,FALSE)*J1848</f>
        <v>#REF!</v>
      </c>
      <c r="O1848" s="126" t="e">
        <f t="shared" si="115"/>
        <v>#REF!</v>
      </c>
      <c r="P1848" s="41">
        <v>3</v>
      </c>
      <c r="Q1848" s="41">
        <v>3</v>
      </c>
      <c r="R1848" s="41">
        <v>3</v>
      </c>
    </row>
    <row r="1849" spans="1:18">
      <c r="A1849" s="40" t="str">
        <f t="shared" si="112"/>
        <v>4_19643</v>
      </c>
      <c r="B1849" s="40">
        <v>4</v>
      </c>
      <c r="C1849" s="41" t="s">
        <v>64</v>
      </c>
      <c r="D1849" s="40">
        <v>3</v>
      </c>
      <c r="E1849" s="40">
        <v>1964</v>
      </c>
      <c r="F1849" s="40" t="str">
        <f t="shared" si="113"/>
        <v>1964Q3</v>
      </c>
      <c r="G1849" s="40">
        <v>3</v>
      </c>
      <c r="H1849" s="40">
        <v>0</v>
      </c>
      <c r="I1849" s="40">
        <v>0</v>
      </c>
      <c r="J1849" s="42">
        <v>17397</v>
      </c>
      <c r="K1849" s="42">
        <f>J1849*OtherData!$C$3</f>
        <v>13169.568508705526</v>
      </c>
      <c r="L1849" s="42" t="str">
        <f>VLOOKUP($C1849,OtherData!$H:$I,2,0)</f>
        <v>Wind</v>
      </c>
      <c r="M1849" s="54">
        <f t="shared" si="114"/>
        <v>-3.9172742500370082E-2</v>
      </c>
      <c r="N1849" s="42" t="e">
        <f>VLOOKUP(E1849,Inflation!$A$2:'Inflation'!$L$63,14,FALSE)*J1849</f>
        <v>#REF!</v>
      </c>
      <c r="O1849" s="126" t="e">
        <f t="shared" si="115"/>
        <v>#REF!</v>
      </c>
      <c r="P1849" s="41">
        <v>2</v>
      </c>
      <c r="Q1849" s="41">
        <v>2</v>
      </c>
      <c r="R1849" s="41">
        <v>2</v>
      </c>
    </row>
    <row r="1850" spans="1:18">
      <c r="A1850" s="40" t="str">
        <f t="shared" si="112"/>
        <v>2_20112</v>
      </c>
      <c r="B1850" s="40">
        <v>2</v>
      </c>
      <c r="C1850" s="41" t="s">
        <v>86</v>
      </c>
      <c r="D1850" s="40">
        <v>2</v>
      </c>
      <c r="E1850" s="40">
        <v>2011</v>
      </c>
      <c r="F1850" s="40" t="str">
        <f t="shared" si="113"/>
        <v>2011Q2</v>
      </c>
      <c r="G1850" s="40">
        <v>1</v>
      </c>
      <c r="H1850" s="40">
        <v>0</v>
      </c>
      <c r="I1850" s="40">
        <v>0</v>
      </c>
      <c r="J1850" s="42">
        <v>17395</v>
      </c>
      <c r="K1850" s="42">
        <f>J1850*OtherData!$C$3</f>
        <v>13168.054504163512</v>
      </c>
      <c r="L1850" s="42" t="str">
        <f>VLOOKUP($C1850,OtherData!$H:$I,2,0)</f>
        <v>Storm</v>
      </c>
      <c r="M1850" s="54">
        <f t="shared" si="114"/>
        <v>-3.9172755826872095E-2</v>
      </c>
      <c r="N1850" s="42" t="e">
        <f>VLOOKUP(E1850,Inflation!$A$2:'Inflation'!$L$63,14,FALSE)*J1850</f>
        <v>#REF!</v>
      </c>
      <c r="O1850" s="126" t="e">
        <f t="shared" si="115"/>
        <v>#REF!</v>
      </c>
      <c r="P1850" s="41">
        <v>4</v>
      </c>
      <c r="Q1850" s="41">
        <v>4</v>
      </c>
      <c r="R1850" s="41">
        <v>4</v>
      </c>
    </row>
    <row r="1851" spans="1:18">
      <c r="A1851" s="40" t="str">
        <f t="shared" si="112"/>
        <v>2_20183</v>
      </c>
      <c r="B1851" s="40">
        <v>2</v>
      </c>
      <c r="C1851" s="41" t="s">
        <v>71</v>
      </c>
      <c r="D1851" s="40">
        <v>3</v>
      </c>
      <c r="E1851" s="40">
        <v>2018</v>
      </c>
      <c r="F1851" s="40" t="str">
        <f t="shared" si="113"/>
        <v>2018Q3</v>
      </c>
      <c r="G1851" s="40">
        <v>1</v>
      </c>
      <c r="H1851" s="40">
        <v>0</v>
      </c>
      <c r="I1851" s="40">
        <v>0</v>
      </c>
      <c r="J1851" s="42">
        <v>17391</v>
      </c>
      <c r="K1851" s="42">
        <f>J1851*OtherData!$C$3</f>
        <v>13165.026495079486</v>
      </c>
      <c r="L1851" s="42" t="str">
        <f>VLOOKUP($C1851,OtherData!$H:$I,2,0)</f>
        <v>Storm</v>
      </c>
      <c r="M1851" s="54">
        <f t="shared" si="114"/>
        <v>-3.9172782479876121E-2</v>
      </c>
      <c r="N1851" s="42" t="e">
        <f>VLOOKUP(E1851,Inflation!$A$2:'Inflation'!$L$63,14,FALSE)*J1851</f>
        <v>#REF!</v>
      </c>
      <c r="O1851" s="126" t="e">
        <f t="shared" si="115"/>
        <v>#REF!</v>
      </c>
      <c r="P1851" s="41">
        <v>3</v>
      </c>
      <c r="Q1851" s="41">
        <v>3</v>
      </c>
      <c r="R1851" s="41">
        <v>3</v>
      </c>
    </row>
    <row r="1852" spans="1:18">
      <c r="A1852" s="40" t="str">
        <f t="shared" si="112"/>
        <v>1_19831</v>
      </c>
      <c r="B1852" s="40">
        <v>1</v>
      </c>
      <c r="C1852" s="41" t="s">
        <v>67</v>
      </c>
      <c r="D1852" s="40">
        <v>1</v>
      </c>
      <c r="E1852" s="40">
        <v>1983</v>
      </c>
      <c r="F1852" s="40" t="str">
        <f t="shared" si="113"/>
        <v>1983Q1</v>
      </c>
      <c r="G1852" s="40">
        <v>1</v>
      </c>
      <c r="H1852" s="40">
        <v>0</v>
      </c>
      <c r="I1852" s="40">
        <v>0</v>
      </c>
      <c r="J1852" s="42">
        <v>17366</v>
      </c>
      <c r="K1852" s="42">
        <f>J1852*OtherData!$C$3</f>
        <v>13146.101438304315</v>
      </c>
      <c r="L1852" s="42" t="str">
        <f>VLOOKUP($C1852,OtherData!$H:$I,2,0)</f>
        <v>Winter</v>
      </c>
      <c r="M1852" s="54">
        <f t="shared" si="114"/>
        <v>-3.917294906115127E-2</v>
      </c>
      <c r="N1852" s="42" t="e">
        <f>VLOOKUP(E1852,Inflation!$A$2:'Inflation'!$L$63,14,FALSE)*J1852</f>
        <v>#REF!</v>
      </c>
      <c r="O1852" s="126" t="e">
        <f t="shared" si="115"/>
        <v>#REF!</v>
      </c>
      <c r="P1852" s="41">
        <v>1</v>
      </c>
      <c r="Q1852" s="41">
        <v>1</v>
      </c>
      <c r="R1852" s="41">
        <v>1</v>
      </c>
    </row>
    <row r="1853" spans="1:18">
      <c r="A1853" s="40" t="str">
        <f t="shared" si="112"/>
        <v>2_20162</v>
      </c>
      <c r="B1853" s="40">
        <v>2</v>
      </c>
      <c r="C1853" s="41" t="s">
        <v>71</v>
      </c>
      <c r="D1853" s="40">
        <v>2</v>
      </c>
      <c r="E1853" s="40">
        <v>2016</v>
      </c>
      <c r="F1853" s="40" t="str">
        <f t="shared" si="113"/>
        <v>2016Q2</v>
      </c>
      <c r="G1853" s="40">
        <v>1</v>
      </c>
      <c r="H1853" s="40">
        <v>0</v>
      </c>
      <c r="I1853" s="40">
        <v>0</v>
      </c>
      <c r="J1853" s="42">
        <v>17364</v>
      </c>
      <c r="K1853" s="42">
        <f>J1853*OtherData!$C$3</f>
        <v>13144.587433762303</v>
      </c>
      <c r="L1853" s="42" t="str">
        <f>VLOOKUP($C1853,OtherData!$H:$I,2,0)</f>
        <v>Storm</v>
      </c>
      <c r="M1853" s="54">
        <f t="shared" si="114"/>
        <v>-3.9172962387653283E-2</v>
      </c>
      <c r="N1853" s="42" t="e">
        <f>VLOOKUP(E1853,Inflation!$A$2:'Inflation'!$L$63,14,FALSE)*J1853</f>
        <v>#REF!</v>
      </c>
      <c r="O1853" s="126" t="e">
        <f t="shared" si="115"/>
        <v>#REF!</v>
      </c>
      <c r="P1853" s="41">
        <v>1</v>
      </c>
      <c r="Q1853" s="41">
        <v>1</v>
      </c>
      <c r="R1853" s="41">
        <v>5</v>
      </c>
    </row>
    <row r="1854" spans="1:18">
      <c r="A1854" s="40" t="str">
        <f t="shared" si="112"/>
        <v>1_20144</v>
      </c>
      <c r="B1854" s="40">
        <v>1</v>
      </c>
      <c r="C1854" s="41" t="s">
        <v>68</v>
      </c>
      <c r="D1854" s="40">
        <v>4</v>
      </c>
      <c r="E1854" s="40">
        <v>2014</v>
      </c>
      <c r="F1854" s="40" t="str">
        <f t="shared" si="113"/>
        <v>2014Q4</v>
      </c>
      <c r="G1854" s="40">
        <v>1</v>
      </c>
      <c r="H1854" s="40">
        <v>0</v>
      </c>
      <c r="I1854" s="40">
        <v>0</v>
      </c>
      <c r="J1854" s="42">
        <v>17348</v>
      </c>
      <c r="K1854" s="42">
        <f>J1854*OtherData!$C$3</f>
        <v>13132.475397426193</v>
      </c>
      <c r="L1854" s="42" t="str">
        <f>VLOOKUP($C1854,OtherData!$H:$I,2,0)</f>
        <v>Wind</v>
      </c>
      <c r="M1854" s="54">
        <f t="shared" si="114"/>
        <v>-3.917306899966938E-2</v>
      </c>
      <c r="N1854" s="42" t="e">
        <f>VLOOKUP(E1854,Inflation!$A$2:'Inflation'!$L$63,14,FALSE)*J1854</f>
        <v>#REF!</v>
      </c>
      <c r="O1854" s="126" t="e">
        <f t="shared" si="115"/>
        <v>#REF!</v>
      </c>
      <c r="P1854" s="41">
        <v>5</v>
      </c>
      <c r="Q1854" s="41">
        <v>2</v>
      </c>
      <c r="R1854" s="41">
        <v>5</v>
      </c>
    </row>
    <row r="1855" spans="1:18">
      <c r="A1855" s="40" t="str">
        <f t="shared" si="112"/>
        <v>6_20114</v>
      </c>
      <c r="B1855" s="40">
        <v>6</v>
      </c>
      <c r="C1855" s="41" t="s">
        <v>71</v>
      </c>
      <c r="D1855" s="40">
        <v>4</v>
      </c>
      <c r="E1855" s="40">
        <v>2011</v>
      </c>
      <c r="F1855" s="40" t="str">
        <f t="shared" si="113"/>
        <v>2011Q4</v>
      </c>
      <c r="G1855" s="40">
        <v>1</v>
      </c>
      <c r="H1855" s="40">
        <v>0</v>
      </c>
      <c r="I1855" s="40">
        <v>0</v>
      </c>
      <c r="J1855" s="42">
        <v>17343</v>
      </c>
      <c r="K1855" s="42">
        <f>J1855*OtherData!$C$3</f>
        <v>13128.690386071159</v>
      </c>
      <c r="L1855" s="42" t="str">
        <f>VLOOKUP($C1855,OtherData!$H:$I,2,0)</f>
        <v>Storm</v>
      </c>
      <c r="M1855" s="54">
        <f t="shared" si="114"/>
        <v>-3.9173102315924413E-2</v>
      </c>
      <c r="N1855" s="42" t="e">
        <f>VLOOKUP(E1855,Inflation!$A$2:'Inflation'!$L$63,14,FALSE)*J1855</f>
        <v>#REF!</v>
      </c>
      <c r="O1855" s="126" t="e">
        <f t="shared" si="115"/>
        <v>#REF!</v>
      </c>
      <c r="P1855" s="41">
        <v>4</v>
      </c>
      <c r="Q1855" s="41">
        <v>4</v>
      </c>
      <c r="R1855" s="41">
        <v>5</v>
      </c>
    </row>
    <row r="1856" spans="1:18">
      <c r="A1856" s="40" t="str">
        <f t="shared" si="112"/>
        <v>5_19913</v>
      </c>
      <c r="B1856" s="40">
        <v>5</v>
      </c>
      <c r="C1856" s="41" t="s">
        <v>72</v>
      </c>
      <c r="D1856" s="40">
        <v>3</v>
      </c>
      <c r="E1856" s="40">
        <v>1991</v>
      </c>
      <c r="F1856" s="40" t="str">
        <f t="shared" si="113"/>
        <v>1991Q3</v>
      </c>
      <c r="G1856" s="40">
        <v>1</v>
      </c>
      <c r="H1856" s="40">
        <v>0</v>
      </c>
      <c r="I1856" s="40">
        <v>0</v>
      </c>
      <c r="J1856" s="42">
        <v>17326</v>
      </c>
      <c r="K1856" s="42">
        <f>J1856*OtherData!$C$3</f>
        <v>13115.821347464043</v>
      </c>
      <c r="L1856" s="42" t="str">
        <f>VLOOKUP($C1856,OtherData!$H:$I,2,0)</f>
        <v>Storm</v>
      </c>
      <c r="M1856" s="54">
        <f t="shared" si="114"/>
        <v>-3.9173215591191517E-2</v>
      </c>
      <c r="N1856" s="42" t="e">
        <f>VLOOKUP(E1856,Inflation!$A$2:'Inflation'!$L$63,14,FALSE)*J1856</f>
        <v>#REF!</v>
      </c>
      <c r="O1856" s="126" t="e">
        <f t="shared" si="115"/>
        <v>#REF!</v>
      </c>
      <c r="P1856" s="41">
        <v>4</v>
      </c>
      <c r="Q1856" s="41">
        <v>4</v>
      </c>
      <c r="R1856" s="41">
        <v>4</v>
      </c>
    </row>
    <row r="1857" spans="1:18">
      <c r="A1857" s="40" t="str">
        <f t="shared" si="112"/>
        <v>5_19821</v>
      </c>
      <c r="B1857" s="40">
        <v>5</v>
      </c>
      <c r="C1857" s="41" t="s">
        <v>67</v>
      </c>
      <c r="D1857" s="40">
        <v>1</v>
      </c>
      <c r="E1857" s="40">
        <v>1982</v>
      </c>
      <c r="F1857" s="40" t="str">
        <f t="shared" si="113"/>
        <v>1982Q1</v>
      </c>
      <c r="G1857" s="40">
        <v>2</v>
      </c>
      <c r="H1857" s="40">
        <v>0</v>
      </c>
      <c r="I1857" s="40">
        <v>0</v>
      </c>
      <c r="J1857" s="42">
        <v>17321</v>
      </c>
      <c r="K1857" s="42">
        <f>J1857*OtherData!$C$3</f>
        <v>13112.036336109009</v>
      </c>
      <c r="L1857" s="42" t="str">
        <f>VLOOKUP($C1857,OtherData!$H:$I,2,0)</f>
        <v>Winter</v>
      </c>
      <c r="M1857" s="54">
        <f t="shared" si="114"/>
        <v>-3.9173248907446549E-2</v>
      </c>
      <c r="N1857" s="42" t="e">
        <f>VLOOKUP(E1857,Inflation!$A$2:'Inflation'!$L$63,14,FALSE)*J1857</f>
        <v>#REF!</v>
      </c>
      <c r="O1857" s="126" t="e">
        <f t="shared" si="115"/>
        <v>#REF!</v>
      </c>
      <c r="P1857" s="41">
        <v>3</v>
      </c>
      <c r="Q1857" s="41">
        <v>3</v>
      </c>
      <c r="R1857" s="41">
        <v>3</v>
      </c>
    </row>
    <row r="1858" spans="1:18">
      <c r="A1858" s="40" t="str">
        <f t="shared" ref="A1858:A1921" si="116">B1858&amp;"_"&amp;E1858&amp;D1858</f>
        <v>4_19851</v>
      </c>
      <c r="B1858" s="40">
        <v>4</v>
      </c>
      <c r="C1858" s="41" t="s">
        <v>108</v>
      </c>
      <c r="D1858" s="40">
        <v>1</v>
      </c>
      <c r="E1858" s="40">
        <v>1985</v>
      </c>
      <c r="F1858" s="40" t="str">
        <f t="shared" ref="F1858:F1921" si="117">E1858&amp;"Q"&amp;D1858</f>
        <v>1985Q1</v>
      </c>
      <c r="G1858" s="40">
        <v>2</v>
      </c>
      <c r="H1858" s="40">
        <v>0</v>
      </c>
      <c r="I1858" s="40">
        <v>0</v>
      </c>
      <c r="J1858" s="42">
        <v>17316</v>
      </c>
      <c r="K1858" s="42">
        <f>J1858*OtherData!$C$3</f>
        <v>13108.251324753975</v>
      </c>
      <c r="L1858" s="42" t="str">
        <f>VLOOKUP($C1858,OtherData!$H:$I,2,0)</f>
        <v>Storm</v>
      </c>
      <c r="M1858" s="54">
        <f t="shared" ref="M1858:M1921" si="118">STANDARDIZE(J1858,AVERAGE($J$2:$J$3367),_xlfn.STDEV.S($J$2:$J$3367))</f>
        <v>-3.9173282223701575E-2</v>
      </c>
      <c r="N1858" s="42" t="e">
        <f>VLOOKUP(E1858,Inflation!$A$2:'Inflation'!$L$63,14,FALSE)*J1858</f>
        <v>#REF!</v>
      </c>
      <c r="O1858" s="126" t="e">
        <f t="shared" ref="O1858:O1921" si="119">STANDARDIZE(N1858,AVERAGE($N$2:$N$3367),_xlfn.STDEV.S($N$2:$N$3367))</f>
        <v>#REF!</v>
      </c>
      <c r="P1858" s="41">
        <v>1</v>
      </c>
      <c r="Q1858" s="41">
        <v>1</v>
      </c>
      <c r="R1858" s="41">
        <v>1</v>
      </c>
    </row>
    <row r="1859" spans="1:18">
      <c r="A1859" s="40" t="str">
        <f t="shared" si="116"/>
        <v>2_20122</v>
      </c>
      <c r="B1859" s="40">
        <v>2</v>
      </c>
      <c r="C1859" s="41" t="s">
        <v>86</v>
      </c>
      <c r="D1859" s="40">
        <v>2</v>
      </c>
      <c r="E1859" s="40">
        <v>2012</v>
      </c>
      <c r="F1859" s="40" t="str">
        <f t="shared" si="117"/>
        <v>2012Q2</v>
      </c>
      <c r="G1859" s="40">
        <v>1</v>
      </c>
      <c r="H1859" s="40">
        <v>0</v>
      </c>
      <c r="I1859" s="40">
        <v>0</v>
      </c>
      <c r="J1859" s="42">
        <v>17310</v>
      </c>
      <c r="K1859" s="42">
        <f>J1859*OtherData!$C$3</f>
        <v>13103.709311127934</v>
      </c>
      <c r="L1859" s="42" t="str">
        <f>VLOOKUP($C1859,OtherData!$H:$I,2,0)</f>
        <v>Storm</v>
      </c>
      <c r="M1859" s="54">
        <f t="shared" si="118"/>
        <v>-3.9173322203207614E-2</v>
      </c>
      <c r="N1859" s="42" t="e">
        <f>VLOOKUP(E1859,Inflation!$A$2:'Inflation'!$L$63,14,FALSE)*J1859</f>
        <v>#REF!</v>
      </c>
      <c r="O1859" s="126" t="e">
        <f t="shared" si="119"/>
        <v>#REF!</v>
      </c>
      <c r="P1859" s="41">
        <v>5</v>
      </c>
      <c r="Q1859" s="41">
        <v>5</v>
      </c>
      <c r="R1859" s="41">
        <v>3</v>
      </c>
    </row>
    <row r="1860" spans="1:18">
      <c r="A1860" s="40" t="str">
        <f t="shared" si="116"/>
        <v>3_19834</v>
      </c>
      <c r="B1860" s="40">
        <v>3</v>
      </c>
      <c r="C1860" s="41" t="s">
        <v>67</v>
      </c>
      <c r="D1860" s="40">
        <v>4</v>
      </c>
      <c r="E1860" s="40">
        <v>1983</v>
      </c>
      <c r="F1860" s="40" t="str">
        <f t="shared" si="117"/>
        <v>1983Q4</v>
      </c>
      <c r="G1860" s="40">
        <v>2</v>
      </c>
      <c r="H1860" s="40">
        <v>2</v>
      </c>
      <c r="I1860" s="40">
        <v>0</v>
      </c>
      <c r="J1860" s="42">
        <v>17307</v>
      </c>
      <c r="K1860" s="42">
        <f>J1860*OtherData!$C$3</f>
        <v>13101.438304314914</v>
      </c>
      <c r="L1860" s="42" t="str">
        <f>VLOOKUP($C1860,OtherData!$H:$I,2,0)</f>
        <v>Winter</v>
      </c>
      <c r="M1860" s="54">
        <f t="shared" si="118"/>
        <v>-3.9173342192960633E-2</v>
      </c>
      <c r="N1860" s="42" t="e">
        <f>VLOOKUP(E1860,Inflation!$A$2:'Inflation'!$L$63,14,FALSE)*J1860</f>
        <v>#REF!</v>
      </c>
      <c r="O1860" s="126" t="e">
        <f t="shared" si="119"/>
        <v>#REF!</v>
      </c>
      <c r="P1860" s="41">
        <v>2</v>
      </c>
      <c r="Q1860" s="41">
        <v>2</v>
      </c>
      <c r="R1860" s="41">
        <v>2</v>
      </c>
    </row>
    <row r="1861" spans="1:18">
      <c r="A1861" s="40" t="str">
        <f t="shared" si="116"/>
        <v>5_19773</v>
      </c>
      <c r="B1861" s="40">
        <v>5</v>
      </c>
      <c r="C1861" s="41" t="s">
        <v>70</v>
      </c>
      <c r="D1861" s="40">
        <v>3</v>
      </c>
      <c r="E1861" s="40">
        <v>1977</v>
      </c>
      <c r="F1861" s="40" t="str">
        <f t="shared" si="117"/>
        <v>1977Q3</v>
      </c>
      <c r="G1861" s="40">
        <v>31</v>
      </c>
      <c r="H1861" s="40">
        <v>0</v>
      </c>
      <c r="I1861" s="40">
        <v>0</v>
      </c>
      <c r="J1861" s="42">
        <v>17306</v>
      </c>
      <c r="K1861" s="42">
        <f>J1861*OtherData!$C$3</f>
        <v>13100.681302043906</v>
      </c>
      <c r="L1861" s="42" t="str">
        <f>VLOOKUP($C1861,OtherData!$H:$I,2,0)</f>
        <v>Heat</v>
      </c>
      <c r="M1861" s="54">
        <f t="shared" si="118"/>
        <v>-3.917334885621164E-2</v>
      </c>
      <c r="N1861" s="42" t="e">
        <f>VLOOKUP(E1861,Inflation!$A$2:'Inflation'!$L$63,14,FALSE)*J1861</f>
        <v>#REF!</v>
      </c>
      <c r="O1861" s="126" t="e">
        <f t="shared" si="119"/>
        <v>#REF!</v>
      </c>
      <c r="P1861" s="41">
        <v>2</v>
      </c>
      <c r="Q1861" s="41">
        <v>2</v>
      </c>
      <c r="R1861" s="41">
        <v>2</v>
      </c>
    </row>
    <row r="1862" spans="1:18">
      <c r="A1862" s="40" t="str">
        <f t="shared" si="116"/>
        <v>2_20123</v>
      </c>
      <c r="B1862" s="40">
        <v>2</v>
      </c>
      <c r="C1862" s="41" t="s">
        <v>71</v>
      </c>
      <c r="D1862" s="40">
        <v>3</v>
      </c>
      <c r="E1862" s="40">
        <v>2012</v>
      </c>
      <c r="F1862" s="40" t="str">
        <f t="shared" si="117"/>
        <v>2012Q3</v>
      </c>
      <c r="G1862" s="40">
        <v>1</v>
      </c>
      <c r="H1862" s="40">
        <v>0</v>
      </c>
      <c r="I1862" s="40">
        <v>0</v>
      </c>
      <c r="J1862" s="42">
        <v>17302</v>
      </c>
      <c r="K1862" s="42">
        <f>J1862*OtherData!$C$3</f>
        <v>13097.65329295988</v>
      </c>
      <c r="L1862" s="42" t="str">
        <f>VLOOKUP($C1862,OtherData!$H:$I,2,0)</f>
        <v>Storm</v>
      </c>
      <c r="M1862" s="54">
        <f t="shared" si="118"/>
        <v>-3.9173375509215659E-2</v>
      </c>
      <c r="N1862" s="42" t="e">
        <f>VLOOKUP(E1862,Inflation!$A$2:'Inflation'!$L$63,14,FALSE)*J1862</f>
        <v>#REF!</v>
      </c>
      <c r="O1862" s="126" t="e">
        <f t="shared" si="119"/>
        <v>#REF!</v>
      </c>
      <c r="P1862" s="41">
        <v>3</v>
      </c>
      <c r="Q1862" s="41">
        <v>3</v>
      </c>
      <c r="R1862" s="41">
        <v>3</v>
      </c>
    </row>
    <row r="1863" spans="1:18">
      <c r="A1863" s="40" t="str">
        <f t="shared" si="116"/>
        <v>2_20143</v>
      </c>
      <c r="B1863" s="40">
        <v>2</v>
      </c>
      <c r="C1863" s="41" t="s">
        <v>86</v>
      </c>
      <c r="D1863" s="40">
        <v>3</v>
      </c>
      <c r="E1863" s="40">
        <v>2014</v>
      </c>
      <c r="F1863" s="40" t="str">
        <f t="shared" si="117"/>
        <v>2014Q3</v>
      </c>
      <c r="G1863" s="40">
        <v>1</v>
      </c>
      <c r="H1863" s="40">
        <v>0</v>
      </c>
      <c r="I1863" s="40">
        <v>0</v>
      </c>
      <c r="J1863" s="42">
        <v>17286</v>
      </c>
      <c r="K1863" s="42">
        <f>J1863*OtherData!$C$3</f>
        <v>13085.54125662377</v>
      </c>
      <c r="L1863" s="42" t="str">
        <f>VLOOKUP($C1863,OtherData!$H:$I,2,0)</f>
        <v>Storm</v>
      </c>
      <c r="M1863" s="54">
        <f t="shared" si="118"/>
        <v>-3.9173482121231756E-2</v>
      </c>
      <c r="N1863" s="42" t="e">
        <f>VLOOKUP(E1863,Inflation!$A$2:'Inflation'!$L$63,14,FALSE)*J1863</f>
        <v>#REF!</v>
      </c>
      <c r="O1863" s="126" t="e">
        <f t="shared" si="119"/>
        <v>#REF!</v>
      </c>
      <c r="P1863" s="41">
        <v>5</v>
      </c>
      <c r="Q1863" s="41">
        <v>2</v>
      </c>
      <c r="R1863" s="41">
        <v>5</v>
      </c>
    </row>
    <row r="1864" spans="1:18">
      <c r="A1864" s="40" t="str">
        <f t="shared" si="116"/>
        <v>2_20102</v>
      </c>
      <c r="B1864" s="40">
        <v>2</v>
      </c>
      <c r="C1864" s="41" t="s">
        <v>86</v>
      </c>
      <c r="D1864" s="40">
        <v>2</v>
      </c>
      <c r="E1864" s="40">
        <v>2010</v>
      </c>
      <c r="F1864" s="40" t="str">
        <f t="shared" si="117"/>
        <v>2010Q2</v>
      </c>
      <c r="G1864" s="40">
        <v>1</v>
      </c>
      <c r="H1864" s="40">
        <v>0</v>
      </c>
      <c r="I1864" s="40">
        <v>0</v>
      </c>
      <c r="J1864" s="42">
        <v>17270</v>
      </c>
      <c r="K1864" s="42">
        <f>J1864*OtherData!$C$3</f>
        <v>13073.429220287662</v>
      </c>
      <c r="L1864" s="42" t="str">
        <f>VLOOKUP($C1864,OtherData!$H:$I,2,0)</f>
        <v>Storm</v>
      </c>
      <c r="M1864" s="54">
        <f t="shared" si="118"/>
        <v>-3.9173588733247854E-2</v>
      </c>
      <c r="N1864" s="42" t="e">
        <f>VLOOKUP(E1864,Inflation!$A$2:'Inflation'!$L$63,14,FALSE)*J1864</f>
        <v>#REF!</v>
      </c>
      <c r="O1864" s="126" t="e">
        <f t="shared" si="119"/>
        <v>#REF!</v>
      </c>
      <c r="P1864" s="41">
        <v>1</v>
      </c>
      <c r="Q1864" s="41">
        <v>1</v>
      </c>
      <c r="R1864" s="41">
        <v>5</v>
      </c>
    </row>
    <row r="1865" spans="1:18">
      <c r="A1865" s="40" t="str">
        <f t="shared" si="116"/>
        <v>5_19803</v>
      </c>
      <c r="B1865" s="40">
        <v>5</v>
      </c>
      <c r="C1865" s="41" t="s">
        <v>98</v>
      </c>
      <c r="D1865" s="40">
        <v>3</v>
      </c>
      <c r="E1865" s="40">
        <v>1980</v>
      </c>
      <c r="F1865" s="40" t="str">
        <f t="shared" si="117"/>
        <v>1980Q3</v>
      </c>
      <c r="G1865" s="40">
        <v>1</v>
      </c>
      <c r="H1865" s="40">
        <v>0</v>
      </c>
      <c r="I1865" s="40">
        <v>0</v>
      </c>
      <c r="J1865" s="42">
        <v>17259</v>
      </c>
      <c r="K1865" s="42">
        <f>J1865*OtherData!$C$3</f>
        <v>13065.102195306587</v>
      </c>
      <c r="L1865" s="42" t="str">
        <f>VLOOKUP($C1865,OtherData!$H:$I,2,0)</f>
        <v>Water</v>
      </c>
      <c r="M1865" s="54">
        <f t="shared" si="118"/>
        <v>-3.9173662029008925E-2</v>
      </c>
      <c r="N1865" s="42" t="e">
        <f>VLOOKUP(E1865,Inflation!$A$2:'Inflation'!$L$63,14,FALSE)*J1865</f>
        <v>#REF!</v>
      </c>
      <c r="O1865" s="126" t="e">
        <f t="shared" si="119"/>
        <v>#REF!</v>
      </c>
      <c r="P1865" s="41">
        <v>1</v>
      </c>
      <c r="Q1865" s="41">
        <v>1</v>
      </c>
      <c r="R1865" s="41">
        <v>1</v>
      </c>
    </row>
    <row r="1866" spans="1:18">
      <c r="A1866" s="40" t="str">
        <f t="shared" si="116"/>
        <v>6_20114</v>
      </c>
      <c r="B1866" s="40">
        <v>6</v>
      </c>
      <c r="C1866" s="41" t="s">
        <v>71</v>
      </c>
      <c r="D1866" s="40">
        <v>4</v>
      </c>
      <c r="E1866" s="40">
        <v>2011</v>
      </c>
      <c r="F1866" s="40" t="str">
        <f t="shared" si="117"/>
        <v>2011Q4</v>
      </c>
      <c r="G1866" s="40">
        <v>1</v>
      </c>
      <c r="H1866" s="40">
        <v>0</v>
      </c>
      <c r="I1866" s="40">
        <v>0</v>
      </c>
      <c r="J1866" s="42">
        <v>17251</v>
      </c>
      <c r="K1866" s="42">
        <f>J1866*OtherData!$C$3</f>
        <v>13059.046177138533</v>
      </c>
      <c r="L1866" s="42" t="str">
        <f>VLOOKUP($C1866,OtherData!$H:$I,2,0)</f>
        <v>Storm</v>
      </c>
      <c r="M1866" s="54">
        <f t="shared" si="118"/>
        <v>-3.917371533501697E-2</v>
      </c>
      <c r="N1866" s="42" t="e">
        <f>VLOOKUP(E1866,Inflation!$A$2:'Inflation'!$L$63,14,FALSE)*J1866</f>
        <v>#REF!</v>
      </c>
      <c r="O1866" s="126" t="e">
        <f t="shared" si="119"/>
        <v>#REF!</v>
      </c>
      <c r="P1866" s="41">
        <v>3</v>
      </c>
      <c r="Q1866" s="41">
        <v>3</v>
      </c>
      <c r="R1866" s="41">
        <v>3</v>
      </c>
    </row>
    <row r="1867" spans="1:18">
      <c r="A1867" s="40" t="str">
        <f t="shared" si="116"/>
        <v>1_19834</v>
      </c>
      <c r="B1867" s="40">
        <v>1</v>
      </c>
      <c r="C1867" s="41" t="s">
        <v>67</v>
      </c>
      <c r="D1867" s="40">
        <v>4</v>
      </c>
      <c r="E1867" s="40">
        <v>1983</v>
      </c>
      <c r="F1867" s="40" t="str">
        <f t="shared" si="117"/>
        <v>1983Q4</v>
      </c>
      <c r="G1867" s="40">
        <v>2</v>
      </c>
      <c r="H1867" s="40">
        <v>2</v>
      </c>
      <c r="I1867" s="40">
        <v>0</v>
      </c>
      <c r="J1867" s="42">
        <v>17235</v>
      </c>
      <c r="K1867" s="42">
        <f>J1867*OtherData!$C$3</f>
        <v>13046.934140802423</v>
      </c>
      <c r="L1867" s="42" t="str">
        <f>VLOOKUP($C1867,OtherData!$H:$I,2,0)</f>
        <v>Winter</v>
      </c>
      <c r="M1867" s="54">
        <f t="shared" si="118"/>
        <v>-3.9173821947033068E-2</v>
      </c>
      <c r="N1867" s="42" t="e">
        <f>VLOOKUP(E1867,Inflation!$A$2:'Inflation'!$L$63,14,FALSE)*J1867</f>
        <v>#REF!</v>
      </c>
      <c r="O1867" s="126" t="e">
        <f t="shared" si="119"/>
        <v>#REF!</v>
      </c>
      <c r="P1867" s="41">
        <v>3</v>
      </c>
      <c r="Q1867" s="41">
        <v>3</v>
      </c>
      <c r="R1867" s="41">
        <v>3</v>
      </c>
    </row>
    <row r="1868" spans="1:18">
      <c r="A1868" s="40" t="str">
        <f t="shared" si="116"/>
        <v>2_20112</v>
      </c>
      <c r="B1868" s="40">
        <v>2</v>
      </c>
      <c r="C1868" s="41" t="s">
        <v>71</v>
      </c>
      <c r="D1868" s="40">
        <v>2</v>
      </c>
      <c r="E1868" s="40">
        <v>2011</v>
      </c>
      <c r="F1868" s="40" t="str">
        <f t="shared" si="117"/>
        <v>2011Q2</v>
      </c>
      <c r="G1868" s="40">
        <v>1</v>
      </c>
      <c r="H1868" s="40">
        <v>0</v>
      </c>
      <c r="I1868" s="40">
        <v>0</v>
      </c>
      <c r="J1868" s="42">
        <v>17232</v>
      </c>
      <c r="K1868" s="42">
        <f>J1868*OtherData!$C$3</f>
        <v>13044.663133989403</v>
      </c>
      <c r="L1868" s="42" t="str">
        <f>VLOOKUP($C1868,OtherData!$H:$I,2,0)</f>
        <v>Storm</v>
      </c>
      <c r="M1868" s="54">
        <f t="shared" si="118"/>
        <v>-3.9173841936786087E-2</v>
      </c>
      <c r="N1868" s="42" t="e">
        <f>VLOOKUP(E1868,Inflation!$A$2:'Inflation'!$L$63,14,FALSE)*J1868</f>
        <v>#REF!</v>
      </c>
      <c r="O1868" s="126" t="e">
        <f t="shared" si="119"/>
        <v>#REF!</v>
      </c>
      <c r="P1868" s="41">
        <v>3</v>
      </c>
      <c r="Q1868" s="41">
        <v>3</v>
      </c>
      <c r="R1868" s="41">
        <v>3</v>
      </c>
    </row>
    <row r="1869" spans="1:18">
      <c r="A1869" s="40" t="str">
        <f t="shared" si="116"/>
        <v>6_19882</v>
      </c>
      <c r="B1869" s="40">
        <v>6</v>
      </c>
      <c r="C1869" s="41" t="s">
        <v>85</v>
      </c>
      <c r="D1869" s="40">
        <v>2</v>
      </c>
      <c r="E1869" s="40">
        <v>1988</v>
      </c>
      <c r="F1869" s="40" t="str">
        <f t="shared" si="117"/>
        <v>1988Q2</v>
      </c>
      <c r="G1869" s="40">
        <v>30</v>
      </c>
      <c r="H1869" s="40">
        <v>0</v>
      </c>
      <c r="I1869" s="40">
        <v>0</v>
      </c>
      <c r="J1869" s="42">
        <v>17230</v>
      </c>
      <c r="K1869" s="42">
        <f>J1869*OtherData!$C$3</f>
        <v>13043.149129447389</v>
      </c>
      <c r="L1869" s="42" t="str">
        <f>VLOOKUP($C1869,OtherData!$H:$I,2,0)</f>
        <v>Heat</v>
      </c>
      <c r="M1869" s="54">
        <f t="shared" si="118"/>
        <v>-3.91738552632881E-2</v>
      </c>
      <c r="N1869" s="42" t="e">
        <f>VLOOKUP(E1869,Inflation!$A$2:'Inflation'!$L$63,14,FALSE)*J1869</f>
        <v>#REF!</v>
      </c>
      <c r="O1869" s="126" t="e">
        <f t="shared" si="119"/>
        <v>#REF!</v>
      </c>
      <c r="P1869" s="41">
        <v>1</v>
      </c>
      <c r="Q1869" s="41">
        <v>1</v>
      </c>
      <c r="R1869" s="41">
        <v>1</v>
      </c>
    </row>
    <row r="1870" spans="1:18">
      <c r="A1870" s="40" t="str">
        <f t="shared" si="116"/>
        <v>3_19862</v>
      </c>
      <c r="B1870" s="40">
        <v>3</v>
      </c>
      <c r="C1870" s="41" t="s">
        <v>85</v>
      </c>
      <c r="D1870" s="40">
        <v>2</v>
      </c>
      <c r="E1870" s="40">
        <v>1986</v>
      </c>
      <c r="F1870" s="40" t="str">
        <f t="shared" si="117"/>
        <v>1986Q2</v>
      </c>
      <c r="G1870" s="40">
        <v>30</v>
      </c>
      <c r="H1870" s="40">
        <v>0</v>
      </c>
      <c r="I1870" s="40">
        <v>0</v>
      </c>
      <c r="J1870" s="42">
        <v>17226</v>
      </c>
      <c r="K1870" s="42">
        <f>J1870*OtherData!$C$3</f>
        <v>13040.121120363361</v>
      </c>
      <c r="L1870" s="42" t="str">
        <f>VLOOKUP($C1870,OtherData!$H:$I,2,0)</f>
        <v>Heat</v>
      </c>
      <c r="M1870" s="54">
        <f t="shared" si="118"/>
        <v>-3.9173881916292126E-2</v>
      </c>
      <c r="N1870" s="42" t="e">
        <f>VLOOKUP(E1870,Inflation!$A$2:'Inflation'!$L$63,14,FALSE)*J1870</f>
        <v>#REF!</v>
      </c>
      <c r="O1870" s="126" t="e">
        <f t="shared" si="119"/>
        <v>#REF!</v>
      </c>
      <c r="P1870" s="41">
        <v>4</v>
      </c>
      <c r="Q1870" s="41">
        <v>4</v>
      </c>
      <c r="R1870" s="41">
        <v>4</v>
      </c>
    </row>
    <row r="1871" spans="1:18">
      <c r="A1871" s="40" t="str">
        <f t="shared" si="116"/>
        <v>1_20184</v>
      </c>
      <c r="B1871" s="40">
        <v>1</v>
      </c>
      <c r="C1871" s="41" t="s">
        <v>66</v>
      </c>
      <c r="D1871" s="40">
        <v>4</v>
      </c>
      <c r="E1871" s="40">
        <v>2018</v>
      </c>
      <c r="F1871" s="40" t="str">
        <f t="shared" si="117"/>
        <v>2018Q4</v>
      </c>
      <c r="G1871" s="40">
        <v>2</v>
      </c>
      <c r="H1871" s="40">
        <v>0</v>
      </c>
      <c r="I1871" s="40">
        <v>0</v>
      </c>
      <c r="J1871" s="42">
        <v>17220</v>
      </c>
      <c r="K1871" s="42">
        <f>J1871*OtherData!$C$3</f>
        <v>13035.579106737321</v>
      </c>
      <c r="L1871" s="42" t="str">
        <f>VLOOKUP($C1871,OtherData!$H:$I,2,0)</f>
        <v>Water</v>
      </c>
      <c r="M1871" s="54">
        <f t="shared" si="118"/>
        <v>-3.9173921895798158E-2</v>
      </c>
      <c r="N1871" s="42" t="e">
        <f>VLOOKUP(E1871,Inflation!$A$2:'Inflation'!$L$63,14,FALSE)*J1871</f>
        <v>#REF!</v>
      </c>
      <c r="O1871" s="126" t="e">
        <f t="shared" si="119"/>
        <v>#REF!</v>
      </c>
      <c r="P1871" s="41">
        <v>4</v>
      </c>
      <c r="Q1871" s="41">
        <v>4</v>
      </c>
      <c r="R1871" s="41">
        <v>4</v>
      </c>
    </row>
    <row r="1872" spans="1:18">
      <c r="A1872" s="40" t="str">
        <f t="shared" si="116"/>
        <v>2_19891</v>
      </c>
      <c r="B1872" s="40">
        <v>2</v>
      </c>
      <c r="C1872" s="41" t="s">
        <v>67</v>
      </c>
      <c r="D1872" s="40">
        <v>1</v>
      </c>
      <c r="E1872" s="40">
        <v>1989</v>
      </c>
      <c r="F1872" s="40" t="str">
        <f t="shared" si="117"/>
        <v>1989Q1</v>
      </c>
      <c r="G1872" s="40">
        <v>1</v>
      </c>
      <c r="H1872" s="40">
        <v>0</v>
      </c>
      <c r="I1872" s="40">
        <v>0</v>
      </c>
      <c r="J1872" s="42">
        <v>17213</v>
      </c>
      <c r="K1872" s="42">
        <f>J1872*OtherData!$C$3</f>
        <v>13030.280090840273</v>
      </c>
      <c r="L1872" s="42" t="str">
        <f>VLOOKUP($C1872,OtherData!$H:$I,2,0)</f>
        <v>Winter</v>
      </c>
      <c r="M1872" s="54">
        <f t="shared" si="118"/>
        <v>-3.9173968538555204E-2</v>
      </c>
      <c r="N1872" s="42" t="e">
        <f>VLOOKUP(E1872,Inflation!$A$2:'Inflation'!$L$63,14,FALSE)*J1872</f>
        <v>#REF!</v>
      </c>
      <c r="O1872" s="126" t="e">
        <f t="shared" si="119"/>
        <v>#REF!</v>
      </c>
      <c r="P1872" s="41">
        <v>3</v>
      </c>
      <c r="Q1872" s="41">
        <v>3</v>
      </c>
      <c r="R1872" s="41">
        <v>3</v>
      </c>
    </row>
    <row r="1873" spans="1:18">
      <c r="A1873" s="40" t="str">
        <f t="shared" si="116"/>
        <v>4_19751</v>
      </c>
      <c r="B1873" s="40">
        <v>4</v>
      </c>
      <c r="C1873" s="41" t="s">
        <v>84</v>
      </c>
      <c r="D1873" s="40">
        <v>1</v>
      </c>
      <c r="E1873" s="40">
        <v>1975</v>
      </c>
      <c r="F1873" s="40" t="str">
        <f t="shared" si="117"/>
        <v>1975Q1</v>
      </c>
      <c r="G1873" s="40">
        <v>7</v>
      </c>
      <c r="H1873" s="40">
        <v>0</v>
      </c>
      <c r="I1873" s="40">
        <v>0</v>
      </c>
      <c r="J1873" s="42">
        <v>17195</v>
      </c>
      <c r="K1873" s="42">
        <f>J1873*OtherData!$C$3</f>
        <v>13016.65404996215</v>
      </c>
      <c r="L1873" s="42" t="str">
        <f>VLOOKUP($C1873,OtherData!$H:$I,2,0)</f>
        <v>Water</v>
      </c>
      <c r="M1873" s="54">
        <f t="shared" si="118"/>
        <v>-3.9174088477073314E-2</v>
      </c>
      <c r="N1873" s="42" t="e">
        <f>VLOOKUP(E1873,Inflation!$A$2:'Inflation'!$L$63,14,FALSE)*J1873</f>
        <v>#REF!</v>
      </c>
      <c r="O1873" s="126" t="e">
        <f t="shared" si="119"/>
        <v>#REF!</v>
      </c>
      <c r="P1873" s="41">
        <v>4</v>
      </c>
      <c r="Q1873" s="41">
        <v>4</v>
      </c>
      <c r="R1873" s="41">
        <v>4</v>
      </c>
    </row>
    <row r="1874" spans="1:18">
      <c r="A1874" s="40" t="str">
        <f t="shared" si="116"/>
        <v>2_20192</v>
      </c>
      <c r="B1874" s="40">
        <v>2</v>
      </c>
      <c r="C1874" s="41" t="s">
        <v>71</v>
      </c>
      <c r="D1874" s="40">
        <v>2</v>
      </c>
      <c r="E1874" s="40">
        <v>2019</v>
      </c>
      <c r="F1874" s="40" t="str">
        <f t="shared" si="117"/>
        <v>2019Q2</v>
      </c>
      <c r="G1874" s="40">
        <v>1</v>
      </c>
      <c r="H1874" s="40">
        <v>0</v>
      </c>
      <c r="I1874" s="40">
        <v>0</v>
      </c>
      <c r="J1874" s="42">
        <v>17189</v>
      </c>
      <c r="K1874" s="42">
        <f>J1874*OtherData!$C$3</f>
        <v>13012.11203633611</v>
      </c>
      <c r="L1874" s="42" t="str">
        <f>VLOOKUP($C1874,OtherData!$H:$I,2,0)</f>
        <v>Storm</v>
      </c>
      <c r="M1874" s="54">
        <f t="shared" si="118"/>
        <v>-3.9174128456579346E-2</v>
      </c>
      <c r="N1874" s="42" t="e">
        <f>VLOOKUP(E1874,Inflation!$A$2:'Inflation'!$L$63,14,FALSE)*J1874</f>
        <v>#REF!</v>
      </c>
      <c r="O1874" s="126" t="e">
        <f t="shared" si="119"/>
        <v>#REF!</v>
      </c>
      <c r="P1874" s="41">
        <v>3</v>
      </c>
      <c r="Q1874" s="41">
        <v>3</v>
      </c>
      <c r="R1874" s="41">
        <v>3</v>
      </c>
    </row>
    <row r="1875" spans="1:18">
      <c r="A1875" s="40" t="str">
        <f t="shared" si="116"/>
        <v>3_19891</v>
      </c>
      <c r="B1875" s="40">
        <v>3</v>
      </c>
      <c r="C1875" s="41" t="s">
        <v>67</v>
      </c>
      <c r="D1875" s="40">
        <v>1</v>
      </c>
      <c r="E1875" s="40">
        <v>1989</v>
      </c>
      <c r="F1875" s="40" t="str">
        <f t="shared" si="117"/>
        <v>1989Q1</v>
      </c>
      <c r="G1875" s="40">
        <v>1</v>
      </c>
      <c r="H1875" s="40">
        <v>0</v>
      </c>
      <c r="I1875" s="40">
        <v>0</v>
      </c>
      <c r="J1875" s="42">
        <v>17182</v>
      </c>
      <c r="K1875" s="42">
        <f>J1875*OtherData!$C$3</f>
        <v>13006.813020439062</v>
      </c>
      <c r="L1875" s="42" t="str">
        <f>VLOOKUP($C1875,OtherData!$H:$I,2,0)</f>
        <v>Winter</v>
      </c>
      <c r="M1875" s="54">
        <f t="shared" si="118"/>
        <v>-3.9174175099336392E-2</v>
      </c>
      <c r="N1875" s="42" t="e">
        <f>VLOOKUP(E1875,Inflation!$A$2:'Inflation'!$L$63,14,FALSE)*J1875</f>
        <v>#REF!</v>
      </c>
      <c r="O1875" s="126" t="e">
        <f t="shared" si="119"/>
        <v>#REF!</v>
      </c>
      <c r="P1875" s="41">
        <v>4</v>
      </c>
      <c r="Q1875" s="41">
        <v>4</v>
      </c>
      <c r="R1875" s="41">
        <v>4</v>
      </c>
    </row>
    <row r="1876" spans="1:18">
      <c r="A1876" s="40" t="str">
        <f t="shared" si="116"/>
        <v>2_20142</v>
      </c>
      <c r="B1876" s="40">
        <v>2</v>
      </c>
      <c r="C1876" s="41" t="s">
        <v>71</v>
      </c>
      <c r="D1876" s="40">
        <v>2</v>
      </c>
      <c r="E1876" s="40">
        <v>2014</v>
      </c>
      <c r="F1876" s="40" t="str">
        <f t="shared" si="117"/>
        <v>2014Q2</v>
      </c>
      <c r="G1876" s="40">
        <v>1</v>
      </c>
      <c r="H1876" s="40">
        <v>0</v>
      </c>
      <c r="I1876" s="40">
        <v>0</v>
      </c>
      <c r="J1876" s="42">
        <v>17177</v>
      </c>
      <c r="K1876" s="42">
        <f>J1876*OtherData!$C$3</f>
        <v>13003.028009084028</v>
      </c>
      <c r="L1876" s="42" t="str">
        <f>VLOOKUP($C1876,OtherData!$H:$I,2,0)</f>
        <v>Storm</v>
      </c>
      <c r="M1876" s="54">
        <f t="shared" si="118"/>
        <v>-3.9174208415591417E-2</v>
      </c>
      <c r="N1876" s="42" t="e">
        <f>VLOOKUP(E1876,Inflation!$A$2:'Inflation'!$L$63,14,FALSE)*J1876</f>
        <v>#REF!</v>
      </c>
      <c r="O1876" s="126" t="e">
        <f t="shared" si="119"/>
        <v>#REF!</v>
      </c>
      <c r="P1876" s="41">
        <v>5</v>
      </c>
      <c r="Q1876" s="41">
        <v>5</v>
      </c>
      <c r="R1876" s="41">
        <v>3</v>
      </c>
    </row>
    <row r="1877" spans="1:18">
      <c r="A1877" s="40" t="str">
        <f t="shared" si="116"/>
        <v>2_19741</v>
      </c>
      <c r="B1877" s="40">
        <v>2</v>
      </c>
      <c r="C1877" s="41" t="s">
        <v>106</v>
      </c>
      <c r="D1877" s="40">
        <v>1</v>
      </c>
      <c r="E1877" s="40">
        <v>1974</v>
      </c>
      <c r="F1877" s="40" t="str">
        <f t="shared" si="117"/>
        <v>1974Q1</v>
      </c>
      <c r="G1877" s="40">
        <v>1</v>
      </c>
      <c r="H1877" s="40">
        <v>0</v>
      </c>
      <c r="I1877" s="40">
        <v>0</v>
      </c>
      <c r="J1877" s="42">
        <v>17166</v>
      </c>
      <c r="K1877" s="42">
        <f>J1877*OtherData!$C$3</f>
        <v>12994.700984102952</v>
      </c>
      <c r="L1877" s="42" t="str">
        <f>VLOOKUP($C1877,OtherData!$H:$I,2,0)</f>
        <v>Storm</v>
      </c>
      <c r="M1877" s="54">
        <f t="shared" si="118"/>
        <v>-3.9174281711352489E-2</v>
      </c>
      <c r="N1877" s="42" t="e">
        <f>VLOOKUP(E1877,Inflation!$A$2:'Inflation'!$L$63,14,FALSE)*J1877</f>
        <v>#REF!</v>
      </c>
      <c r="O1877" s="126" t="e">
        <f t="shared" si="119"/>
        <v>#REF!</v>
      </c>
      <c r="P1877" s="41">
        <v>4</v>
      </c>
      <c r="Q1877" s="41">
        <v>4</v>
      </c>
      <c r="R1877" s="41">
        <v>5</v>
      </c>
    </row>
    <row r="1878" spans="1:18">
      <c r="A1878" s="40" t="str">
        <f t="shared" si="116"/>
        <v>3_19773</v>
      </c>
      <c r="B1878" s="40">
        <v>3</v>
      </c>
      <c r="C1878" s="41" t="s">
        <v>70</v>
      </c>
      <c r="D1878" s="40">
        <v>3</v>
      </c>
      <c r="E1878" s="40">
        <v>1977</v>
      </c>
      <c r="F1878" s="40" t="str">
        <f t="shared" si="117"/>
        <v>1977Q3</v>
      </c>
      <c r="G1878" s="40">
        <v>31</v>
      </c>
      <c r="H1878" s="40">
        <v>0</v>
      </c>
      <c r="I1878" s="40">
        <v>0</v>
      </c>
      <c r="J1878" s="42">
        <v>17161</v>
      </c>
      <c r="K1878" s="42">
        <f>J1878*OtherData!$C$3</f>
        <v>12990.915972747918</v>
      </c>
      <c r="L1878" s="42" t="str">
        <f>VLOOKUP($C1878,OtherData!$H:$I,2,0)</f>
        <v>Heat</v>
      </c>
      <c r="M1878" s="54">
        <f t="shared" si="118"/>
        <v>-3.9174315027607515E-2</v>
      </c>
      <c r="N1878" s="42" t="e">
        <f>VLOOKUP(E1878,Inflation!$A$2:'Inflation'!$L$63,14,FALSE)*J1878</f>
        <v>#REF!</v>
      </c>
      <c r="O1878" s="126" t="e">
        <f t="shared" si="119"/>
        <v>#REF!</v>
      </c>
      <c r="P1878" s="41">
        <v>2</v>
      </c>
      <c r="Q1878" s="41">
        <v>2</v>
      </c>
      <c r="R1878" s="41">
        <v>2</v>
      </c>
    </row>
    <row r="1879" spans="1:18">
      <c r="A1879" s="40" t="str">
        <f t="shared" si="116"/>
        <v>5_19801</v>
      </c>
      <c r="B1879" s="40">
        <v>5</v>
      </c>
      <c r="C1879" s="41" t="s">
        <v>67</v>
      </c>
      <c r="D1879" s="40">
        <v>1</v>
      </c>
      <c r="E1879" s="40">
        <v>1980</v>
      </c>
      <c r="F1879" s="40" t="str">
        <f t="shared" si="117"/>
        <v>1980Q1</v>
      </c>
      <c r="G1879" s="40">
        <v>2</v>
      </c>
      <c r="H1879" s="40">
        <v>0</v>
      </c>
      <c r="I1879" s="40">
        <v>0</v>
      </c>
      <c r="J1879" s="42">
        <v>17161</v>
      </c>
      <c r="K1879" s="42">
        <f>J1879*OtherData!$C$3</f>
        <v>12990.915972747918</v>
      </c>
      <c r="L1879" s="42" t="str">
        <f>VLOOKUP($C1879,OtherData!$H:$I,2,0)</f>
        <v>Winter</v>
      </c>
      <c r="M1879" s="54">
        <f t="shared" si="118"/>
        <v>-3.9174315027607515E-2</v>
      </c>
      <c r="N1879" s="42" t="e">
        <f>VLOOKUP(E1879,Inflation!$A$2:'Inflation'!$L$63,14,FALSE)*J1879</f>
        <v>#REF!</v>
      </c>
      <c r="O1879" s="126" t="e">
        <f t="shared" si="119"/>
        <v>#REF!</v>
      </c>
      <c r="P1879" s="41">
        <v>2</v>
      </c>
      <c r="Q1879" s="41">
        <v>2</v>
      </c>
      <c r="R1879" s="41">
        <v>2</v>
      </c>
    </row>
    <row r="1880" spans="1:18">
      <c r="A1880" s="40" t="str">
        <f t="shared" si="116"/>
        <v>2_20173</v>
      </c>
      <c r="B1880" s="40">
        <v>2</v>
      </c>
      <c r="C1880" s="41" t="s">
        <v>71</v>
      </c>
      <c r="D1880" s="40">
        <v>3</v>
      </c>
      <c r="E1880" s="40">
        <v>2017</v>
      </c>
      <c r="F1880" s="40" t="str">
        <f t="shared" si="117"/>
        <v>2017Q3</v>
      </c>
      <c r="G1880" s="40">
        <v>1</v>
      </c>
      <c r="H1880" s="40">
        <v>0</v>
      </c>
      <c r="I1880" s="40">
        <v>0</v>
      </c>
      <c r="J1880" s="42">
        <v>17159</v>
      </c>
      <c r="K1880" s="42">
        <f>J1880*OtherData!$C$3</f>
        <v>12989.401968205906</v>
      </c>
      <c r="L1880" s="42" t="str">
        <f>VLOOKUP($C1880,OtherData!$H:$I,2,0)</f>
        <v>Storm</v>
      </c>
      <c r="M1880" s="54">
        <f t="shared" si="118"/>
        <v>-3.9174328354109528E-2</v>
      </c>
      <c r="N1880" s="42" t="e">
        <f>VLOOKUP(E1880,Inflation!$A$2:'Inflation'!$L$63,14,FALSE)*J1880</f>
        <v>#REF!</v>
      </c>
      <c r="O1880" s="126" t="e">
        <f t="shared" si="119"/>
        <v>#REF!</v>
      </c>
      <c r="P1880" s="41">
        <v>5</v>
      </c>
      <c r="Q1880" s="41">
        <v>2</v>
      </c>
      <c r="R1880" s="41">
        <v>2</v>
      </c>
    </row>
    <row r="1881" spans="1:18">
      <c r="A1881" s="40" t="str">
        <f t="shared" si="116"/>
        <v>3_20123</v>
      </c>
      <c r="B1881" s="40">
        <v>3</v>
      </c>
      <c r="C1881" s="41" t="s">
        <v>66</v>
      </c>
      <c r="D1881" s="40">
        <v>3</v>
      </c>
      <c r="E1881" s="40">
        <v>2012</v>
      </c>
      <c r="F1881" s="40" t="str">
        <f t="shared" si="117"/>
        <v>2012Q3</v>
      </c>
      <c r="G1881" s="40">
        <v>1</v>
      </c>
      <c r="H1881" s="40">
        <v>0</v>
      </c>
      <c r="I1881" s="40">
        <v>0</v>
      </c>
      <c r="J1881" s="42">
        <v>17155</v>
      </c>
      <c r="K1881" s="42">
        <f>J1881*OtherData!$C$3</f>
        <v>12986.373959121878</v>
      </c>
      <c r="L1881" s="42" t="str">
        <f>VLOOKUP($C1881,OtherData!$H:$I,2,0)</f>
        <v>Water</v>
      </c>
      <c r="M1881" s="54">
        <f t="shared" si="118"/>
        <v>-3.9174355007113554E-2</v>
      </c>
      <c r="N1881" s="42" t="e">
        <f>VLOOKUP(E1881,Inflation!$A$2:'Inflation'!$L$63,14,FALSE)*J1881</f>
        <v>#REF!</v>
      </c>
      <c r="O1881" s="126" t="e">
        <f t="shared" si="119"/>
        <v>#REF!</v>
      </c>
      <c r="P1881" s="41">
        <v>3</v>
      </c>
      <c r="Q1881" s="41">
        <v>3</v>
      </c>
      <c r="R1881" s="41">
        <v>3</v>
      </c>
    </row>
    <row r="1882" spans="1:18">
      <c r="A1882" s="40" t="str">
        <f t="shared" si="116"/>
        <v>1_19843</v>
      </c>
      <c r="B1882" s="40">
        <v>1</v>
      </c>
      <c r="C1882" s="41" t="s">
        <v>102</v>
      </c>
      <c r="D1882" s="40">
        <v>3</v>
      </c>
      <c r="E1882" s="40">
        <v>1984</v>
      </c>
      <c r="F1882" s="40" t="str">
        <f t="shared" si="117"/>
        <v>1984Q3</v>
      </c>
      <c r="G1882" s="40">
        <v>1</v>
      </c>
      <c r="H1882" s="40">
        <v>0</v>
      </c>
      <c r="I1882" s="40">
        <v>2</v>
      </c>
      <c r="J1882" s="42">
        <v>17145</v>
      </c>
      <c r="K1882" s="42">
        <f>J1882*OtherData!$C$3</f>
        <v>12978.80393641181</v>
      </c>
      <c r="L1882" s="42" t="str">
        <f>VLOOKUP($C1882,OtherData!$H:$I,2,0)</f>
        <v>Water</v>
      </c>
      <c r="M1882" s="54">
        <f t="shared" si="118"/>
        <v>-3.9174421639623612E-2</v>
      </c>
      <c r="N1882" s="42" t="e">
        <f>VLOOKUP(E1882,Inflation!$A$2:'Inflation'!$L$63,14,FALSE)*J1882</f>
        <v>#REF!</v>
      </c>
      <c r="O1882" s="126" t="e">
        <f t="shared" si="119"/>
        <v>#REF!</v>
      </c>
      <c r="P1882" s="41">
        <v>3</v>
      </c>
      <c r="Q1882" s="41">
        <v>3</v>
      </c>
      <c r="R1882" s="41">
        <v>3</v>
      </c>
    </row>
    <row r="1883" spans="1:18">
      <c r="A1883" s="40" t="str">
        <f t="shared" si="116"/>
        <v>2_20122</v>
      </c>
      <c r="B1883" s="40">
        <v>2</v>
      </c>
      <c r="C1883" s="41" t="s">
        <v>86</v>
      </c>
      <c r="D1883" s="40">
        <v>2</v>
      </c>
      <c r="E1883" s="40">
        <v>2012</v>
      </c>
      <c r="F1883" s="40" t="str">
        <f t="shared" si="117"/>
        <v>2012Q2</v>
      </c>
      <c r="G1883" s="40">
        <v>1</v>
      </c>
      <c r="H1883" s="40">
        <v>0</v>
      </c>
      <c r="I1883" s="40">
        <v>0</v>
      </c>
      <c r="J1883" s="42">
        <v>17140</v>
      </c>
      <c r="K1883" s="42">
        <f>J1883*OtherData!$C$3</f>
        <v>12975.018925056776</v>
      </c>
      <c r="L1883" s="42" t="str">
        <f>VLOOKUP($C1883,OtherData!$H:$I,2,0)</f>
        <v>Storm</v>
      </c>
      <c r="M1883" s="54">
        <f t="shared" si="118"/>
        <v>-3.9174454955878645E-2</v>
      </c>
      <c r="N1883" s="42" t="e">
        <f>VLOOKUP(E1883,Inflation!$A$2:'Inflation'!$L$63,14,FALSE)*J1883</f>
        <v>#REF!</v>
      </c>
      <c r="O1883" s="126" t="e">
        <f t="shared" si="119"/>
        <v>#REF!</v>
      </c>
      <c r="P1883" s="41">
        <v>1</v>
      </c>
      <c r="Q1883" s="41">
        <v>1</v>
      </c>
      <c r="R1883" s="41">
        <v>1</v>
      </c>
    </row>
    <row r="1884" spans="1:18">
      <c r="A1884" s="40" t="str">
        <f t="shared" si="116"/>
        <v>2_20112</v>
      </c>
      <c r="B1884" s="40">
        <v>2</v>
      </c>
      <c r="C1884" s="41" t="s">
        <v>86</v>
      </c>
      <c r="D1884" s="40">
        <v>2</v>
      </c>
      <c r="E1884" s="40">
        <v>2011</v>
      </c>
      <c r="F1884" s="40" t="str">
        <f t="shared" si="117"/>
        <v>2011Q2</v>
      </c>
      <c r="G1884" s="40">
        <v>1</v>
      </c>
      <c r="H1884" s="40">
        <v>0</v>
      </c>
      <c r="I1884" s="40">
        <v>0</v>
      </c>
      <c r="J1884" s="42">
        <v>17132</v>
      </c>
      <c r="K1884" s="42">
        <f>J1884*OtherData!$C$3</f>
        <v>12968.962906888721</v>
      </c>
      <c r="L1884" s="42" t="str">
        <f>VLOOKUP($C1884,OtherData!$H:$I,2,0)</f>
        <v>Storm</v>
      </c>
      <c r="M1884" s="54">
        <f t="shared" si="118"/>
        <v>-3.9174508261886697E-2</v>
      </c>
      <c r="N1884" s="42" t="e">
        <f>VLOOKUP(E1884,Inflation!$A$2:'Inflation'!$L$63,14,FALSE)*J1884</f>
        <v>#REF!</v>
      </c>
      <c r="O1884" s="126" t="e">
        <f t="shared" si="119"/>
        <v>#REF!</v>
      </c>
      <c r="P1884" s="41">
        <v>2</v>
      </c>
      <c r="Q1884" s="41">
        <v>2</v>
      </c>
      <c r="R1884" s="41">
        <v>2</v>
      </c>
    </row>
    <row r="1885" spans="1:18">
      <c r="A1885" s="40" t="str">
        <f t="shared" si="116"/>
        <v>2_20104</v>
      </c>
      <c r="B1885" s="40">
        <v>2</v>
      </c>
      <c r="C1885" s="41" t="s">
        <v>86</v>
      </c>
      <c r="D1885" s="40">
        <v>4</v>
      </c>
      <c r="E1885" s="40">
        <v>2010</v>
      </c>
      <c r="F1885" s="40" t="str">
        <f t="shared" si="117"/>
        <v>2010Q4</v>
      </c>
      <c r="G1885" s="40">
        <v>1</v>
      </c>
      <c r="H1885" s="40">
        <v>0</v>
      </c>
      <c r="I1885" s="40">
        <v>0</v>
      </c>
      <c r="J1885" s="42">
        <v>17131</v>
      </c>
      <c r="K1885" s="42">
        <f>J1885*OtherData!$C$3</f>
        <v>12968.205904617715</v>
      </c>
      <c r="L1885" s="42" t="str">
        <f>VLOOKUP($C1885,OtherData!$H:$I,2,0)</f>
        <v>Storm</v>
      </c>
      <c r="M1885" s="54">
        <f t="shared" si="118"/>
        <v>-3.9174514925137696E-2</v>
      </c>
      <c r="N1885" s="42" t="e">
        <f>VLOOKUP(E1885,Inflation!$A$2:'Inflation'!$L$63,14,FALSE)*J1885</f>
        <v>#REF!</v>
      </c>
      <c r="O1885" s="126" t="e">
        <f t="shared" si="119"/>
        <v>#REF!</v>
      </c>
      <c r="P1885" s="41">
        <v>2</v>
      </c>
      <c r="Q1885" s="41">
        <v>2</v>
      </c>
      <c r="R1885" s="41">
        <v>2</v>
      </c>
    </row>
    <row r="1886" spans="1:18">
      <c r="A1886" s="40" t="str">
        <f t="shared" si="116"/>
        <v>3_20153</v>
      </c>
      <c r="B1886" s="40">
        <v>3</v>
      </c>
      <c r="C1886" s="41" t="s">
        <v>71</v>
      </c>
      <c r="D1886" s="40">
        <v>3</v>
      </c>
      <c r="E1886" s="40">
        <v>2015</v>
      </c>
      <c r="F1886" s="40" t="str">
        <f t="shared" si="117"/>
        <v>2015Q3</v>
      </c>
      <c r="G1886" s="40">
        <v>1</v>
      </c>
      <c r="H1886" s="40">
        <v>0</v>
      </c>
      <c r="I1886" s="40">
        <v>0</v>
      </c>
      <c r="J1886" s="42">
        <v>17112</v>
      </c>
      <c r="K1886" s="42">
        <f>J1886*OtherData!$C$3</f>
        <v>12953.822861468585</v>
      </c>
      <c r="L1886" s="42" t="str">
        <f>VLOOKUP($C1886,OtherData!$H:$I,2,0)</f>
        <v>Storm</v>
      </c>
      <c r="M1886" s="54">
        <f t="shared" si="118"/>
        <v>-3.9174641526906813E-2</v>
      </c>
      <c r="N1886" s="42" t="e">
        <f>VLOOKUP(E1886,Inflation!$A$2:'Inflation'!$L$63,14,FALSE)*J1886</f>
        <v>#REF!</v>
      </c>
      <c r="O1886" s="126" t="e">
        <f t="shared" si="119"/>
        <v>#REF!</v>
      </c>
      <c r="P1886" s="41">
        <v>2</v>
      </c>
      <c r="Q1886" s="41">
        <v>2</v>
      </c>
      <c r="R1886" s="41">
        <v>2</v>
      </c>
    </row>
    <row r="1887" spans="1:18">
      <c r="A1887" s="40" t="str">
        <f t="shared" si="116"/>
        <v>2_20103</v>
      </c>
      <c r="B1887" s="40">
        <v>2</v>
      </c>
      <c r="C1887" s="41" t="s">
        <v>71</v>
      </c>
      <c r="D1887" s="40">
        <v>3</v>
      </c>
      <c r="E1887" s="40">
        <v>2010</v>
      </c>
      <c r="F1887" s="40" t="str">
        <f t="shared" si="117"/>
        <v>2010Q3</v>
      </c>
      <c r="G1887" s="40">
        <v>1</v>
      </c>
      <c r="H1887" s="40">
        <v>0</v>
      </c>
      <c r="I1887" s="40">
        <v>0</v>
      </c>
      <c r="J1887" s="42">
        <v>17093</v>
      </c>
      <c r="K1887" s="42">
        <f>J1887*OtherData!$C$3</f>
        <v>12939.439818319455</v>
      </c>
      <c r="L1887" s="42" t="str">
        <f>VLOOKUP($C1887,OtherData!$H:$I,2,0)</f>
        <v>Storm</v>
      </c>
      <c r="M1887" s="54">
        <f t="shared" si="118"/>
        <v>-3.917476812867593E-2</v>
      </c>
      <c r="N1887" s="42" t="e">
        <f>VLOOKUP(E1887,Inflation!$A$2:'Inflation'!$L$63,14,FALSE)*J1887</f>
        <v>#REF!</v>
      </c>
      <c r="O1887" s="126" t="e">
        <f t="shared" si="119"/>
        <v>#REF!</v>
      </c>
      <c r="P1887" s="41">
        <v>3</v>
      </c>
      <c r="Q1887" s="41">
        <v>3</v>
      </c>
      <c r="R1887" s="41">
        <v>3</v>
      </c>
    </row>
    <row r="1888" spans="1:18">
      <c r="A1888" s="40" t="str">
        <f t="shared" si="116"/>
        <v>3_19803</v>
      </c>
      <c r="B1888" s="40">
        <v>3</v>
      </c>
      <c r="C1888" s="41" t="s">
        <v>98</v>
      </c>
      <c r="D1888" s="40">
        <v>3</v>
      </c>
      <c r="E1888" s="40">
        <v>1980</v>
      </c>
      <c r="F1888" s="40" t="str">
        <f t="shared" si="117"/>
        <v>1980Q3</v>
      </c>
      <c r="G1888" s="40">
        <v>1</v>
      </c>
      <c r="H1888" s="40">
        <v>0</v>
      </c>
      <c r="I1888" s="40">
        <v>0</v>
      </c>
      <c r="J1888" s="42">
        <v>17087</v>
      </c>
      <c r="K1888" s="42">
        <f>J1888*OtherData!$C$3</f>
        <v>12934.897804693415</v>
      </c>
      <c r="L1888" s="42" t="str">
        <f>VLOOKUP($C1888,OtherData!$H:$I,2,0)</f>
        <v>Water</v>
      </c>
      <c r="M1888" s="54">
        <f t="shared" si="118"/>
        <v>-3.9174808108181969E-2</v>
      </c>
      <c r="N1888" s="42" t="e">
        <f>VLOOKUP(E1888,Inflation!$A$2:'Inflation'!$L$63,14,FALSE)*J1888</f>
        <v>#REF!</v>
      </c>
      <c r="O1888" s="126" t="e">
        <f t="shared" si="119"/>
        <v>#REF!</v>
      </c>
      <c r="P1888" s="41">
        <v>3</v>
      </c>
      <c r="Q1888" s="41">
        <v>3</v>
      </c>
      <c r="R1888" s="41">
        <v>3</v>
      </c>
    </row>
    <row r="1889" spans="1:18">
      <c r="A1889" s="40" t="str">
        <f t="shared" si="116"/>
        <v>2_20152</v>
      </c>
      <c r="B1889" s="40">
        <v>2</v>
      </c>
      <c r="C1889" s="41" t="s">
        <v>71</v>
      </c>
      <c r="D1889" s="40">
        <v>2</v>
      </c>
      <c r="E1889" s="40">
        <v>2015</v>
      </c>
      <c r="F1889" s="40" t="str">
        <f t="shared" si="117"/>
        <v>2015Q2</v>
      </c>
      <c r="G1889" s="40">
        <v>1</v>
      </c>
      <c r="H1889" s="40">
        <v>0</v>
      </c>
      <c r="I1889" s="40">
        <v>0</v>
      </c>
      <c r="J1889" s="42">
        <v>17086</v>
      </c>
      <c r="K1889" s="42">
        <f>J1889*OtherData!$C$3</f>
        <v>12934.140802422407</v>
      </c>
      <c r="L1889" s="42" t="str">
        <f>VLOOKUP($C1889,OtherData!$H:$I,2,0)</f>
        <v>Storm</v>
      </c>
      <c r="M1889" s="54">
        <f t="shared" si="118"/>
        <v>-3.9174814771432975E-2</v>
      </c>
      <c r="N1889" s="42" t="e">
        <f>VLOOKUP(E1889,Inflation!$A$2:'Inflation'!$L$63,14,FALSE)*J1889</f>
        <v>#REF!</v>
      </c>
      <c r="O1889" s="126" t="e">
        <f t="shared" si="119"/>
        <v>#REF!</v>
      </c>
      <c r="P1889" s="41">
        <v>3</v>
      </c>
      <c r="Q1889" s="41">
        <v>3</v>
      </c>
      <c r="R1889" s="41">
        <v>3</v>
      </c>
    </row>
    <row r="1890" spans="1:18">
      <c r="A1890" s="40" t="str">
        <f t="shared" si="116"/>
        <v>2_20152</v>
      </c>
      <c r="B1890" s="40">
        <v>2</v>
      </c>
      <c r="C1890" s="41" t="s">
        <v>86</v>
      </c>
      <c r="D1890" s="40">
        <v>2</v>
      </c>
      <c r="E1890" s="40">
        <v>2015</v>
      </c>
      <c r="F1890" s="40" t="str">
        <f t="shared" si="117"/>
        <v>2015Q2</v>
      </c>
      <c r="G1890" s="40">
        <v>1</v>
      </c>
      <c r="H1890" s="40">
        <v>0</v>
      </c>
      <c r="I1890" s="40">
        <v>0</v>
      </c>
      <c r="J1890" s="42">
        <v>17086</v>
      </c>
      <c r="K1890" s="42">
        <f>J1890*OtherData!$C$3</f>
        <v>12934.140802422407</v>
      </c>
      <c r="L1890" s="42" t="str">
        <f>VLOOKUP($C1890,OtherData!$H:$I,2,0)</f>
        <v>Storm</v>
      </c>
      <c r="M1890" s="54">
        <f t="shared" si="118"/>
        <v>-3.9174814771432975E-2</v>
      </c>
      <c r="N1890" s="42" t="e">
        <f>VLOOKUP(E1890,Inflation!$A$2:'Inflation'!$L$63,14,FALSE)*J1890</f>
        <v>#REF!</v>
      </c>
      <c r="O1890" s="126" t="e">
        <f t="shared" si="119"/>
        <v>#REF!</v>
      </c>
      <c r="P1890" s="41">
        <v>3</v>
      </c>
      <c r="Q1890" s="41">
        <v>3</v>
      </c>
      <c r="R1890" s="41">
        <v>3</v>
      </c>
    </row>
    <row r="1891" spans="1:18">
      <c r="A1891" s="40" t="str">
        <f t="shared" si="116"/>
        <v>2_20122</v>
      </c>
      <c r="B1891" s="40">
        <v>2</v>
      </c>
      <c r="C1891" s="41" t="s">
        <v>71</v>
      </c>
      <c r="D1891" s="40">
        <v>2</v>
      </c>
      <c r="E1891" s="40">
        <v>2012</v>
      </c>
      <c r="F1891" s="40" t="str">
        <f t="shared" si="117"/>
        <v>2012Q2</v>
      </c>
      <c r="G1891" s="40">
        <v>1</v>
      </c>
      <c r="H1891" s="40">
        <v>0</v>
      </c>
      <c r="I1891" s="40">
        <v>0</v>
      </c>
      <c r="J1891" s="42">
        <v>17082</v>
      </c>
      <c r="K1891" s="42">
        <f>J1891*OtherData!$C$3</f>
        <v>12931.112793338381</v>
      </c>
      <c r="L1891" s="42" t="str">
        <f>VLOOKUP($C1891,OtherData!$H:$I,2,0)</f>
        <v>Storm</v>
      </c>
      <c r="M1891" s="54">
        <f t="shared" si="118"/>
        <v>-3.9174841424436994E-2</v>
      </c>
      <c r="N1891" s="42" t="e">
        <f>VLOOKUP(E1891,Inflation!$A$2:'Inflation'!$L$63,14,FALSE)*J1891</f>
        <v>#REF!</v>
      </c>
      <c r="O1891" s="126" t="e">
        <f t="shared" si="119"/>
        <v>#REF!</v>
      </c>
      <c r="P1891" s="41">
        <v>4</v>
      </c>
      <c r="Q1891" s="41">
        <v>4</v>
      </c>
      <c r="R1891" s="41">
        <v>4</v>
      </c>
    </row>
    <row r="1892" spans="1:18">
      <c r="A1892" s="40" t="str">
        <f t="shared" si="116"/>
        <v>4_20152</v>
      </c>
      <c r="B1892" s="40">
        <v>4</v>
      </c>
      <c r="C1892" s="41" t="s">
        <v>71</v>
      </c>
      <c r="D1892" s="40">
        <v>2</v>
      </c>
      <c r="E1892" s="40">
        <v>2015</v>
      </c>
      <c r="F1892" s="40" t="str">
        <f t="shared" si="117"/>
        <v>2015Q2</v>
      </c>
      <c r="G1892" s="40">
        <v>1</v>
      </c>
      <c r="H1892" s="40">
        <v>0</v>
      </c>
      <c r="I1892" s="40">
        <v>0</v>
      </c>
      <c r="J1892" s="42">
        <v>17053</v>
      </c>
      <c r="K1892" s="42">
        <f>J1892*OtherData!$C$3</f>
        <v>12909.159727479184</v>
      </c>
      <c r="L1892" s="42" t="str">
        <f>VLOOKUP($C1892,OtherData!$H:$I,2,0)</f>
        <v>Storm</v>
      </c>
      <c r="M1892" s="54">
        <f t="shared" si="118"/>
        <v>-3.9175034658716176E-2</v>
      </c>
      <c r="N1892" s="42" t="e">
        <f>VLOOKUP(E1892,Inflation!$A$2:'Inflation'!$L$63,14,FALSE)*J1892</f>
        <v>#REF!</v>
      </c>
      <c r="O1892" s="126" t="e">
        <f t="shared" si="119"/>
        <v>#REF!</v>
      </c>
      <c r="P1892" s="41">
        <v>3</v>
      </c>
      <c r="Q1892" s="41">
        <v>3</v>
      </c>
      <c r="R1892" s="41">
        <v>3</v>
      </c>
    </row>
    <row r="1893" spans="1:18">
      <c r="A1893" s="40" t="str">
        <f t="shared" si="116"/>
        <v>1_19801</v>
      </c>
      <c r="B1893" s="40">
        <v>1</v>
      </c>
      <c r="C1893" s="41" t="s">
        <v>67</v>
      </c>
      <c r="D1893" s="40">
        <v>1</v>
      </c>
      <c r="E1893" s="40">
        <v>1980</v>
      </c>
      <c r="F1893" s="40" t="str">
        <f t="shared" si="117"/>
        <v>1980Q1</v>
      </c>
      <c r="G1893" s="40">
        <v>2</v>
      </c>
      <c r="H1893" s="40">
        <v>0</v>
      </c>
      <c r="I1893" s="40">
        <v>0</v>
      </c>
      <c r="J1893" s="42">
        <v>17027</v>
      </c>
      <c r="K1893" s="42">
        <f>J1893*OtherData!$C$3</f>
        <v>12889.477668433006</v>
      </c>
      <c r="L1893" s="42" t="str">
        <f>VLOOKUP($C1893,OtherData!$H:$I,2,0)</f>
        <v>Winter</v>
      </c>
      <c r="M1893" s="54">
        <f t="shared" si="118"/>
        <v>-3.9175207903242332E-2</v>
      </c>
      <c r="N1893" s="42" t="e">
        <f>VLOOKUP(E1893,Inflation!$A$2:'Inflation'!$L$63,14,FALSE)*J1893</f>
        <v>#REF!</v>
      </c>
      <c r="O1893" s="126" t="e">
        <f t="shared" si="119"/>
        <v>#REF!</v>
      </c>
      <c r="P1893" s="41">
        <v>2</v>
      </c>
      <c r="Q1893" s="41">
        <v>2</v>
      </c>
      <c r="R1893" s="41">
        <v>2</v>
      </c>
    </row>
    <row r="1894" spans="1:18">
      <c r="A1894" s="40" t="str">
        <f t="shared" si="116"/>
        <v>2_20112</v>
      </c>
      <c r="B1894" s="40">
        <v>2</v>
      </c>
      <c r="C1894" s="41" t="s">
        <v>86</v>
      </c>
      <c r="D1894" s="40">
        <v>2</v>
      </c>
      <c r="E1894" s="40">
        <v>2011</v>
      </c>
      <c r="F1894" s="40" t="str">
        <f t="shared" si="117"/>
        <v>2011Q2</v>
      </c>
      <c r="G1894" s="40">
        <v>1</v>
      </c>
      <c r="H1894" s="40">
        <v>0</v>
      </c>
      <c r="I1894" s="40">
        <v>0</v>
      </c>
      <c r="J1894" s="42">
        <v>17012</v>
      </c>
      <c r="K1894" s="42">
        <f>J1894*OtherData!$C$3</f>
        <v>12878.122634367905</v>
      </c>
      <c r="L1894" s="42" t="str">
        <f>VLOOKUP($C1894,OtherData!$H:$I,2,0)</f>
        <v>Storm</v>
      </c>
      <c r="M1894" s="54">
        <f t="shared" si="118"/>
        <v>-3.9175307852007422E-2</v>
      </c>
      <c r="N1894" s="42" t="e">
        <f>VLOOKUP(E1894,Inflation!$A$2:'Inflation'!$L$63,14,FALSE)*J1894</f>
        <v>#REF!</v>
      </c>
      <c r="O1894" s="126" t="e">
        <f t="shared" si="119"/>
        <v>#REF!</v>
      </c>
      <c r="P1894" s="41">
        <v>4</v>
      </c>
      <c r="Q1894" s="41">
        <v>4</v>
      </c>
      <c r="R1894" s="41">
        <v>5</v>
      </c>
    </row>
    <row r="1895" spans="1:18">
      <c r="A1895" s="40" t="str">
        <f t="shared" si="116"/>
        <v>2_20153</v>
      </c>
      <c r="B1895" s="40">
        <v>2</v>
      </c>
      <c r="C1895" s="41" t="s">
        <v>71</v>
      </c>
      <c r="D1895" s="40">
        <v>3</v>
      </c>
      <c r="E1895" s="40">
        <v>2015</v>
      </c>
      <c r="F1895" s="40" t="str">
        <f t="shared" si="117"/>
        <v>2015Q3</v>
      </c>
      <c r="G1895" s="40">
        <v>1</v>
      </c>
      <c r="H1895" s="40">
        <v>0</v>
      </c>
      <c r="I1895" s="40">
        <v>0</v>
      </c>
      <c r="J1895" s="42">
        <v>16996</v>
      </c>
      <c r="K1895" s="42">
        <f>J1895*OtherData!$C$3</f>
        <v>12866.010598031795</v>
      </c>
      <c r="L1895" s="42" t="str">
        <f>VLOOKUP($C1895,OtherData!$H:$I,2,0)</f>
        <v>Storm</v>
      </c>
      <c r="M1895" s="54">
        <f t="shared" si="118"/>
        <v>-3.917541446402352E-2</v>
      </c>
      <c r="N1895" s="42" t="e">
        <f>VLOOKUP(E1895,Inflation!$A$2:'Inflation'!$L$63,14,FALSE)*J1895</f>
        <v>#REF!</v>
      </c>
      <c r="O1895" s="126" t="e">
        <f t="shared" si="119"/>
        <v>#REF!</v>
      </c>
      <c r="P1895" s="41">
        <v>4</v>
      </c>
      <c r="Q1895" s="41">
        <v>4</v>
      </c>
      <c r="R1895" s="41">
        <v>5</v>
      </c>
    </row>
    <row r="1896" spans="1:18">
      <c r="A1896" s="40" t="str">
        <f t="shared" si="116"/>
        <v>5_19661</v>
      </c>
      <c r="B1896" s="40">
        <v>5</v>
      </c>
      <c r="C1896" s="41" t="s">
        <v>66</v>
      </c>
      <c r="D1896" s="40">
        <v>1</v>
      </c>
      <c r="E1896" s="40">
        <v>1966</v>
      </c>
      <c r="F1896" s="40" t="str">
        <f t="shared" si="117"/>
        <v>1966Q1</v>
      </c>
      <c r="G1896" s="40">
        <v>5</v>
      </c>
      <c r="H1896" s="40">
        <v>0</v>
      </c>
      <c r="I1896" s="40">
        <v>0</v>
      </c>
      <c r="J1896" s="42">
        <v>16992</v>
      </c>
      <c r="K1896" s="42">
        <f>J1896*OtherData!$C$3</f>
        <v>12862.982588947767</v>
      </c>
      <c r="L1896" s="42" t="str">
        <f>VLOOKUP($C1896,OtherData!$H:$I,2,0)</f>
        <v>Water</v>
      </c>
      <c r="M1896" s="54">
        <f t="shared" si="118"/>
        <v>-3.9175441117027546E-2</v>
      </c>
      <c r="N1896" s="42" t="e">
        <f>VLOOKUP(E1896,Inflation!$A$2:'Inflation'!$L$63,14,FALSE)*J1896</f>
        <v>#REF!</v>
      </c>
      <c r="O1896" s="126" t="e">
        <f t="shared" si="119"/>
        <v>#REF!</v>
      </c>
      <c r="P1896" s="41">
        <v>3</v>
      </c>
      <c r="Q1896" s="41">
        <v>3</v>
      </c>
      <c r="R1896" s="41">
        <v>5</v>
      </c>
    </row>
    <row r="1897" spans="1:18">
      <c r="A1897" s="40" t="str">
        <f t="shared" si="116"/>
        <v>5_19751</v>
      </c>
      <c r="B1897" s="40">
        <v>5</v>
      </c>
      <c r="C1897" s="41" t="s">
        <v>106</v>
      </c>
      <c r="D1897" s="40">
        <v>1</v>
      </c>
      <c r="E1897" s="40">
        <v>1975</v>
      </c>
      <c r="F1897" s="40" t="str">
        <f t="shared" si="117"/>
        <v>1975Q1</v>
      </c>
      <c r="G1897" s="40">
        <v>1</v>
      </c>
      <c r="H1897" s="40">
        <v>0</v>
      </c>
      <c r="I1897" s="40">
        <v>3</v>
      </c>
      <c r="J1897" s="42">
        <v>16980</v>
      </c>
      <c r="K1897" s="42">
        <f>J1897*OtherData!$C$3</f>
        <v>12853.898561695685</v>
      </c>
      <c r="L1897" s="42" t="str">
        <f>VLOOKUP($C1897,OtherData!$H:$I,2,0)</f>
        <v>Storm</v>
      </c>
      <c r="M1897" s="54">
        <f t="shared" si="118"/>
        <v>-3.9175521076039617E-2</v>
      </c>
      <c r="N1897" s="42" t="e">
        <f>VLOOKUP(E1897,Inflation!$A$2:'Inflation'!$L$63,14,FALSE)*J1897</f>
        <v>#REF!</v>
      </c>
      <c r="O1897" s="126" t="e">
        <f t="shared" si="119"/>
        <v>#REF!</v>
      </c>
      <c r="P1897" s="41">
        <v>3</v>
      </c>
      <c r="Q1897" s="41">
        <v>3</v>
      </c>
      <c r="R1897" s="41">
        <v>3</v>
      </c>
    </row>
    <row r="1898" spans="1:18">
      <c r="A1898" s="40" t="str">
        <f t="shared" si="116"/>
        <v>5_19952</v>
      </c>
      <c r="B1898" s="40">
        <v>5</v>
      </c>
      <c r="C1898" s="41" t="s">
        <v>71</v>
      </c>
      <c r="D1898" s="40">
        <v>2</v>
      </c>
      <c r="E1898" s="40">
        <v>1995</v>
      </c>
      <c r="F1898" s="40" t="str">
        <f t="shared" si="117"/>
        <v>1995Q2</v>
      </c>
      <c r="G1898" s="40">
        <v>1</v>
      </c>
      <c r="H1898" s="40">
        <v>0</v>
      </c>
      <c r="I1898" s="40">
        <v>0</v>
      </c>
      <c r="J1898" s="42">
        <v>16975</v>
      </c>
      <c r="K1898" s="42">
        <f>J1898*OtherData!$C$3</f>
        <v>12850.113550340651</v>
      </c>
      <c r="L1898" s="42" t="str">
        <f>VLOOKUP($C1898,OtherData!$H:$I,2,0)</f>
        <v>Storm</v>
      </c>
      <c r="M1898" s="54">
        <f t="shared" si="118"/>
        <v>-3.9175554392294649E-2</v>
      </c>
      <c r="N1898" s="42" t="e">
        <f>VLOOKUP(E1898,Inflation!$A$2:'Inflation'!$L$63,14,FALSE)*J1898</f>
        <v>#REF!</v>
      </c>
      <c r="O1898" s="126" t="e">
        <f t="shared" si="119"/>
        <v>#REF!</v>
      </c>
      <c r="P1898" s="41">
        <v>4</v>
      </c>
      <c r="Q1898" s="41">
        <v>4</v>
      </c>
      <c r="R1898" s="41">
        <v>5</v>
      </c>
    </row>
    <row r="1899" spans="1:18">
      <c r="A1899" s="40" t="str">
        <f t="shared" si="116"/>
        <v>2_20112</v>
      </c>
      <c r="B1899" s="40">
        <v>2</v>
      </c>
      <c r="C1899" s="41" t="s">
        <v>71</v>
      </c>
      <c r="D1899" s="40">
        <v>2</v>
      </c>
      <c r="E1899" s="40">
        <v>2011</v>
      </c>
      <c r="F1899" s="40" t="str">
        <f t="shared" si="117"/>
        <v>2011Q2</v>
      </c>
      <c r="G1899" s="40">
        <v>1</v>
      </c>
      <c r="H1899" s="40">
        <v>0</v>
      </c>
      <c r="I1899" s="40">
        <v>0</v>
      </c>
      <c r="J1899" s="42">
        <v>16971</v>
      </c>
      <c r="K1899" s="42">
        <f>J1899*OtherData!$C$3</f>
        <v>12847.085541256625</v>
      </c>
      <c r="L1899" s="42" t="str">
        <f>VLOOKUP($C1899,OtherData!$H:$I,2,0)</f>
        <v>Storm</v>
      </c>
      <c r="M1899" s="54">
        <f t="shared" si="118"/>
        <v>-3.9175581045298669E-2</v>
      </c>
      <c r="N1899" s="42" t="e">
        <f>VLOOKUP(E1899,Inflation!$A$2:'Inflation'!$L$63,14,FALSE)*J1899</f>
        <v>#REF!</v>
      </c>
      <c r="O1899" s="126" t="e">
        <f t="shared" si="119"/>
        <v>#REF!</v>
      </c>
      <c r="P1899" s="41">
        <v>4</v>
      </c>
      <c r="Q1899" s="41">
        <v>4</v>
      </c>
      <c r="R1899" s="41">
        <v>5</v>
      </c>
    </row>
    <row r="1900" spans="1:18">
      <c r="A1900" s="40" t="str">
        <f t="shared" si="116"/>
        <v>6_19841</v>
      </c>
      <c r="B1900" s="40">
        <v>6</v>
      </c>
      <c r="C1900" s="41" t="s">
        <v>102</v>
      </c>
      <c r="D1900" s="40">
        <v>1</v>
      </c>
      <c r="E1900" s="40">
        <v>1984</v>
      </c>
      <c r="F1900" s="40" t="str">
        <f t="shared" si="117"/>
        <v>1984Q1</v>
      </c>
      <c r="G1900" s="40">
        <v>1</v>
      </c>
      <c r="H1900" s="40">
        <v>0</v>
      </c>
      <c r="I1900" s="40">
        <v>0</v>
      </c>
      <c r="J1900" s="42">
        <v>16953</v>
      </c>
      <c r="K1900" s="42">
        <f>J1900*OtherData!$C$3</f>
        <v>12833.459500378502</v>
      </c>
      <c r="L1900" s="42" t="str">
        <f>VLOOKUP($C1900,OtherData!$H:$I,2,0)</f>
        <v>Water</v>
      </c>
      <c r="M1900" s="54">
        <f t="shared" si="118"/>
        <v>-3.9175700983816779E-2</v>
      </c>
      <c r="N1900" s="42" t="e">
        <f>VLOOKUP(E1900,Inflation!$A$2:'Inflation'!$L$63,14,FALSE)*J1900</f>
        <v>#REF!</v>
      </c>
      <c r="O1900" s="126" t="e">
        <f t="shared" si="119"/>
        <v>#REF!</v>
      </c>
      <c r="P1900" s="41">
        <v>3</v>
      </c>
      <c r="Q1900" s="41">
        <v>3</v>
      </c>
      <c r="R1900" s="41">
        <v>3</v>
      </c>
    </row>
    <row r="1901" spans="1:18">
      <c r="A1901" s="40" t="str">
        <f t="shared" si="116"/>
        <v>6_19751</v>
      </c>
      <c r="B1901" s="40">
        <v>6</v>
      </c>
      <c r="C1901" s="41" t="s">
        <v>84</v>
      </c>
      <c r="D1901" s="40">
        <v>1</v>
      </c>
      <c r="E1901" s="40">
        <v>1975</v>
      </c>
      <c r="F1901" s="40" t="str">
        <f t="shared" si="117"/>
        <v>1975Q1</v>
      </c>
      <c r="G1901" s="40">
        <v>7</v>
      </c>
      <c r="H1901" s="40">
        <v>0</v>
      </c>
      <c r="I1901" s="40">
        <v>0</v>
      </c>
      <c r="J1901" s="42">
        <v>16953</v>
      </c>
      <c r="K1901" s="42">
        <f>J1901*OtherData!$C$3</f>
        <v>12833.459500378502</v>
      </c>
      <c r="L1901" s="42" t="str">
        <f>VLOOKUP($C1901,OtherData!$H:$I,2,0)</f>
        <v>Water</v>
      </c>
      <c r="M1901" s="54">
        <f t="shared" si="118"/>
        <v>-3.9175700983816779E-2</v>
      </c>
      <c r="N1901" s="42" t="e">
        <f>VLOOKUP(E1901,Inflation!$A$2:'Inflation'!$L$63,14,FALSE)*J1901</f>
        <v>#REF!</v>
      </c>
      <c r="O1901" s="126" t="e">
        <f t="shared" si="119"/>
        <v>#REF!</v>
      </c>
      <c r="P1901" s="41">
        <v>5</v>
      </c>
      <c r="Q1901" s="41">
        <v>2</v>
      </c>
      <c r="R1901" s="41">
        <v>5</v>
      </c>
    </row>
    <row r="1902" spans="1:18">
      <c r="A1902" s="40" t="str">
        <f t="shared" si="116"/>
        <v>1_20032</v>
      </c>
      <c r="B1902" s="40">
        <v>1</v>
      </c>
      <c r="C1902" s="41" t="s">
        <v>71</v>
      </c>
      <c r="D1902" s="40">
        <v>2</v>
      </c>
      <c r="E1902" s="40">
        <v>2003</v>
      </c>
      <c r="F1902" s="40" t="str">
        <f t="shared" si="117"/>
        <v>2003Q2</v>
      </c>
      <c r="G1902" s="40">
        <v>1</v>
      </c>
      <c r="H1902" s="40">
        <v>0</v>
      </c>
      <c r="I1902" s="40">
        <v>0</v>
      </c>
      <c r="J1902" s="42">
        <v>16944</v>
      </c>
      <c r="K1902" s="42">
        <f>J1902*OtherData!$C$3</f>
        <v>12826.64647993944</v>
      </c>
      <c r="L1902" s="42" t="str">
        <f>VLOOKUP($C1902,OtherData!$H:$I,2,0)</f>
        <v>Storm</v>
      </c>
      <c r="M1902" s="54">
        <f t="shared" si="118"/>
        <v>-3.9175760953075837E-2</v>
      </c>
      <c r="N1902" s="42" t="e">
        <f>VLOOKUP(E1902,Inflation!$A$2:'Inflation'!$L$63,14,FALSE)*J1902</f>
        <v>#REF!</v>
      </c>
      <c r="O1902" s="126" t="e">
        <f t="shared" si="119"/>
        <v>#REF!</v>
      </c>
      <c r="P1902" s="41">
        <v>3</v>
      </c>
      <c r="Q1902" s="41">
        <v>3</v>
      </c>
      <c r="R1902" s="41">
        <v>3</v>
      </c>
    </row>
    <row r="1903" spans="1:18">
      <c r="A1903" s="40" t="str">
        <f t="shared" si="116"/>
        <v>5_19643</v>
      </c>
      <c r="B1903" s="40">
        <v>5</v>
      </c>
      <c r="C1903" s="41" t="s">
        <v>64</v>
      </c>
      <c r="D1903" s="40">
        <v>3</v>
      </c>
      <c r="E1903" s="40">
        <v>1964</v>
      </c>
      <c r="F1903" s="40" t="str">
        <f t="shared" si="117"/>
        <v>1964Q3</v>
      </c>
      <c r="G1903" s="40">
        <v>3</v>
      </c>
      <c r="H1903" s="40">
        <v>0</v>
      </c>
      <c r="I1903" s="40">
        <v>0</v>
      </c>
      <c r="J1903" s="42">
        <v>16937</v>
      </c>
      <c r="K1903" s="42">
        <f>J1903*OtherData!$C$3</f>
        <v>12821.347464042392</v>
      </c>
      <c r="L1903" s="42" t="str">
        <f>VLOOKUP($C1903,OtherData!$H:$I,2,0)</f>
        <v>Wind</v>
      </c>
      <c r="M1903" s="54">
        <f t="shared" si="118"/>
        <v>-3.9175807595832876E-2</v>
      </c>
      <c r="N1903" s="42" t="e">
        <f>VLOOKUP(E1903,Inflation!$A$2:'Inflation'!$L$63,14,FALSE)*J1903</f>
        <v>#REF!</v>
      </c>
      <c r="O1903" s="126" t="e">
        <f t="shared" si="119"/>
        <v>#REF!</v>
      </c>
      <c r="P1903" s="41">
        <v>4</v>
      </c>
      <c r="Q1903" s="41">
        <v>4</v>
      </c>
      <c r="R1903" s="41">
        <v>4</v>
      </c>
    </row>
    <row r="1904" spans="1:18">
      <c r="A1904" s="40" t="str">
        <f t="shared" si="116"/>
        <v>6_19862</v>
      </c>
      <c r="B1904" s="40">
        <v>6</v>
      </c>
      <c r="C1904" s="41" t="s">
        <v>85</v>
      </c>
      <c r="D1904" s="40">
        <v>2</v>
      </c>
      <c r="E1904" s="40">
        <v>1986</v>
      </c>
      <c r="F1904" s="40" t="str">
        <f t="shared" si="117"/>
        <v>1986Q2</v>
      </c>
      <c r="G1904" s="40">
        <v>30</v>
      </c>
      <c r="H1904" s="40">
        <v>0</v>
      </c>
      <c r="I1904" s="40">
        <v>0</v>
      </c>
      <c r="J1904" s="42">
        <v>16932</v>
      </c>
      <c r="K1904" s="42">
        <f>J1904*OtherData!$C$3</f>
        <v>12817.562452687358</v>
      </c>
      <c r="L1904" s="42" t="str">
        <f>VLOOKUP($C1904,OtherData!$H:$I,2,0)</f>
        <v>Heat</v>
      </c>
      <c r="M1904" s="54">
        <f t="shared" si="118"/>
        <v>-3.9175840912087909E-2</v>
      </c>
      <c r="N1904" s="42" t="e">
        <f>VLOOKUP(E1904,Inflation!$A$2:'Inflation'!$L$63,14,FALSE)*J1904</f>
        <v>#REF!</v>
      </c>
      <c r="O1904" s="126" t="e">
        <f t="shared" si="119"/>
        <v>#REF!</v>
      </c>
      <c r="P1904" s="41">
        <v>4</v>
      </c>
      <c r="Q1904" s="41">
        <v>4</v>
      </c>
      <c r="R1904" s="41">
        <v>4</v>
      </c>
    </row>
    <row r="1905" spans="1:18">
      <c r="A1905" s="40" t="str">
        <f t="shared" si="116"/>
        <v>4_19891</v>
      </c>
      <c r="B1905" s="40">
        <v>4</v>
      </c>
      <c r="C1905" s="41" t="s">
        <v>73</v>
      </c>
      <c r="D1905" s="40">
        <v>1</v>
      </c>
      <c r="E1905" s="40">
        <v>1989</v>
      </c>
      <c r="F1905" s="40" t="str">
        <f t="shared" si="117"/>
        <v>1989Q1</v>
      </c>
      <c r="G1905" s="40">
        <v>1</v>
      </c>
      <c r="H1905" s="40">
        <v>0</v>
      </c>
      <c r="I1905" s="40">
        <v>0</v>
      </c>
      <c r="J1905" s="42">
        <v>16930</v>
      </c>
      <c r="K1905" s="42">
        <f>J1905*OtherData!$C$3</f>
        <v>12816.048448145346</v>
      </c>
      <c r="L1905" s="42" t="str">
        <f>VLOOKUP($C1905,OtherData!$H:$I,2,0)</f>
        <v>Wind</v>
      </c>
      <c r="M1905" s="54">
        <f t="shared" si="118"/>
        <v>-3.9175854238589922E-2</v>
      </c>
      <c r="N1905" s="42" t="e">
        <f>VLOOKUP(E1905,Inflation!$A$2:'Inflation'!$L$63,14,FALSE)*J1905</f>
        <v>#REF!</v>
      </c>
      <c r="O1905" s="126" t="e">
        <f t="shared" si="119"/>
        <v>#REF!</v>
      </c>
      <c r="P1905" s="41">
        <v>1</v>
      </c>
      <c r="Q1905" s="41">
        <v>1</v>
      </c>
      <c r="R1905" s="41">
        <v>1</v>
      </c>
    </row>
    <row r="1906" spans="1:18">
      <c r="A1906" s="40" t="str">
        <f t="shared" si="116"/>
        <v>2_20131</v>
      </c>
      <c r="B1906" s="40">
        <v>2</v>
      </c>
      <c r="C1906" s="41" t="s">
        <v>73</v>
      </c>
      <c r="D1906" s="40">
        <v>1</v>
      </c>
      <c r="E1906" s="40">
        <v>2013</v>
      </c>
      <c r="F1906" s="40" t="str">
        <f t="shared" si="117"/>
        <v>2013Q1</v>
      </c>
      <c r="G1906" s="40">
        <v>1</v>
      </c>
      <c r="H1906" s="40">
        <v>0</v>
      </c>
      <c r="I1906" s="40">
        <v>0</v>
      </c>
      <c r="J1906" s="42">
        <v>16923</v>
      </c>
      <c r="K1906" s="42">
        <f>J1906*OtherData!$C$3</f>
        <v>12810.749432248298</v>
      </c>
      <c r="L1906" s="42" t="str">
        <f>VLOOKUP($C1906,OtherData!$H:$I,2,0)</f>
        <v>Wind</v>
      </c>
      <c r="M1906" s="54">
        <f t="shared" si="118"/>
        <v>-3.917590088134696E-2</v>
      </c>
      <c r="N1906" s="42" t="e">
        <f>VLOOKUP(E1906,Inflation!$A$2:'Inflation'!$L$63,14,FALSE)*J1906</f>
        <v>#REF!</v>
      </c>
      <c r="O1906" s="126" t="e">
        <f t="shared" si="119"/>
        <v>#REF!</v>
      </c>
      <c r="P1906" s="41">
        <v>2</v>
      </c>
      <c r="Q1906" s="41">
        <v>2</v>
      </c>
      <c r="R1906" s="41">
        <v>2</v>
      </c>
    </row>
    <row r="1907" spans="1:18">
      <c r="A1907" s="40" t="str">
        <f t="shared" si="116"/>
        <v>1_20094</v>
      </c>
      <c r="B1907" s="40">
        <v>1</v>
      </c>
      <c r="C1907" s="41" t="s">
        <v>66</v>
      </c>
      <c r="D1907" s="40">
        <v>4</v>
      </c>
      <c r="E1907" s="40">
        <v>2009</v>
      </c>
      <c r="F1907" s="40" t="str">
        <f t="shared" si="117"/>
        <v>2009Q4</v>
      </c>
      <c r="G1907" s="40">
        <v>1</v>
      </c>
      <c r="H1907" s="40">
        <v>0</v>
      </c>
      <c r="I1907" s="40">
        <v>0</v>
      </c>
      <c r="J1907" s="42">
        <v>16917</v>
      </c>
      <c r="K1907" s="42">
        <f>J1907*OtherData!$C$3</f>
        <v>12806.207418622256</v>
      </c>
      <c r="L1907" s="42" t="str">
        <f>VLOOKUP($C1907,OtherData!$H:$I,2,0)</f>
        <v>Water</v>
      </c>
      <c r="M1907" s="54">
        <f t="shared" si="118"/>
        <v>-3.9175940860852999E-2</v>
      </c>
      <c r="N1907" s="42" t="e">
        <f>VLOOKUP(E1907,Inflation!$A$2:'Inflation'!$L$63,14,FALSE)*J1907</f>
        <v>#REF!</v>
      </c>
      <c r="O1907" s="126" t="e">
        <f t="shared" si="119"/>
        <v>#REF!</v>
      </c>
      <c r="P1907" s="41">
        <v>3</v>
      </c>
      <c r="Q1907" s="41">
        <v>3</v>
      </c>
      <c r="R1907" s="41">
        <v>3</v>
      </c>
    </row>
    <row r="1908" spans="1:18">
      <c r="A1908" s="40" t="str">
        <f t="shared" si="116"/>
        <v>3_20163</v>
      </c>
      <c r="B1908" s="40">
        <v>3</v>
      </c>
      <c r="C1908" s="41" t="s">
        <v>66</v>
      </c>
      <c r="D1908" s="40">
        <v>3</v>
      </c>
      <c r="E1908" s="40">
        <v>2016</v>
      </c>
      <c r="F1908" s="40" t="str">
        <f t="shared" si="117"/>
        <v>2016Q3</v>
      </c>
      <c r="G1908" s="40">
        <v>1</v>
      </c>
      <c r="H1908" s="40">
        <v>0</v>
      </c>
      <c r="I1908" s="40">
        <v>0</v>
      </c>
      <c r="J1908" s="42">
        <v>16906</v>
      </c>
      <c r="K1908" s="42">
        <f>J1908*OtherData!$C$3</f>
        <v>12797.880393641182</v>
      </c>
      <c r="L1908" s="42" t="str">
        <f>VLOOKUP($C1908,OtherData!$H:$I,2,0)</f>
        <v>Water</v>
      </c>
      <c r="M1908" s="54">
        <f t="shared" si="118"/>
        <v>-3.9176014156614064E-2</v>
      </c>
      <c r="N1908" s="42" t="e">
        <f>VLOOKUP(E1908,Inflation!$A$2:'Inflation'!$L$63,14,FALSE)*J1908</f>
        <v>#REF!</v>
      </c>
      <c r="O1908" s="126" t="e">
        <f t="shared" si="119"/>
        <v>#REF!</v>
      </c>
      <c r="P1908" s="41">
        <v>2</v>
      </c>
      <c r="Q1908" s="41">
        <v>2</v>
      </c>
      <c r="R1908" s="41">
        <v>2</v>
      </c>
    </row>
    <row r="1909" spans="1:18">
      <c r="A1909" s="40" t="str">
        <f t="shared" si="116"/>
        <v>2_20102</v>
      </c>
      <c r="B1909" s="40">
        <v>2</v>
      </c>
      <c r="C1909" s="41" t="s">
        <v>71</v>
      </c>
      <c r="D1909" s="40">
        <v>2</v>
      </c>
      <c r="E1909" s="40">
        <v>2010</v>
      </c>
      <c r="F1909" s="40" t="str">
        <f t="shared" si="117"/>
        <v>2010Q2</v>
      </c>
      <c r="G1909" s="40">
        <v>1</v>
      </c>
      <c r="H1909" s="40">
        <v>0</v>
      </c>
      <c r="I1909" s="40">
        <v>0</v>
      </c>
      <c r="J1909" s="42">
        <v>16888</v>
      </c>
      <c r="K1909" s="42">
        <f>J1909*OtherData!$C$3</f>
        <v>12784.254352763059</v>
      </c>
      <c r="L1909" s="42" t="str">
        <f>VLOOKUP($C1909,OtherData!$H:$I,2,0)</f>
        <v>Storm</v>
      </c>
      <c r="M1909" s="54">
        <f t="shared" si="118"/>
        <v>-3.9176134095132174E-2</v>
      </c>
      <c r="N1909" s="42" t="e">
        <f>VLOOKUP(E1909,Inflation!$A$2:'Inflation'!$L$63,14,FALSE)*J1909</f>
        <v>#REF!</v>
      </c>
      <c r="O1909" s="126" t="e">
        <f t="shared" si="119"/>
        <v>#REF!</v>
      </c>
      <c r="P1909" s="41">
        <v>5</v>
      </c>
      <c r="Q1909" s="41">
        <v>2</v>
      </c>
      <c r="R1909" s="41">
        <v>2</v>
      </c>
    </row>
    <row r="1910" spans="1:18">
      <c r="A1910" s="40" t="str">
        <f t="shared" si="116"/>
        <v>3_19643</v>
      </c>
      <c r="B1910" s="40">
        <v>3</v>
      </c>
      <c r="C1910" s="41" t="s">
        <v>64</v>
      </c>
      <c r="D1910" s="40">
        <v>3</v>
      </c>
      <c r="E1910" s="40">
        <v>1964</v>
      </c>
      <c r="F1910" s="40" t="str">
        <f t="shared" si="117"/>
        <v>1964Q3</v>
      </c>
      <c r="G1910" s="40">
        <v>3</v>
      </c>
      <c r="H1910" s="40">
        <v>0</v>
      </c>
      <c r="I1910" s="40">
        <v>0</v>
      </c>
      <c r="J1910" s="42">
        <v>16882</v>
      </c>
      <c r="K1910" s="42">
        <f>J1910*OtherData!$C$3</f>
        <v>12779.712339137019</v>
      </c>
      <c r="L1910" s="42" t="str">
        <f>VLOOKUP($C1910,OtherData!$H:$I,2,0)</f>
        <v>Wind</v>
      </c>
      <c r="M1910" s="54">
        <f t="shared" si="118"/>
        <v>-3.9176174074638213E-2</v>
      </c>
      <c r="N1910" s="42" t="e">
        <f>VLOOKUP(E1910,Inflation!$A$2:'Inflation'!$L$63,14,FALSE)*J1910</f>
        <v>#REF!</v>
      </c>
      <c r="O1910" s="126" t="e">
        <f t="shared" si="119"/>
        <v>#REF!</v>
      </c>
      <c r="P1910" s="41">
        <v>4</v>
      </c>
      <c r="Q1910" s="41">
        <v>4</v>
      </c>
      <c r="R1910" s="41">
        <v>4</v>
      </c>
    </row>
    <row r="1911" spans="1:18">
      <c r="A1911" s="40" t="str">
        <f t="shared" si="116"/>
        <v>1_19833</v>
      </c>
      <c r="B1911" s="40">
        <v>1</v>
      </c>
      <c r="C1911" s="41" t="s">
        <v>97</v>
      </c>
      <c r="D1911" s="40">
        <v>3</v>
      </c>
      <c r="E1911" s="40">
        <v>1983</v>
      </c>
      <c r="F1911" s="40" t="str">
        <f t="shared" si="117"/>
        <v>1983Q3</v>
      </c>
      <c r="G1911" s="40">
        <v>1</v>
      </c>
      <c r="H1911" s="40">
        <v>0</v>
      </c>
      <c r="I1911" s="40">
        <v>0</v>
      </c>
      <c r="J1911" s="42">
        <v>16870</v>
      </c>
      <c r="K1911" s="42">
        <f>J1911*OtherData!$C$3</f>
        <v>12770.628311884937</v>
      </c>
      <c r="L1911" s="42" t="str">
        <f>VLOOKUP($C1911,OtherData!$H:$I,2,0)</f>
        <v>Wind</v>
      </c>
      <c r="M1911" s="54">
        <f t="shared" si="118"/>
        <v>-3.9176254033650285E-2</v>
      </c>
      <c r="N1911" s="42" t="e">
        <f>VLOOKUP(E1911,Inflation!$A$2:'Inflation'!$L$63,14,FALSE)*J1911</f>
        <v>#REF!</v>
      </c>
      <c r="O1911" s="126" t="e">
        <f t="shared" si="119"/>
        <v>#REF!</v>
      </c>
      <c r="P1911" s="41">
        <v>3</v>
      </c>
      <c r="Q1911" s="41">
        <v>3</v>
      </c>
      <c r="R1911" s="41">
        <v>3</v>
      </c>
    </row>
    <row r="1912" spans="1:18">
      <c r="A1912" s="40" t="str">
        <f t="shared" si="116"/>
        <v>4_19731</v>
      </c>
      <c r="B1912" s="40">
        <v>4</v>
      </c>
      <c r="C1912" s="41" t="s">
        <v>66</v>
      </c>
      <c r="D1912" s="40">
        <v>1</v>
      </c>
      <c r="E1912" s="40">
        <v>1973</v>
      </c>
      <c r="F1912" s="40" t="str">
        <f t="shared" si="117"/>
        <v>1973Q1</v>
      </c>
      <c r="G1912" s="40">
        <v>1</v>
      </c>
      <c r="H1912" s="40">
        <v>0</v>
      </c>
      <c r="I1912" s="40">
        <v>0</v>
      </c>
      <c r="J1912" s="42">
        <v>16841</v>
      </c>
      <c r="K1912" s="42">
        <f>J1912*OtherData!$C$3</f>
        <v>12748.675246025739</v>
      </c>
      <c r="L1912" s="42" t="str">
        <f>VLOOKUP($C1912,OtherData!$H:$I,2,0)</f>
        <v>Water</v>
      </c>
      <c r="M1912" s="54">
        <f t="shared" si="118"/>
        <v>-3.917644726792946E-2</v>
      </c>
      <c r="N1912" s="42" t="e">
        <f>VLOOKUP(E1912,Inflation!$A$2:'Inflation'!$L$63,14,FALSE)*J1912</f>
        <v>#REF!</v>
      </c>
      <c r="O1912" s="126" t="e">
        <f t="shared" si="119"/>
        <v>#REF!</v>
      </c>
      <c r="P1912" s="41">
        <v>4</v>
      </c>
      <c r="Q1912" s="41">
        <v>4</v>
      </c>
      <c r="R1912" s="41">
        <v>4</v>
      </c>
    </row>
    <row r="1913" spans="1:18">
      <c r="A1913" s="40" t="str">
        <f t="shared" si="116"/>
        <v>3_19752</v>
      </c>
      <c r="B1913" s="40">
        <v>3</v>
      </c>
      <c r="C1913" s="41" t="s">
        <v>97</v>
      </c>
      <c r="D1913" s="40">
        <v>2</v>
      </c>
      <c r="E1913" s="40">
        <v>1975</v>
      </c>
      <c r="F1913" s="40" t="str">
        <f t="shared" si="117"/>
        <v>1975Q2</v>
      </c>
      <c r="G1913" s="40">
        <v>1</v>
      </c>
      <c r="H1913" s="40">
        <v>0</v>
      </c>
      <c r="I1913" s="40">
        <v>0</v>
      </c>
      <c r="J1913" s="42">
        <v>16841</v>
      </c>
      <c r="K1913" s="42">
        <f>J1913*OtherData!$C$3</f>
        <v>12748.675246025739</v>
      </c>
      <c r="L1913" s="42" t="str">
        <f>VLOOKUP($C1913,OtherData!$H:$I,2,0)</f>
        <v>Wind</v>
      </c>
      <c r="M1913" s="54">
        <f t="shared" si="118"/>
        <v>-3.917644726792946E-2</v>
      </c>
      <c r="N1913" s="42" t="e">
        <f>VLOOKUP(E1913,Inflation!$A$2:'Inflation'!$L$63,14,FALSE)*J1913</f>
        <v>#REF!</v>
      </c>
      <c r="O1913" s="126" t="e">
        <f t="shared" si="119"/>
        <v>#REF!</v>
      </c>
      <c r="P1913" s="41">
        <v>4</v>
      </c>
      <c r="Q1913" s="41">
        <v>4</v>
      </c>
      <c r="R1913" s="41">
        <v>4</v>
      </c>
    </row>
    <row r="1914" spans="1:18">
      <c r="A1914" s="40" t="str">
        <f t="shared" si="116"/>
        <v>3_19831</v>
      </c>
      <c r="B1914" s="40">
        <v>3</v>
      </c>
      <c r="C1914" s="41" t="s">
        <v>67</v>
      </c>
      <c r="D1914" s="40">
        <v>1</v>
      </c>
      <c r="E1914" s="40">
        <v>1983</v>
      </c>
      <c r="F1914" s="40" t="str">
        <f t="shared" si="117"/>
        <v>1983Q1</v>
      </c>
      <c r="G1914" s="40">
        <v>1</v>
      </c>
      <c r="H1914" s="40">
        <v>0</v>
      </c>
      <c r="I1914" s="40">
        <v>0</v>
      </c>
      <c r="J1914" s="42">
        <v>16837</v>
      </c>
      <c r="K1914" s="42">
        <f>J1914*OtherData!$C$3</f>
        <v>12745.647236941712</v>
      </c>
      <c r="L1914" s="42" t="str">
        <f>VLOOKUP($C1914,OtherData!$H:$I,2,0)</f>
        <v>Winter</v>
      </c>
      <c r="M1914" s="54">
        <f t="shared" si="118"/>
        <v>-3.9176473920933486E-2</v>
      </c>
      <c r="N1914" s="42" t="e">
        <f>VLOOKUP(E1914,Inflation!$A$2:'Inflation'!$L$63,14,FALSE)*J1914</f>
        <v>#REF!</v>
      </c>
      <c r="O1914" s="126" t="e">
        <f t="shared" si="119"/>
        <v>#REF!</v>
      </c>
      <c r="P1914" s="41">
        <v>4</v>
      </c>
      <c r="Q1914" s="41">
        <v>4</v>
      </c>
      <c r="R1914" s="41">
        <v>5</v>
      </c>
    </row>
    <row r="1915" spans="1:18">
      <c r="A1915" s="40" t="str">
        <f t="shared" si="116"/>
        <v>1_19811</v>
      </c>
      <c r="B1915" s="40">
        <v>1</v>
      </c>
      <c r="C1915" s="41" t="s">
        <v>73</v>
      </c>
      <c r="D1915" s="40">
        <v>1</v>
      </c>
      <c r="E1915" s="40">
        <v>1981</v>
      </c>
      <c r="F1915" s="40" t="str">
        <f t="shared" si="117"/>
        <v>1981Q1</v>
      </c>
      <c r="G1915" s="40">
        <v>1</v>
      </c>
      <c r="H1915" s="40">
        <v>0</v>
      </c>
      <c r="I1915" s="40">
        <v>0</v>
      </c>
      <c r="J1915" s="42">
        <v>16829</v>
      </c>
      <c r="K1915" s="42">
        <f>J1915*OtherData!$C$3</f>
        <v>12739.591218773658</v>
      </c>
      <c r="L1915" s="42" t="str">
        <f>VLOOKUP($C1915,OtherData!$H:$I,2,0)</f>
        <v>Wind</v>
      </c>
      <c r="M1915" s="54">
        <f t="shared" si="118"/>
        <v>-3.9176527226941531E-2</v>
      </c>
      <c r="N1915" s="42" t="e">
        <f>VLOOKUP(E1915,Inflation!$A$2:'Inflation'!$L$63,14,FALSE)*J1915</f>
        <v>#REF!</v>
      </c>
      <c r="O1915" s="126" t="e">
        <f t="shared" si="119"/>
        <v>#REF!</v>
      </c>
      <c r="P1915" s="41">
        <v>3</v>
      </c>
      <c r="Q1915" s="41">
        <v>3</v>
      </c>
      <c r="R1915" s="41">
        <v>3</v>
      </c>
    </row>
    <row r="1916" spans="1:18">
      <c r="A1916" s="40" t="str">
        <f t="shared" si="116"/>
        <v>6_19811</v>
      </c>
      <c r="B1916" s="40">
        <v>6</v>
      </c>
      <c r="C1916" s="41" t="s">
        <v>73</v>
      </c>
      <c r="D1916" s="40">
        <v>1</v>
      </c>
      <c r="E1916" s="40">
        <v>1981</v>
      </c>
      <c r="F1916" s="40" t="str">
        <f t="shared" si="117"/>
        <v>1981Q1</v>
      </c>
      <c r="G1916" s="40">
        <v>1</v>
      </c>
      <c r="H1916" s="40">
        <v>0</v>
      </c>
      <c r="I1916" s="40">
        <v>0</v>
      </c>
      <c r="J1916" s="42">
        <v>16827</v>
      </c>
      <c r="K1916" s="42">
        <f>J1916*OtherData!$C$3</f>
        <v>12738.077214231644</v>
      </c>
      <c r="L1916" s="42" t="str">
        <f>VLOOKUP($C1916,OtherData!$H:$I,2,0)</f>
        <v>Wind</v>
      </c>
      <c r="M1916" s="54">
        <f t="shared" si="118"/>
        <v>-3.9176540553443544E-2</v>
      </c>
      <c r="N1916" s="42" t="e">
        <f>VLOOKUP(E1916,Inflation!$A$2:'Inflation'!$L$63,14,FALSE)*J1916</f>
        <v>#REF!</v>
      </c>
      <c r="O1916" s="126" t="e">
        <f t="shared" si="119"/>
        <v>#REF!</v>
      </c>
      <c r="P1916" s="41">
        <v>3</v>
      </c>
      <c r="Q1916" s="41">
        <v>3</v>
      </c>
      <c r="R1916" s="41">
        <v>3</v>
      </c>
    </row>
    <row r="1917" spans="1:18">
      <c r="A1917" s="40" t="str">
        <f t="shared" si="116"/>
        <v>2_20182</v>
      </c>
      <c r="B1917" s="40">
        <v>2</v>
      </c>
      <c r="C1917" s="41" t="s">
        <v>71</v>
      </c>
      <c r="D1917" s="40">
        <v>2</v>
      </c>
      <c r="E1917" s="40">
        <v>2018</v>
      </c>
      <c r="F1917" s="40" t="str">
        <f t="shared" si="117"/>
        <v>2018Q2</v>
      </c>
      <c r="G1917" s="40">
        <v>1</v>
      </c>
      <c r="H1917" s="40">
        <v>0</v>
      </c>
      <c r="I1917" s="40">
        <v>0</v>
      </c>
      <c r="J1917" s="42">
        <v>16826</v>
      </c>
      <c r="K1917" s="42">
        <f>J1917*OtherData!$C$3</f>
        <v>12737.320211960636</v>
      </c>
      <c r="L1917" s="42" t="str">
        <f>VLOOKUP($C1917,OtherData!$H:$I,2,0)</f>
        <v>Storm</v>
      </c>
      <c r="M1917" s="54">
        <f t="shared" si="118"/>
        <v>-3.917654721669455E-2</v>
      </c>
      <c r="N1917" s="42" t="e">
        <f>VLOOKUP(E1917,Inflation!$A$2:'Inflation'!$L$63,14,FALSE)*J1917</f>
        <v>#REF!</v>
      </c>
      <c r="O1917" s="126" t="e">
        <f t="shared" si="119"/>
        <v>#REF!</v>
      </c>
      <c r="P1917" s="41">
        <v>5</v>
      </c>
      <c r="Q1917" s="41">
        <v>2</v>
      </c>
      <c r="R1917" s="41">
        <v>5</v>
      </c>
    </row>
    <row r="1918" spans="1:18">
      <c r="A1918" s="40" t="str">
        <f t="shared" si="116"/>
        <v>2_20112</v>
      </c>
      <c r="B1918" s="40">
        <v>2</v>
      </c>
      <c r="C1918" s="41" t="s">
        <v>71</v>
      </c>
      <c r="D1918" s="40">
        <v>2</v>
      </c>
      <c r="E1918" s="40">
        <v>2011</v>
      </c>
      <c r="F1918" s="40" t="str">
        <f t="shared" si="117"/>
        <v>2011Q2</v>
      </c>
      <c r="G1918" s="40">
        <v>1</v>
      </c>
      <c r="H1918" s="40">
        <v>0</v>
      </c>
      <c r="I1918" s="40">
        <v>0</v>
      </c>
      <c r="J1918" s="42">
        <v>16825</v>
      </c>
      <c r="K1918" s="42">
        <f>J1918*OtherData!$C$3</f>
        <v>12736.56320968963</v>
      </c>
      <c r="L1918" s="42" t="str">
        <f>VLOOKUP($C1918,OtherData!$H:$I,2,0)</f>
        <v>Storm</v>
      </c>
      <c r="M1918" s="54">
        <f t="shared" si="118"/>
        <v>-3.9176553879945557E-2</v>
      </c>
      <c r="N1918" s="42" t="e">
        <f>VLOOKUP(E1918,Inflation!$A$2:'Inflation'!$L$63,14,FALSE)*J1918</f>
        <v>#REF!</v>
      </c>
      <c r="O1918" s="126" t="e">
        <f t="shared" si="119"/>
        <v>#REF!</v>
      </c>
      <c r="P1918" s="41">
        <v>1</v>
      </c>
      <c r="Q1918" s="41">
        <v>1</v>
      </c>
      <c r="R1918" s="41">
        <v>1</v>
      </c>
    </row>
    <row r="1919" spans="1:18">
      <c r="A1919" s="40" t="str">
        <f t="shared" si="116"/>
        <v>6_19803</v>
      </c>
      <c r="B1919" s="40">
        <v>6</v>
      </c>
      <c r="C1919" s="41" t="s">
        <v>98</v>
      </c>
      <c r="D1919" s="40">
        <v>3</v>
      </c>
      <c r="E1919" s="40">
        <v>1980</v>
      </c>
      <c r="F1919" s="40" t="str">
        <f t="shared" si="117"/>
        <v>1980Q3</v>
      </c>
      <c r="G1919" s="40">
        <v>1</v>
      </c>
      <c r="H1919" s="40">
        <v>0</v>
      </c>
      <c r="I1919" s="40">
        <v>0</v>
      </c>
      <c r="J1919" s="42">
        <v>16822</v>
      </c>
      <c r="K1919" s="42">
        <f>J1919*OtherData!$C$3</f>
        <v>12734.29220287661</v>
      </c>
      <c r="L1919" s="42" t="str">
        <f>VLOOKUP($C1919,OtherData!$H:$I,2,0)</f>
        <v>Water</v>
      </c>
      <c r="M1919" s="54">
        <f t="shared" si="118"/>
        <v>-3.9176573869698576E-2</v>
      </c>
      <c r="N1919" s="42" t="e">
        <f>VLOOKUP(E1919,Inflation!$A$2:'Inflation'!$L$63,14,FALSE)*J1919</f>
        <v>#REF!</v>
      </c>
      <c r="O1919" s="126" t="e">
        <f t="shared" si="119"/>
        <v>#REF!</v>
      </c>
      <c r="P1919" s="41">
        <v>3</v>
      </c>
      <c r="Q1919" s="41">
        <v>3</v>
      </c>
      <c r="R1919" s="41">
        <v>3</v>
      </c>
    </row>
    <row r="1920" spans="1:18">
      <c r="A1920" s="40" t="str">
        <f t="shared" si="116"/>
        <v>2_20204</v>
      </c>
      <c r="B1920" s="40">
        <v>2</v>
      </c>
      <c r="C1920" s="41" t="s">
        <v>66</v>
      </c>
      <c r="D1920" s="40">
        <v>4</v>
      </c>
      <c r="E1920" s="40">
        <v>2020</v>
      </c>
      <c r="F1920" s="40" t="str">
        <f t="shared" si="117"/>
        <v>2020Q4</v>
      </c>
      <c r="G1920" s="40">
        <v>1</v>
      </c>
      <c r="H1920" s="40">
        <v>0</v>
      </c>
      <c r="I1920" s="40">
        <v>0</v>
      </c>
      <c r="J1920" s="42">
        <v>16822</v>
      </c>
      <c r="K1920" s="42">
        <f>J1920*OtherData!$C$3</f>
        <v>12734.29220287661</v>
      </c>
      <c r="L1920" s="42" t="str">
        <f>VLOOKUP($C1920,OtherData!$H:$I,2,0)</f>
        <v>Water</v>
      </c>
      <c r="M1920" s="54">
        <f t="shared" si="118"/>
        <v>-3.9176573869698576E-2</v>
      </c>
      <c r="N1920" s="42" t="e">
        <f>VLOOKUP(E1920,Inflation!$A$2:'Inflation'!$L$63,14,FALSE)*J1920</f>
        <v>#REF!</v>
      </c>
      <c r="O1920" s="126" t="e">
        <f t="shared" si="119"/>
        <v>#REF!</v>
      </c>
      <c r="P1920" s="41">
        <v>3</v>
      </c>
      <c r="Q1920" s="41">
        <v>3</v>
      </c>
      <c r="R1920" s="41">
        <v>3</v>
      </c>
    </row>
    <row r="1921" spans="1:18">
      <c r="A1921" s="40" t="str">
        <f t="shared" si="116"/>
        <v>4_19842</v>
      </c>
      <c r="B1921" s="40">
        <v>4</v>
      </c>
      <c r="C1921" s="41" t="s">
        <v>83</v>
      </c>
      <c r="D1921" s="40">
        <v>2</v>
      </c>
      <c r="E1921" s="40">
        <v>1984</v>
      </c>
      <c r="F1921" s="40" t="str">
        <f t="shared" si="117"/>
        <v>1984Q2</v>
      </c>
      <c r="G1921" s="40">
        <v>1</v>
      </c>
      <c r="H1921" s="40">
        <v>0</v>
      </c>
      <c r="I1921" s="40">
        <v>0</v>
      </c>
      <c r="J1921" s="42">
        <v>16817</v>
      </c>
      <c r="K1921" s="42">
        <f>J1921*OtherData!$C$3</f>
        <v>12730.507191521576</v>
      </c>
      <c r="L1921" s="42" t="str">
        <f>VLOOKUP($C1921,OtherData!$H:$I,2,0)</f>
        <v>Storm</v>
      </c>
      <c r="M1921" s="54">
        <f t="shared" si="118"/>
        <v>-3.9176607185953602E-2</v>
      </c>
      <c r="N1921" s="42" t="e">
        <f>VLOOKUP(E1921,Inflation!$A$2:'Inflation'!$L$63,14,FALSE)*J1921</f>
        <v>#REF!</v>
      </c>
      <c r="O1921" s="126" t="e">
        <f t="shared" si="119"/>
        <v>#REF!</v>
      </c>
      <c r="P1921" s="41">
        <v>4</v>
      </c>
      <c r="Q1921" s="41">
        <v>4</v>
      </c>
      <c r="R1921" s="41">
        <v>5</v>
      </c>
    </row>
    <row r="1922" spans="1:18">
      <c r="A1922" s="40" t="str">
        <f t="shared" ref="A1922:A1985" si="120">B1922&amp;"_"&amp;E1922&amp;D1922</f>
        <v>1_20032</v>
      </c>
      <c r="B1922" s="40">
        <v>1</v>
      </c>
      <c r="C1922" s="41" t="s">
        <v>86</v>
      </c>
      <c r="D1922" s="40">
        <v>2</v>
      </c>
      <c r="E1922" s="40">
        <v>2003</v>
      </c>
      <c r="F1922" s="40" t="str">
        <f t="shared" ref="F1922:F1985" si="121">E1922&amp;"Q"&amp;D1922</f>
        <v>2003Q2</v>
      </c>
      <c r="G1922" s="40">
        <v>1</v>
      </c>
      <c r="H1922" s="40">
        <v>0</v>
      </c>
      <c r="I1922" s="40">
        <v>0</v>
      </c>
      <c r="J1922" s="42">
        <v>16799</v>
      </c>
      <c r="K1922" s="42">
        <f>J1922*OtherData!$C$3</f>
        <v>12716.881150643452</v>
      </c>
      <c r="L1922" s="42" t="str">
        <f>VLOOKUP($C1922,OtherData!$H:$I,2,0)</f>
        <v>Storm</v>
      </c>
      <c r="M1922" s="54">
        <f t="shared" ref="M1922:M1985" si="122">STANDARDIZE(J1922,AVERAGE($J$2:$J$3367),_xlfn.STDEV.S($J$2:$J$3367))</f>
        <v>-3.9176727124471712E-2</v>
      </c>
      <c r="N1922" s="42" t="e">
        <f>VLOOKUP(E1922,Inflation!$A$2:'Inflation'!$L$63,14,FALSE)*J1922</f>
        <v>#REF!</v>
      </c>
      <c r="O1922" s="126" t="e">
        <f t="shared" ref="O1922:O1985" si="123">STANDARDIZE(N1922,AVERAGE($N$2:$N$3367),_xlfn.STDEV.S($N$2:$N$3367))</f>
        <v>#REF!</v>
      </c>
      <c r="P1922" s="41">
        <v>3</v>
      </c>
      <c r="Q1922" s="41">
        <v>3</v>
      </c>
      <c r="R1922" s="41">
        <v>5</v>
      </c>
    </row>
    <row r="1923" spans="1:18">
      <c r="A1923" s="40" t="str">
        <f t="shared" si="120"/>
        <v>5_19731</v>
      </c>
      <c r="B1923" s="40">
        <v>5</v>
      </c>
      <c r="C1923" s="41" t="s">
        <v>66</v>
      </c>
      <c r="D1923" s="40">
        <v>1</v>
      </c>
      <c r="E1923" s="40">
        <v>1973</v>
      </c>
      <c r="F1923" s="40" t="str">
        <f t="shared" si="121"/>
        <v>1973Q1</v>
      </c>
      <c r="G1923" s="40">
        <v>1</v>
      </c>
      <c r="H1923" s="40">
        <v>0</v>
      </c>
      <c r="I1923" s="40">
        <v>0</v>
      </c>
      <c r="J1923" s="42">
        <v>16792</v>
      </c>
      <c r="K1923" s="42">
        <f>J1923*OtherData!$C$3</f>
        <v>12711.582134746404</v>
      </c>
      <c r="L1923" s="42" t="str">
        <f>VLOOKUP($C1923,OtherData!$H:$I,2,0)</f>
        <v>Water</v>
      </c>
      <c r="M1923" s="54">
        <f t="shared" si="122"/>
        <v>-3.9176773767228758E-2</v>
      </c>
      <c r="N1923" s="42" t="e">
        <f>VLOOKUP(E1923,Inflation!$A$2:'Inflation'!$L$63,14,FALSE)*J1923</f>
        <v>#REF!</v>
      </c>
      <c r="O1923" s="126" t="e">
        <f t="shared" si="123"/>
        <v>#REF!</v>
      </c>
      <c r="P1923" s="41">
        <v>5</v>
      </c>
      <c r="Q1923" s="41">
        <v>2</v>
      </c>
      <c r="R1923" s="41">
        <v>2</v>
      </c>
    </row>
    <row r="1924" spans="1:18">
      <c r="A1924" s="40" t="str">
        <f t="shared" si="120"/>
        <v>5_19852</v>
      </c>
      <c r="B1924" s="40">
        <v>5</v>
      </c>
      <c r="C1924" s="41" t="s">
        <v>93</v>
      </c>
      <c r="D1924" s="40">
        <v>2</v>
      </c>
      <c r="E1924" s="40">
        <v>1985</v>
      </c>
      <c r="F1924" s="40" t="str">
        <f t="shared" si="121"/>
        <v>1985Q2</v>
      </c>
      <c r="G1924" s="40">
        <v>1</v>
      </c>
      <c r="H1924" s="40">
        <v>0</v>
      </c>
      <c r="I1924" s="40">
        <v>0</v>
      </c>
      <c r="J1924" s="42">
        <v>16775</v>
      </c>
      <c r="K1924" s="42">
        <f>J1924*OtherData!$C$3</f>
        <v>12698.713096139289</v>
      </c>
      <c r="L1924" s="42" t="str">
        <f>VLOOKUP($C1924,OtherData!$H:$I,2,0)</f>
        <v>Storm</v>
      </c>
      <c r="M1924" s="54">
        <f t="shared" si="122"/>
        <v>-3.9176887042495862E-2</v>
      </c>
      <c r="N1924" s="42" t="e">
        <f>VLOOKUP(E1924,Inflation!$A$2:'Inflation'!$L$63,14,FALSE)*J1924</f>
        <v>#REF!</v>
      </c>
      <c r="O1924" s="126" t="e">
        <f t="shared" si="123"/>
        <v>#REF!</v>
      </c>
      <c r="P1924" s="41">
        <v>4</v>
      </c>
      <c r="Q1924" s="41">
        <v>4</v>
      </c>
      <c r="R1924" s="41">
        <v>4</v>
      </c>
    </row>
    <row r="1925" spans="1:18">
      <c r="A1925" s="40" t="str">
        <f t="shared" si="120"/>
        <v>1_20063</v>
      </c>
      <c r="B1925" s="40">
        <v>1</v>
      </c>
      <c r="C1925" s="41" t="s">
        <v>73</v>
      </c>
      <c r="D1925" s="40">
        <v>3</v>
      </c>
      <c r="E1925" s="40">
        <v>2006</v>
      </c>
      <c r="F1925" s="40" t="str">
        <f t="shared" si="121"/>
        <v>2006Q3</v>
      </c>
      <c r="G1925" s="40">
        <v>1</v>
      </c>
      <c r="H1925" s="40">
        <v>0</v>
      </c>
      <c r="I1925" s="40">
        <v>0</v>
      </c>
      <c r="J1925" s="42">
        <v>16753</v>
      </c>
      <c r="K1925" s="42">
        <f>J1925*OtherData!$C$3</f>
        <v>12682.059046177139</v>
      </c>
      <c r="L1925" s="42" t="str">
        <f>VLOOKUP($C1925,OtherData!$H:$I,2,0)</f>
        <v>Wind</v>
      </c>
      <c r="M1925" s="54">
        <f t="shared" si="122"/>
        <v>-3.9177033634017991E-2</v>
      </c>
      <c r="N1925" s="42" t="e">
        <f>VLOOKUP(E1925,Inflation!$A$2:'Inflation'!$L$63,14,FALSE)*J1925</f>
        <v>#REF!</v>
      </c>
      <c r="O1925" s="126" t="e">
        <f t="shared" si="123"/>
        <v>#REF!</v>
      </c>
      <c r="P1925" s="41">
        <v>1</v>
      </c>
      <c r="Q1925" s="41">
        <v>1</v>
      </c>
      <c r="R1925" s="41">
        <v>5</v>
      </c>
    </row>
    <row r="1926" spans="1:18">
      <c r="A1926" s="40" t="str">
        <f t="shared" si="120"/>
        <v>2_19751</v>
      </c>
      <c r="B1926" s="40">
        <v>2</v>
      </c>
      <c r="C1926" s="41" t="s">
        <v>106</v>
      </c>
      <c r="D1926" s="40">
        <v>1</v>
      </c>
      <c r="E1926" s="40">
        <v>1975</v>
      </c>
      <c r="F1926" s="40" t="str">
        <f t="shared" si="121"/>
        <v>1975Q1</v>
      </c>
      <c r="G1926" s="40">
        <v>1</v>
      </c>
      <c r="H1926" s="40">
        <v>0</v>
      </c>
      <c r="I1926" s="40">
        <v>3</v>
      </c>
      <c r="J1926" s="42">
        <v>16746</v>
      </c>
      <c r="K1926" s="42">
        <f>J1926*OtherData!$C$3</f>
        <v>12676.760030280091</v>
      </c>
      <c r="L1926" s="42" t="str">
        <f>VLOOKUP($C1926,OtherData!$H:$I,2,0)</f>
        <v>Storm</v>
      </c>
      <c r="M1926" s="54">
        <f t="shared" si="122"/>
        <v>-3.9177080276775036E-2</v>
      </c>
      <c r="N1926" s="42" t="e">
        <f>VLOOKUP(E1926,Inflation!$A$2:'Inflation'!$L$63,14,FALSE)*J1926</f>
        <v>#REF!</v>
      </c>
      <c r="O1926" s="126" t="e">
        <f t="shared" si="123"/>
        <v>#REF!</v>
      </c>
      <c r="P1926" s="41">
        <v>3</v>
      </c>
      <c r="Q1926" s="41">
        <v>3</v>
      </c>
      <c r="R1926" s="41">
        <v>5</v>
      </c>
    </row>
    <row r="1927" spans="1:18">
      <c r="A1927" s="40" t="str">
        <f t="shared" si="120"/>
        <v>6_20104</v>
      </c>
      <c r="B1927" s="40">
        <v>6</v>
      </c>
      <c r="C1927" s="41" t="s">
        <v>71</v>
      </c>
      <c r="D1927" s="40">
        <v>4</v>
      </c>
      <c r="E1927" s="40">
        <v>2010</v>
      </c>
      <c r="F1927" s="40" t="str">
        <f t="shared" si="121"/>
        <v>2010Q4</v>
      </c>
      <c r="G1927" s="40">
        <v>1</v>
      </c>
      <c r="H1927" s="40">
        <v>0</v>
      </c>
      <c r="I1927" s="40">
        <v>0</v>
      </c>
      <c r="J1927" s="42">
        <v>16738</v>
      </c>
      <c r="K1927" s="42">
        <f>J1927*OtherData!$C$3</f>
        <v>12670.704012112037</v>
      </c>
      <c r="L1927" s="42" t="str">
        <f>VLOOKUP($C1927,OtherData!$H:$I,2,0)</f>
        <v>Storm</v>
      </c>
      <c r="M1927" s="54">
        <f t="shared" si="122"/>
        <v>-3.9177133582783082E-2</v>
      </c>
      <c r="N1927" s="42" t="e">
        <f>VLOOKUP(E1927,Inflation!$A$2:'Inflation'!$L$63,14,FALSE)*J1927</f>
        <v>#REF!</v>
      </c>
      <c r="O1927" s="126" t="e">
        <f t="shared" si="123"/>
        <v>#REF!</v>
      </c>
      <c r="P1927" s="41">
        <v>4</v>
      </c>
      <c r="Q1927" s="41">
        <v>4</v>
      </c>
      <c r="R1927" s="41">
        <v>4</v>
      </c>
    </row>
    <row r="1928" spans="1:18">
      <c r="A1928" s="40" t="str">
        <f t="shared" si="120"/>
        <v>5_19752</v>
      </c>
      <c r="B1928" s="40">
        <v>5</v>
      </c>
      <c r="C1928" s="41" t="s">
        <v>97</v>
      </c>
      <c r="D1928" s="40">
        <v>2</v>
      </c>
      <c r="E1928" s="40">
        <v>1975</v>
      </c>
      <c r="F1928" s="40" t="str">
        <f t="shared" si="121"/>
        <v>1975Q2</v>
      </c>
      <c r="G1928" s="40">
        <v>1</v>
      </c>
      <c r="H1928" s="40">
        <v>0</v>
      </c>
      <c r="I1928" s="40">
        <v>0</v>
      </c>
      <c r="J1928" s="42">
        <v>16725</v>
      </c>
      <c r="K1928" s="42">
        <f>J1928*OtherData!$C$3</f>
        <v>12660.862982588947</v>
      </c>
      <c r="L1928" s="42" t="str">
        <f>VLOOKUP($C1928,OtherData!$H:$I,2,0)</f>
        <v>Wind</v>
      </c>
      <c r="M1928" s="54">
        <f t="shared" si="122"/>
        <v>-3.9177220205046166E-2</v>
      </c>
      <c r="N1928" s="42" t="e">
        <f>VLOOKUP(E1928,Inflation!$A$2:'Inflation'!$L$63,14,FALSE)*J1928</f>
        <v>#REF!</v>
      </c>
      <c r="O1928" s="126" t="e">
        <f t="shared" si="123"/>
        <v>#REF!</v>
      </c>
      <c r="P1928" s="41">
        <v>1</v>
      </c>
      <c r="Q1928" s="41">
        <v>1</v>
      </c>
      <c r="R1928" s="41">
        <v>1</v>
      </c>
    </row>
    <row r="1929" spans="1:18">
      <c r="A1929" s="40" t="str">
        <f t="shared" si="120"/>
        <v>3_19781</v>
      </c>
      <c r="B1929" s="40">
        <v>3</v>
      </c>
      <c r="C1929" s="41" t="s">
        <v>66</v>
      </c>
      <c r="D1929" s="40">
        <v>1</v>
      </c>
      <c r="E1929" s="40">
        <v>1978</v>
      </c>
      <c r="F1929" s="40" t="str">
        <f t="shared" si="121"/>
        <v>1978Q1</v>
      </c>
      <c r="G1929" s="40">
        <v>6</v>
      </c>
      <c r="H1929" s="40">
        <v>0</v>
      </c>
      <c r="I1929" s="40">
        <v>0</v>
      </c>
      <c r="J1929" s="42">
        <v>16706</v>
      </c>
      <c r="K1929" s="42">
        <f>J1929*OtherData!$C$3</f>
        <v>12646.47993943982</v>
      </c>
      <c r="L1929" s="42" t="str">
        <f>VLOOKUP($C1929,OtherData!$H:$I,2,0)</f>
        <v>Water</v>
      </c>
      <c r="M1929" s="54">
        <f t="shared" si="122"/>
        <v>-3.9177346806815276E-2</v>
      </c>
      <c r="N1929" s="42" t="e">
        <f>VLOOKUP(E1929,Inflation!$A$2:'Inflation'!$L$63,14,FALSE)*J1929</f>
        <v>#REF!</v>
      </c>
      <c r="O1929" s="126" t="e">
        <f t="shared" si="123"/>
        <v>#REF!</v>
      </c>
      <c r="P1929" s="41">
        <v>3</v>
      </c>
      <c r="Q1929" s="41">
        <v>3</v>
      </c>
      <c r="R1929" s="41">
        <v>3</v>
      </c>
    </row>
    <row r="1930" spans="1:18">
      <c r="A1930" s="40" t="str">
        <f t="shared" si="120"/>
        <v>1_20004</v>
      </c>
      <c r="B1930" s="40">
        <v>1</v>
      </c>
      <c r="C1930" s="41" t="s">
        <v>71</v>
      </c>
      <c r="D1930" s="40">
        <v>4</v>
      </c>
      <c r="E1930" s="40">
        <v>2000</v>
      </c>
      <c r="F1930" s="40" t="str">
        <f t="shared" si="121"/>
        <v>2000Q4</v>
      </c>
      <c r="G1930" s="40">
        <v>1</v>
      </c>
      <c r="H1930" s="40">
        <v>0</v>
      </c>
      <c r="I1930" s="40">
        <v>0</v>
      </c>
      <c r="J1930" s="42">
        <v>16704</v>
      </c>
      <c r="K1930" s="42">
        <f>J1930*OtherData!$C$3</f>
        <v>12644.965934897806</v>
      </c>
      <c r="L1930" s="42" t="str">
        <f>VLOOKUP($C1930,OtherData!$H:$I,2,0)</f>
        <v>Storm</v>
      </c>
      <c r="M1930" s="54">
        <f t="shared" si="122"/>
        <v>-3.9177360133317289E-2</v>
      </c>
      <c r="N1930" s="42" t="e">
        <f>VLOOKUP(E1930,Inflation!$A$2:'Inflation'!$L$63,14,FALSE)*J1930</f>
        <v>#REF!</v>
      </c>
      <c r="O1930" s="126" t="e">
        <f t="shared" si="123"/>
        <v>#REF!</v>
      </c>
      <c r="P1930" s="41">
        <v>5</v>
      </c>
      <c r="Q1930" s="41">
        <v>2</v>
      </c>
      <c r="R1930" s="41">
        <v>2</v>
      </c>
    </row>
    <row r="1931" spans="1:18">
      <c r="A1931" s="40" t="str">
        <f t="shared" si="120"/>
        <v>3_20132</v>
      </c>
      <c r="B1931" s="40">
        <v>3</v>
      </c>
      <c r="C1931" s="41" t="s">
        <v>66</v>
      </c>
      <c r="D1931" s="40">
        <v>2</v>
      </c>
      <c r="E1931" s="40">
        <v>2013</v>
      </c>
      <c r="F1931" s="40" t="str">
        <f t="shared" si="121"/>
        <v>2013Q2</v>
      </c>
      <c r="G1931" s="40">
        <v>7</v>
      </c>
      <c r="H1931" s="40">
        <v>0</v>
      </c>
      <c r="I1931" s="40">
        <v>0</v>
      </c>
      <c r="J1931" s="42">
        <v>16687</v>
      </c>
      <c r="K1931" s="42">
        <f>J1931*OtherData!$C$3</f>
        <v>12632.09689629069</v>
      </c>
      <c r="L1931" s="42" t="str">
        <f>VLOOKUP($C1931,OtherData!$H:$I,2,0)</f>
        <v>Water</v>
      </c>
      <c r="M1931" s="54">
        <f t="shared" si="122"/>
        <v>-3.9177473408584393E-2</v>
      </c>
      <c r="N1931" s="42" t="e">
        <f>VLOOKUP(E1931,Inflation!$A$2:'Inflation'!$L$63,14,FALSE)*J1931</f>
        <v>#REF!</v>
      </c>
      <c r="O1931" s="126" t="e">
        <f t="shared" si="123"/>
        <v>#REF!</v>
      </c>
      <c r="P1931" s="41">
        <v>2</v>
      </c>
      <c r="Q1931" s="41">
        <v>2</v>
      </c>
      <c r="R1931" s="41">
        <v>2</v>
      </c>
    </row>
    <row r="1932" spans="1:18">
      <c r="A1932" s="40" t="str">
        <f t="shared" si="120"/>
        <v>4_19843</v>
      </c>
      <c r="B1932" s="40">
        <v>4</v>
      </c>
      <c r="C1932" s="41" t="s">
        <v>102</v>
      </c>
      <c r="D1932" s="40">
        <v>3</v>
      </c>
      <c r="E1932" s="40">
        <v>1984</v>
      </c>
      <c r="F1932" s="40" t="str">
        <f t="shared" si="121"/>
        <v>1984Q3</v>
      </c>
      <c r="G1932" s="40">
        <v>1</v>
      </c>
      <c r="H1932" s="40">
        <v>0</v>
      </c>
      <c r="I1932" s="40">
        <v>1</v>
      </c>
      <c r="J1932" s="42">
        <v>16667</v>
      </c>
      <c r="K1932" s="42">
        <f>J1932*OtherData!$C$3</f>
        <v>12616.956850870552</v>
      </c>
      <c r="L1932" s="42" t="str">
        <f>VLOOKUP($C1932,OtherData!$H:$I,2,0)</f>
        <v>Water</v>
      </c>
      <c r="M1932" s="54">
        <f t="shared" si="122"/>
        <v>-3.9177606673604516E-2</v>
      </c>
      <c r="N1932" s="42" t="e">
        <f>VLOOKUP(E1932,Inflation!$A$2:'Inflation'!$L$63,14,FALSE)*J1932</f>
        <v>#REF!</v>
      </c>
      <c r="O1932" s="126" t="e">
        <f t="shared" si="123"/>
        <v>#REF!</v>
      </c>
      <c r="P1932" s="41">
        <v>2</v>
      </c>
      <c r="Q1932" s="41">
        <v>2</v>
      </c>
      <c r="R1932" s="41">
        <v>2</v>
      </c>
    </row>
    <row r="1933" spans="1:18">
      <c r="A1933" s="40" t="str">
        <f t="shared" si="120"/>
        <v>2_19833</v>
      </c>
      <c r="B1933" s="40">
        <v>2</v>
      </c>
      <c r="C1933" s="41" t="s">
        <v>97</v>
      </c>
      <c r="D1933" s="40">
        <v>3</v>
      </c>
      <c r="E1933" s="40">
        <v>1983</v>
      </c>
      <c r="F1933" s="40" t="str">
        <f t="shared" si="121"/>
        <v>1983Q3</v>
      </c>
      <c r="G1933" s="40">
        <v>1</v>
      </c>
      <c r="H1933" s="40">
        <v>0</v>
      </c>
      <c r="I1933" s="40">
        <v>0</v>
      </c>
      <c r="J1933" s="42">
        <v>16648</v>
      </c>
      <c r="K1933" s="42">
        <f>J1933*OtherData!$C$3</f>
        <v>12602.573807721425</v>
      </c>
      <c r="L1933" s="42" t="str">
        <f>VLOOKUP($C1933,OtherData!$H:$I,2,0)</f>
        <v>Wind</v>
      </c>
      <c r="M1933" s="54">
        <f t="shared" si="122"/>
        <v>-3.9177733275373633E-2</v>
      </c>
      <c r="N1933" s="42" t="e">
        <f>VLOOKUP(E1933,Inflation!$A$2:'Inflation'!$L$63,14,FALSE)*J1933</f>
        <v>#REF!</v>
      </c>
      <c r="O1933" s="126" t="e">
        <f t="shared" si="123"/>
        <v>#REF!</v>
      </c>
      <c r="P1933" s="41">
        <v>2</v>
      </c>
      <c r="Q1933" s="41">
        <v>2</v>
      </c>
      <c r="R1933" s="41">
        <v>2</v>
      </c>
    </row>
    <row r="1934" spans="1:18">
      <c r="A1934" s="40" t="str">
        <f t="shared" si="120"/>
        <v>2_20143</v>
      </c>
      <c r="B1934" s="40">
        <v>2</v>
      </c>
      <c r="C1934" s="41" t="s">
        <v>71</v>
      </c>
      <c r="D1934" s="40">
        <v>3</v>
      </c>
      <c r="E1934" s="40">
        <v>2014</v>
      </c>
      <c r="F1934" s="40" t="str">
        <f t="shared" si="121"/>
        <v>2014Q3</v>
      </c>
      <c r="G1934" s="40">
        <v>1</v>
      </c>
      <c r="H1934" s="40">
        <v>0</v>
      </c>
      <c r="I1934" s="40">
        <v>0</v>
      </c>
      <c r="J1934" s="42">
        <v>16644</v>
      </c>
      <c r="K1934" s="42">
        <f>J1934*OtherData!$C$3</f>
        <v>12599.545798637397</v>
      </c>
      <c r="L1934" s="42" t="str">
        <f>VLOOKUP($C1934,OtherData!$H:$I,2,0)</f>
        <v>Storm</v>
      </c>
      <c r="M1934" s="54">
        <f t="shared" si="122"/>
        <v>-3.9177759928377652E-2</v>
      </c>
      <c r="N1934" s="42" t="e">
        <f>VLOOKUP(E1934,Inflation!$A$2:'Inflation'!$L$63,14,FALSE)*J1934</f>
        <v>#REF!</v>
      </c>
      <c r="O1934" s="126" t="e">
        <f t="shared" si="123"/>
        <v>#REF!</v>
      </c>
      <c r="P1934" s="41">
        <v>3</v>
      </c>
      <c r="Q1934" s="41">
        <v>3</v>
      </c>
      <c r="R1934" s="41">
        <v>3</v>
      </c>
    </row>
    <row r="1935" spans="1:18">
      <c r="A1935" s="40" t="str">
        <f t="shared" si="120"/>
        <v>2_20123</v>
      </c>
      <c r="B1935" s="40">
        <v>2</v>
      </c>
      <c r="C1935" s="41" t="s">
        <v>71</v>
      </c>
      <c r="D1935" s="40">
        <v>3</v>
      </c>
      <c r="E1935" s="40">
        <v>2012</v>
      </c>
      <c r="F1935" s="40" t="str">
        <f t="shared" si="121"/>
        <v>2012Q3</v>
      </c>
      <c r="G1935" s="40">
        <v>1</v>
      </c>
      <c r="H1935" s="40">
        <v>0</v>
      </c>
      <c r="I1935" s="40">
        <v>0</v>
      </c>
      <c r="J1935" s="42">
        <v>16641</v>
      </c>
      <c r="K1935" s="42">
        <f>J1935*OtherData!$C$3</f>
        <v>12597.274791824377</v>
      </c>
      <c r="L1935" s="42" t="str">
        <f>VLOOKUP($C1935,OtherData!$H:$I,2,0)</f>
        <v>Storm</v>
      </c>
      <c r="M1935" s="54">
        <f t="shared" si="122"/>
        <v>-3.9177779918130672E-2</v>
      </c>
      <c r="N1935" s="42" t="e">
        <f>VLOOKUP(E1935,Inflation!$A$2:'Inflation'!$L$63,14,FALSE)*J1935</f>
        <v>#REF!</v>
      </c>
      <c r="O1935" s="126" t="e">
        <f t="shared" si="123"/>
        <v>#REF!</v>
      </c>
      <c r="P1935" s="41">
        <v>1</v>
      </c>
      <c r="Q1935" s="41">
        <v>1</v>
      </c>
      <c r="R1935" s="41">
        <v>1</v>
      </c>
    </row>
    <row r="1936" spans="1:18">
      <c r="A1936" s="40" t="str">
        <f t="shared" si="120"/>
        <v>3_19882</v>
      </c>
      <c r="B1936" s="40">
        <v>3</v>
      </c>
      <c r="C1936" s="41" t="s">
        <v>85</v>
      </c>
      <c r="D1936" s="40">
        <v>2</v>
      </c>
      <c r="E1936" s="40">
        <v>1988</v>
      </c>
      <c r="F1936" s="40" t="str">
        <f t="shared" si="121"/>
        <v>1988Q2</v>
      </c>
      <c r="G1936" s="40">
        <v>30</v>
      </c>
      <c r="H1936" s="40">
        <v>0</v>
      </c>
      <c r="I1936" s="40">
        <v>0</v>
      </c>
      <c r="J1936" s="42">
        <v>16637</v>
      </c>
      <c r="K1936" s="42">
        <f>J1936*OtherData!$C$3</f>
        <v>12594.246782740349</v>
      </c>
      <c r="L1936" s="42" t="str">
        <f>VLOOKUP($C1936,OtherData!$H:$I,2,0)</f>
        <v>Heat</v>
      </c>
      <c r="M1936" s="54">
        <f t="shared" si="122"/>
        <v>-3.9177806571134698E-2</v>
      </c>
      <c r="N1936" s="42" t="e">
        <f>VLOOKUP(E1936,Inflation!$A$2:'Inflation'!$L$63,14,FALSE)*J1936</f>
        <v>#REF!</v>
      </c>
      <c r="O1936" s="126" t="e">
        <f t="shared" si="123"/>
        <v>#REF!</v>
      </c>
      <c r="P1936" s="41">
        <v>1</v>
      </c>
      <c r="Q1936" s="41">
        <v>1</v>
      </c>
      <c r="R1936" s="41">
        <v>1</v>
      </c>
    </row>
    <row r="1937" spans="1:18">
      <c r="A1937" s="40" t="str">
        <f t="shared" si="120"/>
        <v>3_19944</v>
      </c>
      <c r="B1937" s="40">
        <v>3</v>
      </c>
      <c r="C1937" s="41" t="s">
        <v>66</v>
      </c>
      <c r="D1937" s="40">
        <v>4</v>
      </c>
      <c r="E1937" s="40">
        <v>1994</v>
      </c>
      <c r="F1937" s="40" t="str">
        <f t="shared" si="121"/>
        <v>1994Q4</v>
      </c>
      <c r="G1937" s="40">
        <v>1</v>
      </c>
      <c r="H1937" s="40">
        <v>0</v>
      </c>
      <c r="I1937" s="40">
        <v>0</v>
      </c>
      <c r="J1937" s="42">
        <v>16630</v>
      </c>
      <c r="K1937" s="42">
        <f>J1937*OtherData!$C$3</f>
        <v>12588.947766843301</v>
      </c>
      <c r="L1937" s="42" t="str">
        <f>VLOOKUP($C1937,OtherData!$H:$I,2,0)</f>
        <v>Water</v>
      </c>
      <c r="M1937" s="54">
        <f t="shared" si="122"/>
        <v>-3.9177853213891743E-2</v>
      </c>
      <c r="N1937" s="42" t="e">
        <f>VLOOKUP(E1937,Inflation!$A$2:'Inflation'!$L$63,14,FALSE)*J1937</f>
        <v>#REF!</v>
      </c>
      <c r="O1937" s="126" t="e">
        <f t="shared" si="123"/>
        <v>#REF!</v>
      </c>
      <c r="P1937" s="41">
        <v>4</v>
      </c>
      <c r="Q1937" s="41">
        <v>4</v>
      </c>
      <c r="R1937" s="41">
        <v>4</v>
      </c>
    </row>
    <row r="1938" spans="1:18">
      <c r="A1938" s="40" t="str">
        <f t="shared" si="120"/>
        <v>2_20134</v>
      </c>
      <c r="B1938" s="40">
        <v>2</v>
      </c>
      <c r="C1938" s="41" t="s">
        <v>75</v>
      </c>
      <c r="D1938" s="40">
        <v>4</v>
      </c>
      <c r="E1938" s="40">
        <v>2013</v>
      </c>
      <c r="F1938" s="40" t="str">
        <f t="shared" si="121"/>
        <v>2013Q4</v>
      </c>
      <c r="G1938" s="40">
        <v>1</v>
      </c>
      <c r="H1938" s="40">
        <v>0</v>
      </c>
      <c r="I1938" s="40">
        <v>0</v>
      </c>
      <c r="J1938" s="42">
        <v>16578</v>
      </c>
      <c r="K1938" s="42">
        <f>J1938*OtherData!$C$3</f>
        <v>12549.583648750946</v>
      </c>
      <c r="L1938" s="42" t="str">
        <f>VLOOKUP($C1938,OtherData!$H:$I,2,0)</f>
        <v>Storm</v>
      </c>
      <c r="M1938" s="54">
        <f t="shared" si="122"/>
        <v>-3.9178199702944054E-2</v>
      </c>
      <c r="N1938" s="42" t="e">
        <f>VLOOKUP(E1938,Inflation!$A$2:'Inflation'!$L$63,14,FALSE)*J1938</f>
        <v>#REF!</v>
      </c>
      <c r="O1938" s="126" t="e">
        <f t="shared" si="123"/>
        <v>#REF!</v>
      </c>
      <c r="P1938" s="41">
        <v>2</v>
      </c>
      <c r="Q1938" s="41">
        <v>2</v>
      </c>
      <c r="R1938" s="41">
        <v>2</v>
      </c>
    </row>
    <row r="1939" spans="1:18">
      <c r="A1939" s="40" t="str">
        <f t="shared" si="120"/>
        <v>2_20121</v>
      </c>
      <c r="B1939" s="40">
        <v>2</v>
      </c>
      <c r="C1939" s="41" t="s">
        <v>86</v>
      </c>
      <c r="D1939" s="40">
        <v>1</v>
      </c>
      <c r="E1939" s="40">
        <v>2012</v>
      </c>
      <c r="F1939" s="40" t="str">
        <f t="shared" si="121"/>
        <v>2012Q1</v>
      </c>
      <c r="G1939" s="40">
        <v>1</v>
      </c>
      <c r="H1939" s="40">
        <v>0</v>
      </c>
      <c r="I1939" s="40">
        <v>0</v>
      </c>
      <c r="J1939" s="42">
        <v>16560</v>
      </c>
      <c r="K1939" s="42">
        <f>J1939*OtherData!$C$3</f>
        <v>12535.957607872824</v>
      </c>
      <c r="L1939" s="42" t="str">
        <f>VLOOKUP($C1939,OtherData!$H:$I,2,0)</f>
        <v>Storm</v>
      </c>
      <c r="M1939" s="54">
        <f t="shared" si="122"/>
        <v>-3.9178319641462164E-2</v>
      </c>
      <c r="N1939" s="42" t="e">
        <f>VLOOKUP(E1939,Inflation!$A$2:'Inflation'!$L$63,14,FALSE)*J1939</f>
        <v>#REF!</v>
      </c>
      <c r="O1939" s="126" t="e">
        <f t="shared" si="123"/>
        <v>#REF!</v>
      </c>
      <c r="P1939" s="41">
        <v>3</v>
      </c>
      <c r="Q1939" s="41">
        <v>3</v>
      </c>
      <c r="R1939" s="41">
        <v>3</v>
      </c>
    </row>
    <row r="1940" spans="1:18">
      <c r="A1940" s="40" t="str">
        <f t="shared" si="120"/>
        <v>2_20103</v>
      </c>
      <c r="B1940" s="40">
        <v>2</v>
      </c>
      <c r="C1940" s="41" t="s">
        <v>71</v>
      </c>
      <c r="D1940" s="40">
        <v>3</v>
      </c>
      <c r="E1940" s="40">
        <v>2010</v>
      </c>
      <c r="F1940" s="40" t="str">
        <f t="shared" si="121"/>
        <v>2010Q3</v>
      </c>
      <c r="G1940" s="40">
        <v>1</v>
      </c>
      <c r="H1940" s="40">
        <v>0</v>
      </c>
      <c r="I1940" s="40">
        <v>0</v>
      </c>
      <c r="J1940" s="42">
        <v>16558</v>
      </c>
      <c r="K1940" s="42">
        <f>J1940*OtherData!$C$3</f>
        <v>12534.44360333081</v>
      </c>
      <c r="L1940" s="42" t="str">
        <f>VLOOKUP($C1940,OtherData!$H:$I,2,0)</f>
        <v>Storm</v>
      </c>
      <c r="M1940" s="54">
        <f t="shared" si="122"/>
        <v>-3.9178332967964177E-2</v>
      </c>
      <c r="N1940" s="42" t="e">
        <f>VLOOKUP(E1940,Inflation!$A$2:'Inflation'!$L$63,14,FALSE)*J1940</f>
        <v>#REF!</v>
      </c>
      <c r="O1940" s="126" t="e">
        <f t="shared" si="123"/>
        <v>#REF!</v>
      </c>
      <c r="P1940" s="41">
        <v>1</v>
      </c>
      <c r="Q1940" s="41">
        <v>1</v>
      </c>
      <c r="R1940" s="41">
        <v>1</v>
      </c>
    </row>
    <row r="1941" spans="1:18">
      <c r="A1941" s="40" t="str">
        <f t="shared" si="120"/>
        <v>2_20172</v>
      </c>
      <c r="B1941" s="40">
        <v>2</v>
      </c>
      <c r="C1941" s="41" t="s">
        <v>71</v>
      </c>
      <c r="D1941" s="40">
        <v>2</v>
      </c>
      <c r="E1941" s="40">
        <v>2017</v>
      </c>
      <c r="F1941" s="40" t="str">
        <f t="shared" si="121"/>
        <v>2017Q2</v>
      </c>
      <c r="G1941" s="40">
        <v>1</v>
      </c>
      <c r="H1941" s="40">
        <v>0</v>
      </c>
      <c r="I1941" s="40">
        <v>0</v>
      </c>
      <c r="J1941" s="42">
        <v>16520</v>
      </c>
      <c r="K1941" s="42">
        <f>J1941*OtherData!$C$3</f>
        <v>12505.677517032551</v>
      </c>
      <c r="L1941" s="42" t="str">
        <f>VLOOKUP($C1941,OtherData!$H:$I,2,0)</f>
        <v>Storm</v>
      </c>
      <c r="M1941" s="54">
        <f t="shared" si="122"/>
        <v>-3.9178586171502411E-2</v>
      </c>
      <c r="N1941" s="42" t="e">
        <f>VLOOKUP(E1941,Inflation!$A$2:'Inflation'!$L$63,14,FALSE)*J1941</f>
        <v>#REF!</v>
      </c>
      <c r="O1941" s="126" t="e">
        <f t="shared" si="123"/>
        <v>#REF!</v>
      </c>
      <c r="P1941" s="41">
        <v>1</v>
      </c>
      <c r="Q1941" s="41">
        <v>1</v>
      </c>
      <c r="R1941" s="41">
        <v>1</v>
      </c>
    </row>
    <row r="1942" spans="1:18">
      <c r="A1942" s="40" t="str">
        <f t="shared" si="120"/>
        <v>3_20204</v>
      </c>
      <c r="B1942" s="40">
        <v>3</v>
      </c>
      <c r="C1942" s="41" t="s">
        <v>66</v>
      </c>
      <c r="D1942" s="40">
        <v>4</v>
      </c>
      <c r="E1942" s="40">
        <v>2020</v>
      </c>
      <c r="F1942" s="40" t="str">
        <f t="shared" si="121"/>
        <v>2020Q4</v>
      </c>
      <c r="G1942" s="40">
        <v>1</v>
      </c>
      <c r="H1942" s="40">
        <v>0</v>
      </c>
      <c r="I1942" s="40">
        <v>0</v>
      </c>
      <c r="J1942" s="42">
        <v>16509</v>
      </c>
      <c r="K1942" s="42">
        <f>J1942*OtherData!$C$3</f>
        <v>12497.350492051477</v>
      </c>
      <c r="L1942" s="42" t="str">
        <f>VLOOKUP($C1942,OtherData!$H:$I,2,0)</f>
        <v>Water</v>
      </c>
      <c r="M1942" s="54">
        <f t="shared" si="122"/>
        <v>-3.9178659467263476E-2</v>
      </c>
      <c r="N1942" s="42" t="e">
        <f>VLOOKUP(E1942,Inflation!$A$2:'Inflation'!$L$63,14,FALSE)*J1942</f>
        <v>#REF!</v>
      </c>
      <c r="O1942" s="126" t="e">
        <f t="shared" si="123"/>
        <v>#REF!</v>
      </c>
      <c r="P1942" s="41">
        <v>3</v>
      </c>
      <c r="Q1942" s="41">
        <v>3</v>
      </c>
      <c r="R1942" s="41">
        <v>5</v>
      </c>
    </row>
    <row r="1943" spans="1:18">
      <c r="A1943" s="40" t="str">
        <f t="shared" si="120"/>
        <v>3_20114</v>
      </c>
      <c r="B1943" s="40">
        <v>3</v>
      </c>
      <c r="C1943" s="41" t="s">
        <v>71</v>
      </c>
      <c r="D1943" s="40">
        <v>4</v>
      </c>
      <c r="E1943" s="40">
        <v>2011</v>
      </c>
      <c r="F1943" s="40" t="str">
        <f t="shared" si="121"/>
        <v>2011Q4</v>
      </c>
      <c r="G1943" s="40">
        <v>1</v>
      </c>
      <c r="H1943" s="40">
        <v>0</v>
      </c>
      <c r="I1943" s="40">
        <v>0</v>
      </c>
      <c r="J1943" s="42">
        <v>16481</v>
      </c>
      <c r="K1943" s="42">
        <f>J1943*OtherData!$C$3</f>
        <v>12476.154428463286</v>
      </c>
      <c r="L1943" s="42" t="str">
        <f>VLOOKUP($C1943,OtherData!$H:$I,2,0)</f>
        <v>Storm</v>
      </c>
      <c r="M1943" s="54">
        <f t="shared" si="122"/>
        <v>-3.9178846038291644E-2</v>
      </c>
      <c r="N1943" s="42" t="e">
        <f>VLOOKUP(E1943,Inflation!$A$2:'Inflation'!$L$63,14,FALSE)*J1943</f>
        <v>#REF!</v>
      </c>
      <c r="O1943" s="126" t="e">
        <f t="shared" si="123"/>
        <v>#REF!</v>
      </c>
      <c r="P1943" s="41">
        <v>3</v>
      </c>
      <c r="Q1943" s="41">
        <v>3</v>
      </c>
      <c r="R1943" s="41">
        <v>3</v>
      </c>
    </row>
    <row r="1944" spans="1:18">
      <c r="A1944" s="40" t="str">
        <f t="shared" si="120"/>
        <v>6_19842</v>
      </c>
      <c r="B1944" s="40">
        <v>6</v>
      </c>
      <c r="C1944" s="41" t="s">
        <v>83</v>
      </c>
      <c r="D1944" s="40">
        <v>2</v>
      </c>
      <c r="E1944" s="40">
        <v>1984</v>
      </c>
      <c r="F1944" s="40" t="str">
        <f t="shared" si="121"/>
        <v>1984Q2</v>
      </c>
      <c r="G1944" s="40">
        <v>1</v>
      </c>
      <c r="H1944" s="40">
        <v>0</v>
      </c>
      <c r="I1944" s="40">
        <v>0</v>
      </c>
      <c r="J1944" s="42">
        <v>16446</v>
      </c>
      <c r="K1944" s="42">
        <f>J1944*OtherData!$C$3</f>
        <v>12449.659348978048</v>
      </c>
      <c r="L1944" s="42" t="str">
        <f>VLOOKUP($C1944,OtherData!$H:$I,2,0)</f>
        <v>Storm</v>
      </c>
      <c r="M1944" s="54">
        <f t="shared" si="122"/>
        <v>-3.9179079252076858E-2</v>
      </c>
      <c r="N1944" s="42" t="e">
        <f>VLOOKUP(E1944,Inflation!$A$2:'Inflation'!$L$63,14,FALSE)*J1944</f>
        <v>#REF!</v>
      </c>
      <c r="O1944" s="126" t="e">
        <f t="shared" si="123"/>
        <v>#REF!</v>
      </c>
      <c r="P1944" s="41">
        <v>4</v>
      </c>
      <c r="Q1944" s="41">
        <v>4</v>
      </c>
      <c r="R1944" s="41">
        <v>5</v>
      </c>
    </row>
    <row r="1945" spans="1:18">
      <c r="A1945" s="40" t="str">
        <f t="shared" si="120"/>
        <v>2_20112</v>
      </c>
      <c r="B1945" s="40">
        <v>2</v>
      </c>
      <c r="C1945" s="41" t="s">
        <v>86</v>
      </c>
      <c r="D1945" s="40">
        <v>2</v>
      </c>
      <c r="E1945" s="40">
        <v>2011</v>
      </c>
      <c r="F1945" s="40" t="str">
        <f t="shared" si="121"/>
        <v>2011Q2</v>
      </c>
      <c r="G1945" s="40">
        <v>1</v>
      </c>
      <c r="H1945" s="40">
        <v>0</v>
      </c>
      <c r="I1945" s="40">
        <v>0</v>
      </c>
      <c r="J1945" s="42">
        <v>16440</v>
      </c>
      <c r="K1945" s="42">
        <f>J1945*OtherData!$C$3</f>
        <v>12445.117335352006</v>
      </c>
      <c r="L1945" s="42" t="str">
        <f>VLOOKUP($C1945,OtherData!$H:$I,2,0)</f>
        <v>Storm</v>
      </c>
      <c r="M1945" s="54">
        <f t="shared" si="122"/>
        <v>-3.917911923158289E-2</v>
      </c>
      <c r="N1945" s="42" t="e">
        <f>VLOOKUP(E1945,Inflation!$A$2:'Inflation'!$L$63,14,FALSE)*J1945</f>
        <v>#REF!</v>
      </c>
      <c r="O1945" s="126" t="e">
        <f t="shared" si="123"/>
        <v>#REF!</v>
      </c>
      <c r="P1945" s="41">
        <v>5</v>
      </c>
      <c r="Q1945" s="41">
        <v>2</v>
      </c>
      <c r="R1945" s="41">
        <v>2</v>
      </c>
    </row>
    <row r="1946" spans="1:18">
      <c r="A1946" s="40" t="str">
        <f t="shared" si="120"/>
        <v>6_19831</v>
      </c>
      <c r="B1946" s="40">
        <v>6</v>
      </c>
      <c r="C1946" s="41" t="s">
        <v>67</v>
      </c>
      <c r="D1946" s="40">
        <v>1</v>
      </c>
      <c r="E1946" s="40">
        <v>1983</v>
      </c>
      <c r="F1946" s="40" t="str">
        <f t="shared" si="121"/>
        <v>1983Q1</v>
      </c>
      <c r="G1946" s="40">
        <v>1</v>
      </c>
      <c r="H1946" s="40">
        <v>0</v>
      </c>
      <c r="I1946" s="40">
        <v>0</v>
      </c>
      <c r="J1946" s="42">
        <v>16427</v>
      </c>
      <c r="K1946" s="42">
        <f>J1946*OtherData!$C$3</f>
        <v>12435.276305828918</v>
      </c>
      <c r="L1946" s="42" t="str">
        <f>VLOOKUP($C1946,OtherData!$H:$I,2,0)</f>
        <v>Winter</v>
      </c>
      <c r="M1946" s="54">
        <f t="shared" si="122"/>
        <v>-3.9179205853845975E-2</v>
      </c>
      <c r="N1946" s="42" t="e">
        <f>VLOOKUP(E1946,Inflation!$A$2:'Inflation'!$L$63,14,FALSE)*J1946</f>
        <v>#REF!</v>
      </c>
      <c r="O1946" s="126" t="e">
        <f t="shared" si="123"/>
        <v>#REF!</v>
      </c>
      <c r="P1946" s="41">
        <v>3</v>
      </c>
      <c r="Q1946" s="41">
        <v>3</v>
      </c>
      <c r="R1946" s="41">
        <v>3</v>
      </c>
    </row>
    <row r="1947" spans="1:18">
      <c r="A1947" s="40" t="str">
        <f t="shared" si="120"/>
        <v>4_20103</v>
      </c>
      <c r="B1947" s="40">
        <v>4</v>
      </c>
      <c r="C1947" s="41" t="s">
        <v>71</v>
      </c>
      <c r="D1947" s="40">
        <v>3</v>
      </c>
      <c r="E1947" s="40">
        <v>2010</v>
      </c>
      <c r="F1947" s="40" t="str">
        <f t="shared" si="121"/>
        <v>2010Q3</v>
      </c>
      <c r="G1947" s="40">
        <v>1</v>
      </c>
      <c r="H1947" s="40">
        <v>0</v>
      </c>
      <c r="I1947" s="40">
        <v>0</v>
      </c>
      <c r="J1947" s="42">
        <v>16425</v>
      </c>
      <c r="K1947" s="42">
        <f>J1947*OtherData!$C$3</f>
        <v>12433.762301286904</v>
      </c>
      <c r="L1947" s="42" t="str">
        <f>VLOOKUP($C1947,OtherData!$H:$I,2,0)</f>
        <v>Storm</v>
      </c>
      <c r="M1947" s="54">
        <f t="shared" si="122"/>
        <v>-3.9179219180347988E-2</v>
      </c>
      <c r="N1947" s="42" t="e">
        <f>VLOOKUP(E1947,Inflation!$A$2:'Inflation'!$L$63,14,FALSE)*J1947</f>
        <v>#REF!</v>
      </c>
      <c r="O1947" s="126" t="e">
        <f t="shared" si="123"/>
        <v>#REF!</v>
      </c>
      <c r="P1947" s="41">
        <v>1</v>
      </c>
      <c r="Q1947" s="41">
        <v>1</v>
      </c>
      <c r="R1947" s="41">
        <v>1</v>
      </c>
    </row>
    <row r="1948" spans="1:18">
      <c r="A1948" s="40" t="str">
        <f t="shared" si="120"/>
        <v>2_20132</v>
      </c>
      <c r="B1948" s="40">
        <v>2</v>
      </c>
      <c r="C1948" s="41" t="s">
        <v>71</v>
      </c>
      <c r="D1948" s="40">
        <v>2</v>
      </c>
      <c r="E1948" s="40">
        <v>2013</v>
      </c>
      <c r="F1948" s="40" t="str">
        <f t="shared" si="121"/>
        <v>2013Q2</v>
      </c>
      <c r="G1948" s="40">
        <v>1</v>
      </c>
      <c r="H1948" s="40">
        <v>0</v>
      </c>
      <c r="I1948" s="40">
        <v>0</v>
      </c>
      <c r="J1948" s="42">
        <v>16422</v>
      </c>
      <c r="K1948" s="42">
        <f>J1948*OtherData!$C$3</f>
        <v>12431.491294473884</v>
      </c>
      <c r="L1948" s="42" t="str">
        <f>VLOOKUP($C1948,OtherData!$H:$I,2,0)</f>
        <v>Storm</v>
      </c>
      <c r="M1948" s="54">
        <f t="shared" si="122"/>
        <v>-3.9179239170101E-2</v>
      </c>
      <c r="N1948" s="42" t="e">
        <f>VLOOKUP(E1948,Inflation!$A$2:'Inflation'!$L$63,14,FALSE)*J1948</f>
        <v>#REF!</v>
      </c>
      <c r="O1948" s="126" t="e">
        <f t="shared" si="123"/>
        <v>#REF!</v>
      </c>
      <c r="P1948" s="41">
        <v>3</v>
      </c>
      <c r="Q1948" s="41">
        <v>3</v>
      </c>
      <c r="R1948" s="41">
        <v>3</v>
      </c>
    </row>
    <row r="1949" spans="1:18">
      <c r="A1949" s="40" t="str">
        <f t="shared" si="120"/>
        <v>4_20204</v>
      </c>
      <c r="B1949" s="40">
        <v>4</v>
      </c>
      <c r="C1949" s="41" t="s">
        <v>66</v>
      </c>
      <c r="D1949" s="40">
        <v>4</v>
      </c>
      <c r="E1949" s="40">
        <v>2020</v>
      </c>
      <c r="F1949" s="40" t="str">
        <f t="shared" si="121"/>
        <v>2020Q4</v>
      </c>
      <c r="G1949" s="40">
        <v>1</v>
      </c>
      <c r="H1949" s="40">
        <v>0</v>
      </c>
      <c r="I1949" s="40">
        <v>0</v>
      </c>
      <c r="J1949" s="42">
        <v>16397</v>
      </c>
      <c r="K1949" s="42">
        <f>J1949*OtherData!$C$3</f>
        <v>12412.566237698713</v>
      </c>
      <c r="L1949" s="42" t="str">
        <f>VLOOKUP($C1949,OtherData!$H:$I,2,0)</f>
        <v>Water</v>
      </c>
      <c r="M1949" s="54">
        <f t="shared" si="122"/>
        <v>-3.9179405751376156E-2</v>
      </c>
      <c r="N1949" s="42" t="e">
        <f>VLOOKUP(E1949,Inflation!$A$2:'Inflation'!$L$63,14,FALSE)*J1949</f>
        <v>#REF!</v>
      </c>
      <c r="O1949" s="126" t="e">
        <f t="shared" si="123"/>
        <v>#REF!</v>
      </c>
      <c r="P1949" s="41">
        <v>4</v>
      </c>
      <c r="Q1949" s="41">
        <v>4</v>
      </c>
      <c r="R1949" s="41">
        <v>4</v>
      </c>
    </row>
    <row r="1950" spans="1:18">
      <c r="A1950" s="40" t="str">
        <f t="shared" si="120"/>
        <v>4_19852</v>
      </c>
      <c r="B1950" s="40">
        <v>4</v>
      </c>
      <c r="C1950" s="41" t="s">
        <v>93</v>
      </c>
      <c r="D1950" s="40">
        <v>2</v>
      </c>
      <c r="E1950" s="40">
        <v>1985</v>
      </c>
      <c r="F1950" s="40" t="str">
        <f t="shared" si="121"/>
        <v>1985Q2</v>
      </c>
      <c r="G1950" s="40">
        <v>1</v>
      </c>
      <c r="H1950" s="40">
        <v>0</v>
      </c>
      <c r="I1950" s="40">
        <v>0</v>
      </c>
      <c r="J1950" s="42">
        <v>16389</v>
      </c>
      <c r="K1950" s="42">
        <f>J1950*OtherData!$C$3</f>
        <v>12406.510219530659</v>
      </c>
      <c r="L1950" s="42" t="str">
        <f>VLOOKUP($C1950,OtherData!$H:$I,2,0)</f>
        <v>Storm</v>
      </c>
      <c r="M1950" s="54">
        <f t="shared" si="122"/>
        <v>-3.9179459057384201E-2</v>
      </c>
      <c r="N1950" s="42" t="e">
        <f>VLOOKUP(E1950,Inflation!$A$2:'Inflation'!$L$63,14,FALSE)*J1950</f>
        <v>#REF!</v>
      </c>
      <c r="O1950" s="126" t="e">
        <f t="shared" si="123"/>
        <v>#REF!</v>
      </c>
      <c r="P1950" s="41">
        <v>5</v>
      </c>
      <c r="Q1950" s="41">
        <v>2</v>
      </c>
      <c r="R1950" s="41">
        <v>2</v>
      </c>
    </row>
    <row r="1951" spans="1:18">
      <c r="A1951" s="40" t="str">
        <f t="shared" si="120"/>
        <v>2_19801</v>
      </c>
      <c r="B1951" s="40">
        <v>2</v>
      </c>
      <c r="C1951" s="41" t="s">
        <v>67</v>
      </c>
      <c r="D1951" s="40">
        <v>1</v>
      </c>
      <c r="E1951" s="40">
        <v>1980</v>
      </c>
      <c r="F1951" s="40" t="str">
        <f t="shared" si="121"/>
        <v>1980Q1</v>
      </c>
      <c r="G1951" s="40">
        <v>2</v>
      </c>
      <c r="H1951" s="40">
        <v>0</v>
      </c>
      <c r="I1951" s="40">
        <v>0</v>
      </c>
      <c r="J1951" s="42">
        <v>16389</v>
      </c>
      <c r="K1951" s="42">
        <f>J1951*OtherData!$C$3</f>
        <v>12406.510219530659</v>
      </c>
      <c r="L1951" s="42" t="str">
        <f>VLOOKUP($C1951,OtherData!$H:$I,2,0)</f>
        <v>Winter</v>
      </c>
      <c r="M1951" s="54">
        <f t="shared" si="122"/>
        <v>-3.9179459057384201E-2</v>
      </c>
      <c r="N1951" s="42" t="e">
        <f>VLOOKUP(E1951,Inflation!$A$2:'Inflation'!$L$63,14,FALSE)*J1951</f>
        <v>#REF!</v>
      </c>
      <c r="O1951" s="126" t="e">
        <f t="shared" si="123"/>
        <v>#REF!</v>
      </c>
      <c r="P1951" s="41">
        <v>1</v>
      </c>
      <c r="Q1951" s="41">
        <v>1</v>
      </c>
      <c r="R1951" s="41">
        <v>1</v>
      </c>
    </row>
    <row r="1952" spans="1:18">
      <c r="A1952" s="40" t="str">
        <f t="shared" si="120"/>
        <v>1_19643</v>
      </c>
      <c r="B1952" s="40">
        <v>1</v>
      </c>
      <c r="C1952" s="41" t="s">
        <v>64</v>
      </c>
      <c r="D1952" s="40">
        <v>3</v>
      </c>
      <c r="E1952" s="40">
        <v>1964</v>
      </c>
      <c r="F1952" s="40" t="str">
        <f t="shared" si="121"/>
        <v>1964Q3</v>
      </c>
      <c r="G1952" s="40">
        <v>3</v>
      </c>
      <c r="H1952" s="40">
        <v>0</v>
      </c>
      <c r="I1952" s="40">
        <v>0</v>
      </c>
      <c r="J1952" s="42">
        <v>16362</v>
      </c>
      <c r="K1952" s="42">
        <f>J1952*OtherData!$C$3</f>
        <v>12386.071158213475</v>
      </c>
      <c r="L1952" s="42" t="str">
        <f>VLOOKUP($C1952,OtherData!$H:$I,2,0)</f>
        <v>Wind</v>
      </c>
      <c r="M1952" s="54">
        <f t="shared" si="122"/>
        <v>-3.917963896516137E-2</v>
      </c>
      <c r="N1952" s="42" t="e">
        <f>VLOOKUP(E1952,Inflation!$A$2:'Inflation'!$L$63,14,FALSE)*J1952</f>
        <v>#REF!</v>
      </c>
      <c r="O1952" s="126" t="e">
        <f t="shared" si="123"/>
        <v>#REF!</v>
      </c>
      <c r="P1952" s="41">
        <v>3</v>
      </c>
      <c r="Q1952" s="41">
        <v>3</v>
      </c>
      <c r="R1952" s="41">
        <v>3</v>
      </c>
    </row>
    <row r="1953" spans="1:18">
      <c r="A1953" s="40" t="str">
        <f t="shared" si="120"/>
        <v>2_20184</v>
      </c>
      <c r="B1953" s="40">
        <v>2</v>
      </c>
      <c r="C1953" s="41" t="s">
        <v>73</v>
      </c>
      <c r="D1953" s="40">
        <v>4</v>
      </c>
      <c r="E1953" s="40">
        <v>2018</v>
      </c>
      <c r="F1953" s="40" t="str">
        <f t="shared" si="121"/>
        <v>2018Q4</v>
      </c>
      <c r="G1953" s="40">
        <v>1</v>
      </c>
      <c r="H1953" s="40">
        <v>0</v>
      </c>
      <c r="I1953" s="40">
        <v>0</v>
      </c>
      <c r="J1953" s="42">
        <v>16360</v>
      </c>
      <c r="K1953" s="42">
        <f>J1953*OtherData!$C$3</f>
        <v>12384.557153671461</v>
      </c>
      <c r="L1953" s="42" t="str">
        <f>VLOOKUP($C1953,OtherData!$H:$I,2,0)</f>
        <v>Wind</v>
      </c>
      <c r="M1953" s="54">
        <f t="shared" si="122"/>
        <v>-3.9179652291663376E-2</v>
      </c>
      <c r="N1953" s="42" t="e">
        <f>VLOOKUP(E1953,Inflation!$A$2:'Inflation'!$L$63,14,FALSE)*J1953</f>
        <v>#REF!</v>
      </c>
      <c r="O1953" s="126" t="e">
        <f t="shared" si="123"/>
        <v>#REF!</v>
      </c>
      <c r="P1953" s="41">
        <v>5</v>
      </c>
      <c r="Q1953" s="41">
        <v>5</v>
      </c>
      <c r="R1953" s="41">
        <v>3</v>
      </c>
    </row>
    <row r="1954" spans="1:18">
      <c r="A1954" s="40" t="str">
        <f t="shared" si="120"/>
        <v>2_20162</v>
      </c>
      <c r="B1954" s="40">
        <v>2</v>
      </c>
      <c r="C1954" s="41" t="s">
        <v>71</v>
      </c>
      <c r="D1954" s="40">
        <v>2</v>
      </c>
      <c r="E1954" s="40">
        <v>2016</v>
      </c>
      <c r="F1954" s="40" t="str">
        <f t="shared" si="121"/>
        <v>2016Q2</v>
      </c>
      <c r="G1954" s="40">
        <v>1</v>
      </c>
      <c r="H1954" s="40">
        <v>0</v>
      </c>
      <c r="I1954" s="40">
        <v>0</v>
      </c>
      <c r="J1954" s="42">
        <v>16354</v>
      </c>
      <c r="K1954" s="42">
        <f>J1954*OtherData!$C$3</f>
        <v>12380.015140045422</v>
      </c>
      <c r="L1954" s="42" t="str">
        <f>VLOOKUP($C1954,OtherData!$H:$I,2,0)</f>
        <v>Storm</v>
      </c>
      <c r="M1954" s="54">
        <f t="shared" si="122"/>
        <v>-3.9179692271169415E-2</v>
      </c>
      <c r="N1954" s="42" t="e">
        <f>VLOOKUP(E1954,Inflation!$A$2:'Inflation'!$L$63,14,FALSE)*J1954</f>
        <v>#REF!</v>
      </c>
      <c r="O1954" s="126" t="e">
        <f t="shared" si="123"/>
        <v>#REF!</v>
      </c>
      <c r="P1954" s="41">
        <v>4</v>
      </c>
      <c r="Q1954" s="41">
        <v>4</v>
      </c>
      <c r="R1954" s="41">
        <v>4</v>
      </c>
    </row>
    <row r="1955" spans="1:18">
      <c r="A1955" s="40" t="str">
        <f t="shared" si="120"/>
        <v>2_19773</v>
      </c>
      <c r="B1955" s="40">
        <v>2</v>
      </c>
      <c r="C1955" s="41" t="s">
        <v>70</v>
      </c>
      <c r="D1955" s="40">
        <v>3</v>
      </c>
      <c r="E1955" s="40">
        <v>1977</v>
      </c>
      <c r="F1955" s="40" t="str">
        <f t="shared" si="121"/>
        <v>1977Q3</v>
      </c>
      <c r="G1955" s="40">
        <v>31</v>
      </c>
      <c r="H1955" s="40">
        <v>0</v>
      </c>
      <c r="I1955" s="40">
        <v>0</v>
      </c>
      <c r="J1955" s="42">
        <v>16348</v>
      </c>
      <c r="K1955" s="42">
        <f>J1955*OtherData!$C$3</f>
        <v>12375.47312641938</v>
      </c>
      <c r="L1955" s="42" t="str">
        <f>VLOOKUP($C1955,OtherData!$H:$I,2,0)</f>
        <v>Heat</v>
      </c>
      <c r="M1955" s="54">
        <f t="shared" si="122"/>
        <v>-3.9179732250675454E-2</v>
      </c>
      <c r="N1955" s="42" t="e">
        <f>VLOOKUP(E1955,Inflation!$A$2:'Inflation'!$L$63,14,FALSE)*J1955</f>
        <v>#REF!</v>
      </c>
      <c r="O1955" s="126" t="e">
        <f t="shared" si="123"/>
        <v>#REF!</v>
      </c>
      <c r="P1955" s="41">
        <v>4</v>
      </c>
      <c r="Q1955" s="41">
        <v>4</v>
      </c>
      <c r="R1955" s="41">
        <v>4</v>
      </c>
    </row>
    <row r="1956" spans="1:18">
      <c r="A1956" s="40" t="str">
        <f t="shared" si="120"/>
        <v>1_19821</v>
      </c>
      <c r="B1956" s="40">
        <v>1</v>
      </c>
      <c r="C1956" s="41" t="s">
        <v>67</v>
      </c>
      <c r="D1956" s="40">
        <v>1</v>
      </c>
      <c r="E1956" s="40">
        <v>1982</v>
      </c>
      <c r="F1956" s="40" t="str">
        <f t="shared" si="121"/>
        <v>1982Q1</v>
      </c>
      <c r="G1956" s="40">
        <v>2</v>
      </c>
      <c r="H1956" s="40">
        <v>0</v>
      </c>
      <c r="I1956" s="40">
        <v>0</v>
      </c>
      <c r="J1956" s="42">
        <v>16328</v>
      </c>
      <c r="K1956" s="42">
        <f>J1956*OtherData!$C$3</f>
        <v>12360.333080999244</v>
      </c>
      <c r="L1956" s="42" t="str">
        <f>VLOOKUP($C1956,OtherData!$H:$I,2,0)</f>
        <v>Winter</v>
      </c>
      <c r="M1956" s="54">
        <f t="shared" si="122"/>
        <v>-3.9179865515695571E-2</v>
      </c>
      <c r="N1956" s="42" t="e">
        <f>VLOOKUP(E1956,Inflation!$A$2:'Inflation'!$L$63,14,FALSE)*J1956</f>
        <v>#REF!</v>
      </c>
      <c r="O1956" s="126" t="e">
        <f t="shared" si="123"/>
        <v>#REF!</v>
      </c>
      <c r="P1956" s="41">
        <v>4</v>
      </c>
      <c r="Q1956" s="41">
        <v>4</v>
      </c>
      <c r="R1956" s="41">
        <v>5</v>
      </c>
    </row>
    <row r="1957" spans="1:18">
      <c r="A1957" s="40" t="str">
        <f t="shared" si="120"/>
        <v>1_19751</v>
      </c>
      <c r="B1957" s="40">
        <v>1</v>
      </c>
      <c r="C1957" s="41" t="s">
        <v>106</v>
      </c>
      <c r="D1957" s="40">
        <v>1</v>
      </c>
      <c r="E1957" s="40">
        <v>1975</v>
      </c>
      <c r="F1957" s="40" t="str">
        <f t="shared" si="121"/>
        <v>1975Q1</v>
      </c>
      <c r="G1957" s="40">
        <v>1</v>
      </c>
      <c r="H1957" s="40">
        <v>0</v>
      </c>
      <c r="I1957" s="40">
        <v>3</v>
      </c>
      <c r="J1957" s="42">
        <v>16315</v>
      </c>
      <c r="K1957" s="42">
        <f>J1957*OtherData!$C$3</f>
        <v>12350.492051476154</v>
      </c>
      <c r="L1957" s="42" t="str">
        <f>VLOOKUP($C1957,OtherData!$H:$I,2,0)</f>
        <v>Storm</v>
      </c>
      <c r="M1957" s="54">
        <f t="shared" si="122"/>
        <v>-3.9179952137958655E-2</v>
      </c>
      <c r="N1957" s="42" t="e">
        <f>VLOOKUP(E1957,Inflation!$A$2:'Inflation'!$L$63,14,FALSE)*J1957</f>
        <v>#REF!</v>
      </c>
      <c r="O1957" s="126" t="e">
        <f t="shared" si="123"/>
        <v>#REF!</v>
      </c>
      <c r="P1957" s="41">
        <v>3</v>
      </c>
      <c r="Q1957" s="41">
        <v>3</v>
      </c>
      <c r="R1957" s="41">
        <v>3</v>
      </c>
    </row>
    <row r="1958" spans="1:18">
      <c r="A1958" s="40" t="str">
        <f t="shared" si="120"/>
        <v>6_19661</v>
      </c>
      <c r="B1958" s="40">
        <v>6</v>
      </c>
      <c r="C1958" s="41" t="s">
        <v>66</v>
      </c>
      <c r="D1958" s="40">
        <v>1</v>
      </c>
      <c r="E1958" s="40">
        <v>1966</v>
      </c>
      <c r="F1958" s="40" t="str">
        <f t="shared" si="121"/>
        <v>1966Q1</v>
      </c>
      <c r="G1958" s="40">
        <v>5</v>
      </c>
      <c r="H1958" s="40">
        <v>0</v>
      </c>
      <c r="I1958" s="40">
        <v>0</v>
      </c>
      <c r="J1958" s="42">
        <v>16314</v>
      </c>
      <c r="K1958" s="42">
        <f>J1958*OtherData!$C$3</f>
        <v>12349.735049205148</v>
      </c>
      <c r="L1958" s="42" t="str">
        <f>VLOOKUP($C1958,OtherData!$H:$I,2,0)</f>
        <v>Water</v>
      </c>
      <c r="M1958" s="54">
        <f t="shared" si="122"/>
        <v>-3.9179958801209655E-2</v>
      </c>
      <c r="N1958" s="42" t="e">
        <f>VLOOKUP(E1958,Inflation!$A$2:'Inflation'!$L$63,14,FALSE)*J1958</f>
        <v>#REF!</v>
      </c>
      <c r="O1958" s="126" t="e">
        <f t="shared" si="123"/>
        <v>#REF!</v>
      </c>
      <c r="P1958" s="41">
        <v>4</v>
      </c>
      <c r="Q1958" s="41">
        <v>4</v>
      </c>
      <c r="R1958" s="41">
        <v>5</v>
      </c>
    </row>
    <row r="1959" spans="1:18">
      <c r="A1959" s="40" t="str">
        <f t="shared" si="120"/>
        <v>2_20112</v>
      </c>
      <c r="B1959" s="40">
        <v>2</v>
      </c>
      <c r="C1959" s="41" t="s">
        <v>86</v>
      </c>
      <c r="D1959" s="40">
        <v>2</v>
      </c>
      <c r="E1959" s="40">
        <v>2011</v>
      </c>
      <c r="F1959" s="40" t="str">
        <f t="shared" si="121"/>
        <v>2011Q2</v>
      </c>
      <c r="G1959" s="40">
        <v>1</v>
      </c>
      <c r="H1959" s="40">
        <v>0</v>
      </c>
      <c r="I1959" s="40">
        <v>0</v>
      </c>
      <c r="J1959" s="42">
        <v>16297</v>
      </c>
      <c r="K1959" s="42">
        <f>J1959*OtherData!$C$3</f>
        <v>12336.866010598033</v>
      </c>
      <c r="L1959" s="42" t="str">
        <f>VLOOKUP($C1959,OtherData!$H:$I,2,0)</f>
        <v>Storm</v>
      </c>
      <c r="M1959" s="54">
        <f t="shared" si="122"/>
        <v>-3.9180072076476759E-2</v>
      </c>
      <c r="N1959" s="42" t="e">
        <f>VLOOKUP(E1959,Inflation!$A$2:'Inflation'!$L$63,14,FALSE)*J1959</f>
        <v>#REF!</v>
      </c>
      <c r="O1959" s="126" t="e">
        <f t="shared" si="123"/>
        <v>#REF!</v>
      </c>
      <c r="P1959" s="41">
        <v>3</v>
      </c>
      <c r="Q1959" s="41">
        <v>3</v>
      </c>
      <c r="R1959" s="41">
        <v>3</v>
      </c>
    </row>
    <row r="1960" spans="1:18">
      <c r="A1960" s="40" t="str">
        <f t="shared" si="120"/>
        <v>6_19861</v>
      </c>
      <c r="B1960" s="40">
        <v>6</v>
      </c>
      <c r="C1960" s="41" t="s">
        <v>67</v>
      </c>
      <c r="D1960" s="40">
        <v>1</v>
      </c>
      <c r="E1960" s="40">
        <v>1986</v>
      </c>
      <c r="F1960" s="40" t="str">
        <f t="shared" si="121"/>
        <v>1986Q1</v>
      </c>
      <c r="G1960" s="40">
        <v>2</v>
      </c>
      <c r="H1960" s="40">
        <v>0</v>
      </c>
      <c r="I1960" s="40">
        <v>0</v>
      </c>
      <c r="J1960" s="42">
        <v>16293</v>
      </c>
      <c r="K1960" s="42">
        <f>J1960*OtherData!$C$3</f>
        <v>12333.838001514005</v>
      </c>
      <c r="L1960" s="42" t="str">
        <f>VLOOKUP($C1960,OtherData!$H:$I,2,0)</f>
        <v>Winter</v>
      </c>
      <c r="M1960" s="54">
        <f t="shared" si="122"/>
        <v>-3.9180098729480785E-2</v>
      </c>
      <c r="N1960" s="42" t="e">
        <f>VLOOKUP(E1960,Inflation!$A$2:'Inflation'!$L$63,14,FALSE)*J1960</f>
        <v>#REF!</v>
      </c>
      <c r="O1960" s="126" t="e">
        <f t="shared" si="123"/>
        <v>#REF!</v>
      </c>
      <c r="P1960" s="41">
        <v>2</v>
      </c>
      <c r="Q1960" s="41">
        <v>2</v>
      </c>
      <c r="R1960" s="41">
        <v>2</v>
      </c>
    </row>
    <row r="1961" spans="1:18">
      <c r="A1961" s="40" t="str">
        <f t="shared" si="120"/>
        <v>3_20152</v>
      </c>
      <c r="B1961" s="40">
        <v>3</v>
      </c>
      <c r="C1961" s="41" t="s">
        <v>66</v>
      </c>
      <c r="D1961" s="40">
        <v>2</v>
      </c>
      <c r="E1961" s="40">
        <v>2015</v>
      </c>
      <c r="F1961" s="40" t="str">
        <f t="shared" si="121"/>
        <v>2015Q2</v>
      </c>
      <c r="G1961" s="40">
        <v>1</v>
      </c>
      <c r="H1961" s="40">
        <v>0</v>
      </c>
      <c r="I1961" s="40">
        <v>0</v>
      </c>
      <c r="J1961" s="42">
        <v>16283</v>
      </c>
      <c r="K1961" s="42">
        <f>J1961*OtherData!$C$3</f>
        <v>12326.267978803937</v>
      </c>
      <c r="L1961" s="42" t="str">
        <f>VLOOKUP($C1961,OtherData!$H:$I,2,0)</f>
        <v>Water</v>
      </c>
      <c r="M1961" s="54">
        <f t="shared" si="122"/>
        <v>-3.9180165361990843E-2</v>
      </c>
      <c r="N1961" s="42" t="e">
        <f>VLOOKUP(E1961,Inflation!$A$2:'Inflation'!$L$63,14,FALSE)*J1961</f>
        <v>#REF!</v>
      </c>
      <c r="O1961" s="126" t="e">
        <f t="shared" si="123"/>
        <v>#REF!</v>
      </c>
      <c r="P1961" s="41">
        <v>4</v>
      </c>
      <c r="Q1961" s="41">
        <v>4</v>
      </c>
      <c r="R1961" s="41">
        <v>4</v>
      </c>
    </row>
    <row r="1962" spans="1:18">
      <c r="A1962" s="40" t="str">
        <f t="shared" si="120"/>
        <v>2_19803</v>
      </c>
      <c r="B1962" s="40">
        <v>2</v>
      </c>
      <c r="C1962" s="41" t="s">
        <v>98</v>
      </c>
      <c r="D1962" s="40">
        <v>3</v>
      </c>
      <c r="E1962" s="40">
        <v>1980</v>
      </c>
      <c r="F1962" s="40" t="str">
        <f t="shared" si="121"/>
        <v>1980Q3</v>
      </c>
      <c r="G1962" s="40">
        <v>1</v>
      </c>
      <c r="H1962" s="40">
        <v>0</v>
      </c>
      <c r="I1962" s="40">
        <v>0</v>
      </c>
      <c r="J1962" s="42">
        <v>16279</v>
      </c>
      <c r="K1962" s="42">
        <f>J1962*OtherData!$C$3</f>
        <v>12323.239969719909</v>
      </c>
      <c r="L1962" s="42" t="str">
        <f>VLOOKUP($C1962,OtherData!$H:$I,2,0)</f>
        <v>Water</v>
      </c>
      <c r="M1962" s="54">
        <f t="shared" si="122"/>
        <v>-3.9180192014994869E-2</v>
      </c>
      <c r="N1962" s="42" t="e">
        <f>VLOOKUP(E1962,Inflation!$A$2:'Inflation'!$L$63,14,FALSE)*J1962</f>
        <v>#REF!</v>
      </c>
      <c r="O1962" s="126" t="e">
        <f t="shared" si="123"/>
        <v>#REF!</v>
      </c>
      <c r="P1962" s="41">
        <v>1</v>
      </c>
      <c r="Q1962" s="41">
        <v>1</v>
      </c>
      <c r="R1962" s="41">
        <v>1</v>
      </c>
    </row>
    <row r="1963" spans="1:18">
      <c r="A1963" s="40" t="str">
        <f t="shared" si="120"/>
        <v>3_19611</v>
      </c>
      <c r="B1963" s="40">
        <v>3</v>
      </c>
      <c r="C1963" s="41" t="s">
        <v>67</v>
      </c>
      <c r="D1963" s="40">
        <v>1</v>
      </c>
      <c r="E1963" s="40">
        <v>1961</v>
      </c>
      <c r="F1963" s="40" t="str">
        <f t="shared" si="121"/>
        <v>1961Q1</v>
      </c>
      <c r="G1963" s="40">
        <v>2</v>
      </c>
      <c r="H1963" s="40">
        <v>0</v>
      </c>
      <c r="I1963" s="40">
        <v>0</v>
      </c>
      <c r="J1963" s="42">
        <v>16278</v>
      </c>
      <c r="K1963" s="42">
        <f>J1963*OtherData!$C$3</f>
        <v>12322.482967448903</v>
      </c>
      <c r="L1963" s="42" t="str">
        <f>VLOOKUP($C1963,OtherData!$H:$I,2,0)</f>
        <v>Winter</v>
      </c>
      <c r="M1963" s="54">
        <f t="shared" si="122"/>
        <v>-3.9180198678245876E-2</v>
      </c>
      <c r="N1963" s="42" t="e">
        <f>VLOOKUP(E1963,Inflation!$A$2:'Inflation'!$L$63,14,FALSE)*J1963</f>
        <v>#REF!</v>
      </c>
      <c r="O1963" s="126" t="e">
        <f t="shared" si="123"/>
        <v>#REF!</v>
      </c>
      <c r="P1963" s="41">
        <v>3</v>
      </c>
      <c r="Q1963" s="41">
        <v>3</v>
      </c>
      <c r="R1963" s="41">
        <v>3</v>
      </c>
    </row>
    <row r="1964" spans="1:18">
      <c r="A1964" s="40" t="str">
        <f t="shared" si="120"/>
        <v>3_20154</v>
      </c>
      <c r="B1964" s="40">
        <v>3</v>
      </c>
      <c r="C1964" s="41" t="s">
        <v>66</v>
      </c>
      <c r="D1964" s="40">
        <v>4</v>
      </c>
      <c r="E1964" s="40">
        <v>2015</v>
      </c>
      <c r="F1964" s="40" t="str">
        <f t="shared" si="121"/>
        <v>2015Q4</v>
      </c>
      <c r="G1964" s="40">
        <v>1</v>
      </c>
      <c r="H1964" s="40">
        <v>0</v>
      </c>
      <c r="I1964" s="40">
        <v>0</v>
      </c>
      <c r="J1964" s="42">
        <v>16276</v>
      </c>
      <c r="K1964" s="42">
        <f>J1964*OtherData!$C$3</f>
        <v>12320.968962906889</v>
      </c>
      <c r="L1964" s="42" t="str">
        <f>VLOOKUP($C1964,OtherData!$H:$I,2,0)</f>
        <v>Water</v>
      </c>
      <c r="M1964" s="54">
        <f t="shared" si="122"/>
        <v>-3.9180212004747889E-2</v>
      </c>
      <c r="N1964" s="42" t="e">
        <f>VLOOKUP(E1964,Inflation!$A$2:'Inflation'!$L$63,14,FALSE)*J1964</f>
        <v>#REF!</v>
      </c>
      <c r="O1964" s="126" t="e">
        <f t="shared" si="123"/>
        <v>#REF!</v>
      </c>
      <c r="P1964" s="41">
        <v>4</v>
      </c>
      <c r="Q1964" s="41">
        <v>4</v>
      </c>
      <c r="R1964" s="41">
        <v>4</v>
      </c>
    </row>
    <row r="1965" spans="1:18">
      <c r="A1965" s="40" t="str">
        <f t="shared" si="120"/>
        <v>2_20142</v>
      </c>
      <c r="B1965" s="40">
        <v>2</v>
      </c>
      <c r="C1965" s="41" t="s">
        <v>86</v>
      </c>
      <c r="D1965" s="40">
        <v>2</v>
      </c>
      <c r="E1965" s="40">
        <v>2014</v>
      </c>
      <c r="F1965" s="40" t="str">
        <f t="shared" si="121"/>
        <v>2014Q2</v>
      </c>
      <c r="G1965" s="40">
        <v>1</v>
      </c>
      <c r="H1965" s="40">
        <v>0</v>
      </c>
      <c r="I1965" s="40">
        <v>0</v>
      </c>
      <c r="J1965" s="42">
        <v>16275</v>
      </c>
      <c r="K1965" s="42">
        <f>J1965*OtherData!$C$3</f>
        <v>12320.211960635883</v>
      </c>
      <c r="L1965" s="42" t="str">
        <f>VLOOKUP($C1965,OtherData!$H:$I,2,0)</f>
        <v>Storm</v>
      </c>
      <c r="M1965" s="54">
        <f t="shared" si="122"/>
        <v>-3.9180218667998895E-2</v>
      </c>
      <c r="N1965" s="42" t="e">
        <f>VLOOKUP(E1965,Inflation!$A$2:'Inflation'!$L$63,14,FALSE)*J1965</f>
        <v>#REF!</v>
      </c>
      <c r="O1965" s="126" t="e">
        <f t="shared" si="123"/>
        <v>#REF!</v>
      </c>
      <c r="P1965" s="41">
        <v>5</v>
      </c>
      <c r="Q1965" s="41">
        <v>2</v>
      </c>
      <c r="R1965" s="41">
        <v>5</v>
      </c>
    </row>
    <row r="1966" spans="1:18">
      <c r="A1966" s="40" t="str">
        <f t="shared" si="120"/>
        <v>2_19611</v>
      </c>
      <c r="B1966" s="40">
        <v>2</v>
      </c>
      <c r="C1966" s="41" t="s">
        <v>67</v>
      </c>
      <c r="D1966" s="40">
        <v>1</v>
      </c>
      <c r="E1966" s="40">
        <v>1961</v>
      </c>
      <c r="F1966" s="40" t="str">
        <f t="shared" si="121"/>
        <v>1961Q1</v>
      </c>
      <c r="G1966" s="40">
        <v>2</v>
      </c>
      <c r="H1966" s="40">
        <v>0</v>
      </c>
      <c r="I1966" s="40">
        <v>0</v>
      </c>
      <c r="J1966" s="42">
        <v>16267</v>
      </c>
      <c r="K1966" s="42">
        <f>J1966*OtherData!$C$3</f>
        <v>12314.155942467827</v>
      </c>
      <c r="L1966" s="42" t="str">
        <f>VLOOKUP($C1966,OtherData!$H:$I,2,0)</f>
        <v>Winter</v>
      </c>
      <c r="M1966" s="54">
        <f t="shared" si="122"/>
        <v>-3.918027197400694E-2</v>
      </c>
      <c r="N1966" s="42" t="e">
        <f>VLOOKUP(E1966,Inflation!$A$2:'Inflation'!$L$63,14,FALSE)*J1966</f>
        <v>#REF!</v>
      </c>
      <c r="O1966" s="126" t="e">
        <f t="shared" si="123"/>
        <v>#REF!</v>
      </c>
      <c r="P1966" s="41">
        <v>4</v>
      </c>
      <c r="Q1966" s="41">
        <v>4</v>
      </c>
      <c r="R1966" s="41">
        <v>4</v>
      </c>
    </row>
    <row r="1967" spans="1:18">
      <c r="A1967" s="40" t="str">
        <f t="shared" si="120"/>
        <v>5_19773</v>
      </c>
      <c r="B1967" s="40">
        <v>5</v>
      </c>
      <c r="C1967" s="41" t="s">
        <v>97</v>
      </c>
      <c r="D1967" s="40">
        <v>3</v>
      </c>
      <c r="E1967" s="40">
        <v>1977</v>
      </c>
      <c r="F1967" s="40" t="str">
        <f t="shared" si="121"/>
        <v>1977Q3</v>
      </c>
      <c r="G1967" s="40">
        <v>1</v>
      </c>
      <c r="H1967" s="40">
        <v>0</v>
      </c>
      <c r="I1967" s="40">
        <v>0</v>
      </c>
      <c r="J1967" s="42">
        <v>16257</v>
      </c>
      <c r="K1967" s="42">
        <f>J1967*OtherData!$C$3</f>
        <v>12306.585919757759</v>
      </c>
      <c r="L1967" s="42" t="str">
        <f>VLOOKUP($C1967,OtherData!$H:$I,2,0)</f>
        <v>Wind</v>
      </c>
      <c r="M1967" s="54">
        <f t="shared" si="122"/>
        <v>-3.9180338606517005E-2</v>
      </c>
      <c r="N1967" s="42" t="e">
        <f>VLOOKUP(E1967,Inflation!$A$2:'Inflation'!$L$63,14,FALSE)*J1967</f>
        <v>#REF!</v>
      </c>
      <c r="O1967" s="126" t="e">
        <f t="shared" si="123"/>
        <v>#REF!</v>
      </c>
      <c r="P1967" s="41">
        <v>4</v>
      </c>
      <c r="Q1967" s="41">
        <v>4</v>
      </c>
      <c r="R1967" s="41">
        <v>5</v>
      </c>
    </row>
    <row r="1968" spans="1:18">
      <c r="A1968" s="40" t="str">
        <f t="shared" si="120"/>
        <v>3_19891</v>
      </c>
      <c r="B1968" s="40">
        <v>3</v>
      </c>
      <c r="C1968" s="41" t="s">
        <v>73</v>
      </c>
      <c r="D1968" s="40">
        <v>1</v>
      </c>
      <c r="E1968" s="40">
        <v>1989</v>
      </c>
      <c r="F1968" s="40" t="str">
        <f t="shared" si="121"/>
        <v>1989Q1</v>
      </c>
      <c r="G1968" s="40">
        <v>1</v>
      </c>
      <c r="H1968" s="40">
        <v>0</v>
      </c>
      <c r="I1968" s="40">
        <v>0</v>
      </c>
      <c r="J1968" s="42">
        <v>16255</v>
      </c>
      <c r="K1968" s="42">
        <f>J1968*OtherData!$C$3</f>
        <v>12305.071915215745</v>
      </c>
      <c r="L1968" s="42" t="str">
        <f>VLOOKUP($C1968,OtherData!$H:$I,2,0)</f>
        <v>Wind</v>
      </c>
      <c r="M1968" s="54">
        <f t="shared" si="122"/>
        <v>-3.9180351933019018E-2</v>
      </c>
      <c r="N1968" s="42" t="e">
        <f>VLOOKUP(E1968,Inflation!$A$2:'Inflation'!$L$63,14,FALSE)*J1968</f>
        <v>#REF!</v>
      </c>
      <c r="O1968" s="126" t="e">
        <f t="shared" si="123"/>
        <v>#REF!</v>
      </c>
      <c r="P1968" s="41">
        <v>3</v>
      </c>
      <c r="Q1968" s="41">
        <v>3</v>
      </c>
      <c r="R1968" s="41">
        <v>3</v>
      </c>
    </row>
    <row r="1969" spans="1:18">
      <c r="A1969" s="40" t="str">
        <f t="shared" si="120"/>
        <v>6_19801</v>
      </c>
      <c r="B1969" s="40">
        <v>6</v>
      </c>
      <c r="C1969" s="41" t="s">
        <v>66</v>
      </c>
      <c r="D1969" s="40">
        <v>1</v>
      </c>
      <c r="E1969" s="40">
        <v>1980</v>
      </c>
      <c r="F1969" s="40" t="str">
        <f t="shared" si="121"/>
        <v>1980Q1</v>
      </c>
      <c r="G1969" s="40">
        <v>17</v>
      </c>
      <c r="H1969" s="40">
        <v>0</v>
      </c>
      <c r="I1969" s="40">
        <v>0</v>
      </c>
      <c r="J1969" s="42">
        <v>16252</v>
      </c>
      <c r="K1969" s="42">
        <f>J1969*OtherData!$C$3</f>
        <v>12302.800908402725</v>
      </c>
      <c r="L1969" s="42" t="str">
        <f>VLOOKUP($C1969,OtherData!$H:$I,2,0)</f>
        <v>Water</v>
      </c>
      <c r="M1969" s="54">
        <f t="shared" si="122"/>
        <v>-3.9180371922772038E-2</v>
      </c>
      <c r="N1969" s="42" t="e">
        <f>VLOOKUP(E1969,Inflation!$A$2:'Inflation'!$L$63,14,FALSE)*J1969</f>
        <v>#REF!</v>
      </c>
      <c r="O1969" s="126" t="e">
        <f t="shared" si="123"/>
        <v>#REF!</v>
      </c>
      <c r="P1969" s="41">
        <v>3</v>
      </c>
      <c r="Q1969" s="41">
        <v>3</v>
      </c>
      <c r="R1969" s="41">
        <v>3</v>
      </c>
    </row>
    <row r="1970" spans="1:18">
      <c r="A1970" s="40" t="str">
        <f t="shared" si="120"/>
        <v>2_20112</v>
      </c>
      <c r="B1970" s="40">
        <v>2</v>
      </c>
      <c r="C1970" s="41" t="s">
        <v>86</v>
      </c>
      <c r="D1970" s="40">
        <v>2</v>
      </c>
      <c r="E1970" s="40">
        <v>2011</v>
      </c>
      <c r="F1970" s="40" t="str">
        <f t="shared" si="121"/>
        <v>2011Q2</v>
      </c>
      <c r="G1970" s="40">
        <v>1</v>
      </c>
      <c r="H1970" s="40">
        <v>0</v>
      </c>
      <c r="I1970" s="40">
        <v>0</v>
      </c>
      <c r="J1970" s="42">
        <v>16249</v>
      </c>
      <c r="K1970" s="42">
        <f>J1970*OtherData!$C$3</f>
        <v>12300.529901589705</v>
      </c>
      <c r="L1970" s="42" t="str">
        <f>VLOOKUP($C1970,OtherData!$H:$I,2,0)</f>
        <v>Storm</v>
      </c>
      <c r="M1970" s="54">
        <f t="shared" si="122"/>
        <v>-3.918039191252505E-2</v>
      </c>
      <c r="N1970" s="42" t="e">
        <f>VLOOKUP(E1970,Inflation!$A$2:'Inflation'!$L$63,14,FALSE)*J1970</f>
        <v>#REF!</v>
      </c>
      <c r="O1970" s="126" t="e">
        <f t="shared" si="123"/>
        <v>#REF!</v>
      </c>
      <c r="P1970" s="41">
        <v>3</v>
      </c>
      <c r="Q1970" s="41">
        <v>3</v>
      </c>
      <c r="R1970" s="41">
        <v>3</v>
      </c>
    </row>
    <row r="1971" spans="1:18">
      <c r="A1971" s="40" t="str">
        <f t="shared" si="120"/>
        <v>2_20122</v>
      </c>
      <c r="B1971" s="40">
        <v>2</v>
      </c>
      <c r="C1971" s="41" t="s">
        <v>86</v>
      </c>
      <c r="D1971" s="40">
        <v>2</v>
      </c>
      <c r="E1971" s="40">
        <v>2012</v>
      </c>
      <c r="F1971" s="40" t="str">
        <f t="shared" si="121"/>
        <v>2012Q2</v>
      </c>
      <c r="G1971" s="40">
        <v>1</v>
      </c>
      <c r="H1971" s="40">
        <v>0</v>
      </c>
      <c r="I1971" s="40">
        <v>0</v>
      </c>
      <c r="J1971" s="42">
        <v>16245</v>
      </c>
      <c r="K1971" s="42">
        <f>J1971*OtherData!$C$3</f>
        <v>12297.501892505677</v>
      </c>
      <c r="L1971" s="42" t="str">
        <f>VLOOKUP($C1971,OtherData!$H:$I,2,0)</f>
        <v>Storm</v>
      </c>
      <c r="M1971" s="54">
        <f t="shared" si="122"/>
        <v>-3.9180418565529077E-2</v>
      </c>
      <c r="N1971" s="42" t="e">
        <f>VLOOKUP(E1971,Inflation!$A$2:'Inflation'!$L$63,14,FALSE)*J1971</f>
        <v>#REF!</v>
      </c>
      <c r="O1971" s="126" t="e">
        <f t="shared" si="123"/>
        <v>#REF!</v>
      </c>
      <c r="P1971" s="41">
        <v>4</v>
      </c>
      <c r="Q1971" s="41">
        <v>4</v>
      </c>
      <c r="R1971" s="41">
        <v>5</v>
      </c>
    </row>
    <row r="1972" spans="1:18">
      <c r="A1972" s="40" t="str">
        <f t="shared" si="120"/>
        <v>2_20112</v>
      </c>
      <c r="B1972" s="40">
        <v>2</v>
      </c>
      <c r="C1972" s="41" t="s">
        <v>86</v>
      </c>
      <c r="D1972" s="40">
        <v>2</v>
      </c>
      <c r="E1972" s="40">
        <v>2011</v>
      </c>
      <c r="F1972" s="40" t="str">
        <f t="shared" si="121"/>
        <v>2011Q2</v>
      </c>
      <c r="G1972" s="40">
        <v>1</v>
      </c>
      <c r="H1972" s="40">
        <v>0</v>
      </c>
      <c r="I1972" s="40">
        <v>0</v>
      </c>
      <c r="J1972" s="42">
        <v>16245</v>
      </c>
      <c r="K1972" s="42">
        <f>J1972*OtherData!$C$3</f>
        <v>12297.501892505677</v>
      </c>
      <c r="L1972" s="42" t="str">
        <f>VLOOKUP($C1972,OtherData!$H:$I,2,0)</f>
        <v>Storm</v>
      </c>
      <c r="M1972" s="54">
        <f t="shared" si="122"/>
        <v>-3.9180418565529077E-2</v>
      </c>
      <c r="N1972" s="42" t="e">
        <f>VLOOKUP(E1972,Inflation!$A$2:'Inflation'!$L$63,14,FALSE)*J1972</f>
        <v>#REF!</v>
      </c>
      <c r="O1972" s="126" t="e">
        <f t="shared" si="123"/>
        <v>#REF!</v>
      </c>
      <c r="P1972" s="41">
        <v>4</v>
      </c>
      <c r="Q1972" s="41">
        <v>4</v>
      </c>
      <c r="R1972" s="41">
        <v>4</v>
      </c>
    </row>
    <row r="1973" spans="1:18">
      <c r="A1973" s="40" t="str">
        <f t="shared" si="120"/>
        <v>5_19811</v>
      </c>
      <c r="B1973" s="40">
        <v>5</v>
      </c>
      <c r="C1973" s="41" t="s">
        <v>73</v>
      </c>
      <c r="D1973" s="40">
        <v>1</v>
      </c>
      <c r="E1973" s="40">
        <v>1981</v>
      </c>
      <c r="F1973" s="40" t="str">
        <f t="shared" si="121"/>
        <v>1981Q1</v>
      </c>
      <c r="G1973" s="40">
        <v>1</v>
      </c>
      <c r="H1973" s="40">
        <v>0</v>
      </c>
      <c r="I1973" s="40">
        <v>0</v>
      </c>
      <c r="J1973" s="42">
        <v>16240</v>
      </c>
      <c r="K1973" s="42">
        <f>J1973*OtherData!$C$3</f>
        <v>12293.716881150644</v>
      </c>
      <c r="L1973" s="42" t="str">
        <f>VLOOKUP($C1973,OtherData!$H:$I,2,0)</f>
        <v>Wind</v>
      </c>
      <c r="M1973" s="54">
        <f t="shared" si="122"/>
        <v>-3.9180451881784109E-2</v>
      </c>
      <c r="N1973" s="42" t="e">
        <f>VLOOKUP(E1973,Inflation!$A$2:'Inflation'!$L$63,14,FALSE)*J1973</f>
        <v>#REF!</v>
      </c>
      <c r="O1973" s="126" t="e">
        <f t="shared" si="123"/>
        <v>#REF!</v>
      </c>
      <c r="P1973" s="41">
        <v>3</v>
      </c>
      <c r="Q1973" s="41">
        <v>3</v>
      </c>
      <c r="R1973" s="41">
        <v>3</v>
      </c>
    </row>
    <row r="1974" spans="1:18">
      <c r="A1974" s="40" t="str">
        <f t="shared" si="120"/>
        <v>3_19801</v>
      </c>
      <c r="B1974" s="40">
        <v>3</v>
      </c>
      <c r="C1974" s="41" t="s">
        <v>73</v>
      </c>
      <c r="D1974" s="40">
        <v>1</v>
      </c>
      <c r="E1974" s="40">
        <v>1980</v>
      </c>
      <c r="F1974" s="40" t="str">
        <f t="shared" si="121"/>
        <v>1980Q1</v>
      </c>
      <c r="G1974" s="40">
        <v>1</v>
      </c>
      <c r="H1974" s="40">
        <v>2</v>
      </c>
      <c r="I1974" s="40">
        <v>0</v>
      </c>
      <c r="J1974" s="42">
        <v>16209</v>
      </c>
      <c r="K1974" s="42">
        <f>J1974*OtherData!$C$3</f>
        <v>12270.249810749432</v>
      </c>
      <c r="L1974" s="42" t="str">
        <f>VLOOKUP($C1974,OtherData!$H:$I,2,0)</f>
        <v>Wind</v>
      </c>
      <c r="M1974" s="54">
        <f t="shared" si="122"/>
        <v>-3.9180658442565297E-2</v>
      </c>
      <c r="N1974" s="42" t="e">
        <f>VLOOKUP(E1974,Inflation!$A$2:'Inflation'!$L$63,14,FALSE)*J1974</f>
        <v>#REF!</v>
      </c>
      <c r="O1974" s="126" t="e">
        <f t="shared" si="123"/>
        <v>#REF!</v>
      </c>
      <c r="P1974" s="41">
        <v>2</v>
      </c>
      <c r="Q1974" s="41">
        <v>2</v>
      </c>
      <c r="R1974" s="41">
        <v>2</v>
      </c>
    </row>
    <row r="1975" spans="1:18">
      <c r="A1975" s="40" t="str">
        <f t="shared" si="120"/>
        <v>2_20112</v>
      </c>
      <c r="B1975" s="40">
        <v>2</v>
      </c>
      <c r="C1975" s="41" t="s">
        <v>86</v>
      </c>
      <c r="D1975" s="40">
        <v>2</v>
      </c>
      <c r="E1975" s="40">
        <v>2011</v>
      </c>
      <c r="F1975" s="40" t="str">
        <f t="shared" si="121"/>
        <v>2011Q2</v>
      </c>
      <c r="G1975" s="40">
        <v>1</v>
      </c>
      <c r="H1975" s="40">
        <v>0</v>
      </c>
      <c r="I1975" s="40">
        <v>0</v>
      </c>
      <c r="J1975" s="42">
        <v>16200</v>
      </c>
      <c r="K1975" s="42">
        <f>J1975*OtherData!$C$3</f>
        <v>12263.436790310372</v>
      </c>
      <c r="L1975" s="42" t="str">
        <f>VLOOKUP($C1975,OtherData!$H:$I,2,0)</f>
        <v>Storm</v>
      </c>
      <c r="M1975" s="54">
        <f t="shared" si="122"/>
        <v>-3.9180718411824349E-2</v>
      </c>
      <c r="N1975" s="42" t="e">
        <f>VLOOKUP(E1975,Inflation!$A$2:'Inflation'!$L$63,14,FALSE)*J1975</f>
        <v>#REF!</v>
      </c>
      <c r="O1975" s="126" t="e">
        <f t="shared" si="123"/>
        <v>#REF!</v>
      </c>
      <c r="P1975" s="41">
        <v>4</v>
      </c>
      <c r="Q1975" s="41">
        <v>4</v>
      </c>
      <c r="R1975" s="41">
        <v>4</v>
      </c>
    </row>
    <row r="1976" spans="1:18">
      <c r="A1976" s="40" t="str">
        <f t="shared" si="120"/>
        <v>2_20173</v>
      </c>
      <c r="B1976" s="40">
        <v>2</v>
      </c>
      <c r="C1976" s="41" t="s">
        <v>71</v>
      </c>
      <c r="D1976" s="40">
        <v>3</v>
      </c>
      <c r="E1976" s="40">
        <v>2017</v>
      </c>
      <c r="F1976" s="40" t="str">
        <f t="shared" si="121"/>
        <v>2017Q3</v>
      </c>
      <c r="G1976" s="40">
        <v>1</v>
      </c>
      <c r="H1976" s="40">
        <v>0</v>
      </c>
      <c r="I1976" s="40">
        <v>0</v>
      </c>
      <c r="J1976" s="42">
        <v>16199</v>
      </c>
      <c r="K1976" s="42">
        <f>J1976*OtherData!$C$3</f>
        <v>12262.679788039364</v>
      </c>
      <c r="L1976" s="42" t="str">
        <f>VLOOKUP($C1976,OtherData!$H:$I,2,0)</f>
        <v>Storm</v>
      </c>
      <c r="M1976" s="54">
        <f t="shared" si="122"/>
        <v>-3.9180725075075355E-2</v>
      </c>
      <c r="N1976" s="42" t="e">
        <f>VLOOKUP(E1976,Inflation!$A$2:'Inflation'!$L$63,14,FALSE)*J1976</f>
        <v>#REF!</v>
      </c>
      <c r="O1976" s="126" t="e">
        <f t="shared" si="123"/>
        <v>#REF!</v>
      </c>
      <c r="P1976" s="41">
        <v>2</v>
      </c>
      <c r="Q1976" s="41">
        <v>2</v>
      </c>
      <c r="R1976" s="41">
        <v>2</v>
      </c>
    </row>
    <row r="1977" spans="1:18">
      <c r="A1977" s="40" t="str">
        <f t="shared" si="120"/>
        <v>2_19851</v>
      </c>
      <c r="B1977" s="40">
        <v>2</v>
      </c>
      <c r="C1977" s="41" t="s">
        <v>108</v>
      </c>
      <c r="D1977" s="40">
        <v>1</v>
      </c>
      <c r="E1977" s="40">
        <v>1985</v>
      </c>
      <c r="F1977" s="40" t="str">
        <f t="shared" si="121"/>
        <v>1985Q1</v>
      </c>
      <c r="G1977" s="40">
        <v>2</v>
      </c>
      <c r="H1977" s="40">
        <v>0</v>
      </c>
      <c r="I1977" s="40">
        <v>0</v>
      </c>
      <c r="J1977" s="42">
        <v>16188</v>
      </c>
      <c r="K1977" s="42">
        <f>J1977*OtherData!$C$3</f>
        <v>12254.35276305829</v>
      </c>
      <c r="L1977" s="42" t="str">
        <f>VLOOKUP($C1977,OtherData!$H:$I,2,0)</f>
        <v>Storm</v>
      </c>
      <c r="M1977" s="54">
        <f t="shared" si="122"/>
        <v>-3.918079837083642E-2</v>
      </c>
      <c r="N1977" s="42" t="e">
        <f>VLOOKUP(E1977,Inflation!$A$2:'Inflation'!$L$63,14,FALSE)*J1977</f>
        <v>#REF!</v>
      </c>
      <c r="O1977" s="126" t="e">
        <f t="shared" si="123"/>
        <v>#REF!</v>
      </c>
      <c r="P1977" s="41">
        <v>4</v>
      </c>
      <c r="Q1977" s="41">
        <v>4</v>
      </c>
      <c r="R1977" s="41">
        <v>4</v>
      </c>
    </row>
    <row r="1978" spans="1:18">
      <c r="A1978" s="40" t="str">
        <f t="shared" si="120"/>
        <v>3_19843</v>
      </c>
      <c r="B1978" s="40">
        <v>3</v>
      </c>
      <c r="C1978" s="41" t="s">
        <v>102</v>
      </c>
      <c r="D1978" s="40">
        <v>3</v>
      </c>
      <c r="E1978" s="40">
        <v>1984</v>
      </c>
      <c r="F1978" s="40" t="str">
        <f t="shared" si="121"/>
        <v>1984Q3</v>
      </c>
      <c r="G1978" s="40">
        <v>1</v>
      </c>
      <c r="H1978" s="40">
        <v>0</v>
      </c>
      <c r="I1978" s="40">
        <v>2</v>
      </c>
      <c r="J1978" s="42">
        <v>16178</v>
      </c>
      <c r="K1978" s="42">
        <f>J1978*OtherData!$C$3</f>
        <v>12246.782740348222</v>
      </c>
      <c r="L1978" s="42" t="str">
        <f>VLOOKUP($C1978,OtherData!$H:$I,2,0)</f>
        <v>Water</v>
      </c>
      <c r="M1978" s="54">
        <f t="shared" si="122"/>
        <v>-3.9180865003346485E-2</v>
      </c>
      <c r="N1978" s="42" t="e">
        <f>VLOOKUP(E1978,Inflation!$A$2:'Inflation'!$L$63,14,FALSE)*J1978</f>
        <v>#REF!</v>
      </c>
      <c r="O1978" s="126" t="e">
        <f t="shared" si="123"/>
        <v>#REF!</v>
      </c>
      <c r="P1978" s="41">
        <v>3</v>
      </c>
      <c r="Q1978" s="41">
        <v>3</v>
      </c>
      <c r="R1978" s="41">
        <v>3</v>
      </c>
    </row>
    <row r="1979" spans="1:18">
      <c r="A1979" s="40" t="str">
        <f t="shared" si="120"/>
        <v>2_19731</v>
      </c>
      <c r="B1979" s="40">
        <v>2</v>
      </c>
      <c r="C1979" s="41" t="s">
        <v>66</v>
      </c>
      <c r="D1979" s="40">
        <v>1</v>
      </c>
      <c r="E1979" s="40">
        <v>1973</v>
      </c>
      <c r="F1979" s="40" t="str">
        <f t="shared" si="121"/>
        <v>1973Q1</v>
      </c>
      <c r="G1979" s="40">
        <v>1</v>
      </c>
      <c r="H1979" s="40">
        <v>0</v>
      </c>
      <c r="I1979" s="40">
        <v>0</v>
      </c>
      <c r="J1979" s="42">
        <v>16173</v>
      </c>
      <c r="K1979" s="42">
        <f>J1979*OtherData!$C$3</f>
        <v>12242.997728993187</v>
      </c>
      <c r="L1979" s="42" t="str">
        <f>VLOOKUP($C1979,OtherData!$H:$I,2,0)</f>
        <v>Water</v>
      </c>
      <c r="M1979" s="54">
        <f t="shared" si="122"/>
        <v>-3.9180898319601511E-2</v>
      </c>
      <c r="N1979" s="42" t="e">
        <f>VLOOKUP(E1979,Inflation!$A$2:'Inflation'!$L$63,14,FALSE)*J1979</f>
        <v>#REF!</v>
      </c>
      <c r="O1979" s="126" t="e">
        <f t="shared" si="123"/>
        <v>#REF!</v>
      </c>
      <c r="P1979" s="41">
        <v>4</v>
      </c>
      <c r="Q1979" s="41">
        <v>4</v>
      </c>
      <c r="R1979" s="41">
        <v>5</v>
      </c>
    </row>
    <row r="1980" spans="1:18">
      <c r="A1980" s="40" t="str">
        <f t="shared" si="120"/>
        <v>2_20122</v>
      </c>
      <c r="B1980" s="40">
        <v>2</v>
      </c>
      <c r="C1980" s="41" t="s">
        <v>86</v>
      </c>
      <c r="D1980" s="40">
        <v>2</v>
      </c>
      <c r="E1980" s="40">
        <v>2012</v>
      </c>
      <c r="F1980" s="40" t="str">
        <f t="shared" si="121"/>
        <v>2012Q2</v>
      </c>
      <c r="G1980" s="40">
        <v>1</v>
      </c>
      <c r="H1980" s="40">
        <v>0</v>
      </c>
      <c r="I1980" s="40">
        <v>0</v>
      </c>
      <c r="J1980" s="42">
        <v>16173</v>
      </c>
      <c r="K1980" s="42">
        <f>J1980*OtherData!$C$3</f>
        <v>12242.997728993187</v>
      </c>
      <c r="L1980" s="42" t="str">
        <f>VLOOKUP($C1980,OtherData!$H:$I,2,0)</f>
        <v>Storm</v>
      </c>
      <c r="M1980" s="54">
        <f t="shared" si="122"/>
        <v>-3.9180898319601511E-2</v>
      </c>
      <c r="N1980" s="42" t="e">
        <f>VLOOKUP(E1980,Inflation!$A$2:'Inflation'!$L$63,14,FALSE)*J1980</f>
        <v>#REF!</v>
      </c>
      <c r="O1980" s="126" t="e">
        <f t="shared" si="123"/>
        <v>#REF!</v>
      </c>
      <c r="P1980" s="41">
        <v>3</v>
      </c>
      <c r="Q1980" s="41">
        <v>3</v>
      </c>
      <c r="R1980" s="41">
        <v>3</v>
      </c>
    </row>
    <row r="1981" spans="1:18">
      <c r="A1981" s="40" t="str">
        <f t="shared" si="120"/>
        <v>5_19841</v>
      </c>
      <c r="B1981" s="40">
        <v>5</v>
      </c>
      <c r="C1981" s="41" t="s">
        <v>102</v>
      </c>
      <c r="D1981" s="40">
        <v>1</v>
      </c>
      <c r="E1981" s="40">
        <v>1984</v>
      </c>
      <c r="F1981" s="40" t="str">
        <f t="shared" si="121"/>
        <v>1984Q1</v>
      </c>
      <c r="G1981" s="40">
        <v>1</v>
      </c>
      <c r="H1981" s="40">
        <v>0</v>
      </c>
      <c r="I1981" s="40">
        <v>0</v>
      </c>
      <c r="J1981" s="42">
        <v>16167</v>
      </c>
      <c r="K1981" s="42">
        <f>J1981*OtherData!$C$3</f>
        <v>12238.455715367147</v>
      </c>
      <c r="L1981" s="42" t="str">
        <f>VLOOKUP($C1981,OtherData!$H:$I,2,0)</f>
        <v>Water</v>
      </c>
      <c r="M1981" s="54">
        <f t="shared" si="122"/>
        <v>-3.918093829910755E-2</v>
      </c>
      <c r="N1981" s="42" t="e">
        <f>VLOOKUP(E1981,Inflation!$A$2:'Inflation'!$L$63,14,FALSE)*J1981</f>
        <v>#REF!</v>
      </c>
      <c r="O1981" s="126" t="e">
        <f t="shared" si="123"/>
        <v>#REF!</v>
      </c>
      <c r="P1981" s="41">
        <v>3</v>
      </c>
      <c r="Q1981" s="41">
        <v>3</v>
      </c>
      <c r="R1981" s="41">
        <v>3</v>
      </c>
    </row>
    <row r="1982" spans="1:18">
      <c r="A1982" s="40" t="str">
        <f t="shared" si="120"/>
        <v>3_19852</v>
      </c>
      <c r="B1982" s="40">
        <v>3</v>
      </c>
      <c r="C1982" s="41" t="s">
        <v>93</v>
      </c>
      <c r="D1982" s="40">
        <v>2</v>
      </c>
      <c r="E1982" s="40">
        <v>1985</v>
      </c>
      <c r="F1982" s="40" t="str">
        <f t="shared" si="121"/>
        <v>1985Q2</v>
      </c>
      <c r="G1982" s="40">
        <v>1</v>
      </c>
      <c r="H1982" s="40">
        <v>0</v>
      </c>
      <c r="I1982" s="40">
        <v>0</v>
      </c>
      <c r="J1982" s="42">
        <v>16152</v>
      </c>
      <c r="K1982" s="42">
        <f>J1982*OtherData!$C$3</f>
        <v>12227.100681302045</v>
      </c>
      <c r="L1982" s="42" t="str">
        <f>VLOOKUP($C1982,OtherData!$H:$I,2,0)</f>
        <v>Storm</v>
      </c>
      <c r="M1982" s="54">
        <f t="shared" si="122"/>
        <v>-3.918103824787264E-2</v>
      </c>
      <c r="N1982" s="42" t="e">
        <f>VLOOKUP(E1982,Inflation!$A$2:'Inflation'!$L$63,14,FALSE)*J1982</f>
        <v>#REF!</v>
      </c>
      <c r="O1982" s="126" t="e">
        <f t="shared" si="123"/>
        <v>#REF!</v>
      </c>
      <c r="P1982" s="41">
        <v>3</v>
      </c>
      <c r="Q1982" s="41">
        <v>3</v>
      </c>
      <c r="R1982" s="41">
        <v>3</v>
      </c>
    </row>
    <row r="1983" spans="1:18">
      <c r="A1983" s="40" t="str">
        <f t="shared" si="120"/>
        <v>2_19842</v>
      </c>
      <c r="B1983" s="40">
        <v>2</v>
      </c>
      <c r="C1983" s="41" t="s">
        <v>83</v>
      </c>
      <c r="D1983" s="40">
        <v>2</v>
      </c>
      <c r="E1983" s="40">
        <v>1984</v>
      </c>
      <c r="F1983" s="40" t="str">
        <f t="shared" si="121"/>
        <v>1984Q2</v>
      </c>
      <c r="G1983" s="40">
        <v>1</v>
      </c>
      <c r="H1983" s="40">
        <v>0</v>
      </c>
      <c r="I1983" s="40">
        <v>0</v>
      </c>
      <c r="J1983" s="42">
        <v>16150</v>
      </c>
      <c r="K1983" s="42">
        <f>J1983*OtherData!$C$3</f>
        <v>12225.586676760031</v>
      </c>
      <c r="L1983" s="42" t="str">
        <f>VLOOKUP($C1983,OtherData!$H:$I,2,0)</f>
        <v>Storm</v>
      </c>
      <c r="M1983" s="54">
        <f t="shared" si="122"/>
        <v>-3.9181051574374653E-2</v>
      </c>
      <c r="N1983" s="42" t="e">
        <f>VLOOKUP(E1983,Inflation!$A$2:'Inflation'!$L$63,14,FALSE)*J1983</f>
        <v>#REF!</v>
      </c>
      <c r="O1983" s="126" t="e">
        <f t="shared" si="123"/>
        <v>#REF!</v>
      </c>
      <c r="P1983" s="41">
        <v>3</v>
      </c>
      <c r="Q1983" s="41">
        <v>3</v>
      </c>
      <c r="R1983" s="41">
        <v>3</v>
      </c>
    </row>
    <row r="1984" spans="1:18">
      <c r="A1984" s="40" t="str">
        <f t="shared" si="120"/>
        <v>2_20172</v>
      </c>
      <c r="B1984" s="40">
        <v>2</v>
      </c>
      <c r="C1984" s="41" t="s">
        <v>71</v>
      </c>
      <c r="D1984" s="40">
        <v>2</v>
      </c>
      <c r="E1984" s="40">
        <v>2017</v>
      </c>
      <c r="F1984" s="40" t="str">
        <f t="shared" si="121"/>
        <v>2017Q2</v>
      </c>
      <c r="G1984" s="40">
        <v>1</v>
      </c>
      <c r="H1984" s="40">
        <v>0</v>
      </c>
      <c r="I1984" s="40">
        <v>0</v>
      </c>
      <c r="J1984" s="42">
        <v>16130</v>
      </c>
      <c r="K1984" s="42">
        <f>J1984*OtherData!$C$3</f>
        <v>12210.446631339895</v>
      </c>
      <c r="L1984" s="42" t="str">
        <f>VLOOKUP($C1984,OtherData!$H:$I,2,0)</f>
        <v>Storm</v>
      </c>
      <c r="M1984" s="54">
        <f t="shared" si="122"/>
        <v>-3.9181184839394777E-2</v>
      </c>
      <c r="N1984" s="42" t="e">
        <f>VLOOKUP(E1984,Inflation!$A$2:'Inflation'!$L$63,14,FALSE)*J1984</f>
        <v>#REF!</v>
      </c>
      <c r="O1984" s="126" t="e">
        <f t="shared" si="123"/>
        <v>#REF!</v>
      </c>
      <c r="P1984" s="41">
        <v>2</v>
      </c>
      <c r="Q1984" s="41">
        <v>2</v>
      </c>
      <c r="R1984" s="41">
        <v>2</v>
      </c>
    </row>
    <row r="1985" spans="1:18">
      <c r="A1985" s="40" t="str">
        <f t="shared" si="120"/>
        <v>2_20102</v>
      </c>
      <c r="B1985" s="40">
        <v>2</v>
      </c>
      <c r="C1985" s="41" t="s">
        <v>86</v>
      </c>
      <c r="D1985" s="40">
        <v>2</v>
      </c>
      <c r="E1985" s="40">
        <v>2010</v>
      </c>
      <c r="F1985" s="40" t="str">
        <f t="shared" si="121"/>
        <v>2010Q2</v>
      </c>
      <c r="G1985" s="40">
        <v>1</v>
      </c>
      <c r="H1985" s="40">
        <v>0</v>
      </c>
      <c r="I1985" s="40">
        <v>0</v>
      </c>
      <c r="J1985" s="42">
        <v>16126</v>
      </c>
      <c r="K1985" s="42">
        <f>J1985*OtherData!$C$3</f>
        <v>12207.418622255867</v>
      </c>
      <c r="L1985" s="42" t="str">
        <f>VLOOKUP($C1985,OtherData!$H:$I,2,0)</f>
        <v>Storm</v>
      </c>
      <c r="M1985" s="54">
        <f t="shared" si="122"/>
        <v>-3.9181211492398796E-2</v>
      </c>
      <c r="N1985" s="42" t="e">
        <f>VLOOKUP(E1985,Inflation!$A$2:'Inflation'!$L$63,14,FALSE)*J1985</f>
        <v>#REF!</v>
      </c>
      <c r="O1985" s="126" t="e">
        <f t="shared" si="123"/>
        <v>#REF!</v>
      </c>
      <c r="P1985" s="41">
        <v>4</v>
      </c>
      <c r="Q1985" s="41">
        <v>4</v>
      </c>
      <c r="R1985" s="41">
        <v>4</v>
      </c>
    </row>
    <row r="1986" spans="1:18">
      <c r="A1986" s="40" t="str">
        <f t="shared" ref="A1986:A2049" si="124">B1986&amp;"_"&amp;E1986&amp;D1986</f>
        <v>3_19833</v>
      </c>
      <c r="B1986" s="40">
        <v>3</v>
      </c>
      <c r="C1986" s="41" t="s">
        <v>97</v>
      </c>
      <c r="D1986" s="40">
        <v>3</v>
      </c>
      <c r="E1986" s="40">
        <v>1983</v>
      </c>
      <c r="F1986" s="40" t="str">
        <f t="shared" ref="F1986:F2049" si="125">E1986&amp;"Q"&amp;D1986</f>
        <v>1983Q3</v>
      </c>
      <c r="G1986" s="40">
        <v>1</v>
      </c>
      <c r="H1986" s="40">
        <v>0</v>
      </c>
      <c r="I1986" s="40">
        <v>0</v>
      </c>
      <c r="J1986" s="42">
        <v>16123</v>
      </c>
      <c r="K1986" s="42">
        <f>J1986*OtherData!$C$3</f>
        <v>12205.147615442847</v>
      </c>
      <c r="L1986" s="42" t="str">
        <f>VLOOKUP($C1986,OtherData!$H:$I,2,0)</f>
        <v>Wind</v>
      </c>
      <c r="M1986" s="54">
        <f t="shared" ref="M1986:M2049" si="126">STANDARDIZE(J1986,AVERAGE($J$2:$J$3367),_xlfn.STDEV.S($J$2:$J$3367))</f>
        <v>-3.9181231482151815E-2</v>
      </c>
      <c r="N1986" s="42" t="e">
        <f>VLOOKUP(E1986,Inflation!$A$2:'Inflation'!$L$63,14,FALSE)*J1986</f>
        <v>#REF!</v>
      </c>
      <c r="O1986" s="126" t="e">
        <f t="shared" ref="O1986:O2049" si="127">STANDARDIZE(N1986,AVERAGE($N$2:$N$3367),_xlfn.STDEV.S($N$2:$N$3367))</f>
        <v>#REF!</v>
      </c>
      <c r="P1986" s="41">
        <v>4</v>
      </c>
      <c r="Q1986" s="41">
        <v>4</v>
      </c>
      <c r="R1986" s="41">
        <v>5</v>
      </c>
    </row>
    <row r="1987" spans="1:18">
      <c r="A1987" s="40" t="str">
        <f t="shared" si="124"/>
        <v>1_19661</v>
      </c>
      <c r="B1987" s="40">
        <v>1</v>
      </c>
      <c r="C1987" s="41" t="s">
        <v>66</v>
      </c>
      <c r="D1987" s="40">
        <v>1</v>
      </c>
      <c r="E1987" s="40">
        <v>1966</v>
      </c>
      <c r="F1987" s="40" t="str">
        <f t="shared" si="125"/>
        <v>1966Q1</v>
      </c>
      <c r="G1987" s="40">
        <v>5</v>
      </c>
      <c r="H1987" s="40">
        <v>0</v>
      </c>
      <c r="I1987" s="40">
        <v>0</v>
      </c>
      <c r="J1987" s="42">
        <v>16107</v>
      </c>
      <c r="K1987" s="42">
        <f>J1987*OtherData!$C$3</f>
        <v>12193.035579106738</v>
      </c>
      <c r="L1987" s="42" t="str">
        <f>VLOOKUP($C1987,OtherData!$H:$I,2,0)</f>
        <v>Water</v>
      </c>
      <c r="M1987" s="54">
        <f t="shared" si="126"/>
        <v>-3.9181338094167913E-2</v>
      </c>
      <c r="N1987" s="42" t="e">
        <f>VLOOKUP(E1987,Inflation!$A$2:'Inflation'!$L$63,14,FALSE)*J1987</f>
        <v>#REF!</v>
      </c>
      <c r="O1987" s="126" t="e">
        <f t="shared" si="127"/>
        <v>#REF!</v>
      </c>
      <c r="P1987" s="41">
        <v>2</v>
      </c>
      <c r="Q1987" s="41">
        <v>2</v>
      </c>
      <c r="R1987" s="41">
        <v>2</v>
      </c>
    </row>
    <row r="1988" spans="1:18">
      <c r="A1988" s="40" t="str">
        <f t="shared" si="124"/>
        <v>5_19891</v>
      </c>
      <c r="B1988" s="40">
        <v>5</v>
      </c>
      <c r="C1988" s="41" t="s">
        <v>67</v>
      </c>
      <c r="D1988" s="40">
        <v>1</v>
      </c>
      <c r="E1988" s="40">
        <v>1989</v>
      </c>
      <c r="F1988" s="40" t="str">
        <f t="shared" si="125"/>
        <v>1989Q1</v>
      </c>
      <c r="G1988" s="40">
        <v>1</v>
      </c>
      <c r="H1988" s="40">
        <v>0</v>
      </c>
      <c r="I1988" s="40">
        <v>0</v>
      </c>
      <c r="J1988" s="42">
        <v>16104</v>
      </c>
      <c r="K1988" s="42">
        <f>J1988*OtherData!$C$3</f>
        <v>12190.764572293718</v>
      </c>
      <c r="L1988" s="42" t="str">
        <f>VLOOKUP($C1988,OtherData!$H:$I,2,0)</f>
        <v>Winter</v>
      </c>
      <c r="M1988" s="54">
        <f t="shared" si="126"/>
        <v>-3.9181358083920932E-2</v>
      </c>
      <c r="N1988" s="42" t="e">
        <f>VLOOKUP(E1988,Inflation!$A$2:'Inflation'!$L$63,14,FALSE)*J1988</f>
        <v>#REF!</v>
      </c>
      <c r="O1988" s="126" t="e">
        <f t="shared" si="127"/>
        <v>#REF!</v>
      </c>
      <c r="P1988" s="41">
        <v>3</v>
      </c>
      <c r="Q1988" s="41">
        <v>3</v>
      </c>
      <c r="R1988" s="41">
        <v>3</v>
      </c>
    </row>
    <row r="1989" spans="1:18">
      <c r="A1989" s="40" t="str">
        <f t="shared" si="124"/>
        <v>3_20163</v>
      </c>
      <c r="B1989" s="40">
        <v>3</v>
      </c>
      <c r="C1989" s="41" t="s">
        <v>66</v>
      </c>
      <c r="D1989" s="40">
        <v>3</v>
      </c>
      <c r="E1989" s="40">
        <v>2016</v>
      </c>
      <c r="F1989" s="40" t="str">
        <f t="shared" si="125"/>
        <v>2016Q3</v>
      </c>
      <c r="G1989" s="40">
        <v>1</v>
      </c>
      <c r="H1989" s="40">
        <v>0</v>
      </c>
      <c r="I1989" s="40">
        <v>0</v>
      </c>
      <c r="J1989" s="42">
        <v>16102</v>
      </c>
      <c r="K1989" s="42">
        <f>J1989*OtherData!$C$3</f>
        <v>12189.250567751704</v>
      </c>
      <c r="L1989" s="42" t="str">
        <f>VLOOKUP($C1989,OtherData!$H:$I,2,0)</f>
        <v>Water</v>
      </c>
      <c r="M1989" s="54">
        <f t="shared" si="126"/>
        <v>-3.9181371410422945E-2</v>
      </c>
      <c r="N1989" s="42" t="e">
        <f>VLOOKUP(E1989,Inflation!$A$2:'Inflation'!$L$63,14,FALSE)*J1989</f>
        <v>#REF!</v>
      </c>
      <c r="O1989" s="126" t="e">
        <f t="shared" si="127"/>
        <v>#REF!</v>
      </c>
      <c r="P1989" s="41">
        <v>2</v>
      </c>
      <c r="Q1989" s="41">
        <v>2</v>
      </c>
      <c r="R1989" s="41">
        <v>2</v>
      </c>
    </row>
    <row r="1990" spans="1:18">
      <c r="A1990" s="40" t="str">
        <f t="shared" si="124"/>
        <v>3_20132</v>
      </c>
      <c r="B1990" s="40">
        <v>3</v>
      </c>
      <c r="C1990" s="41" t="s">
        <v>66</v>
      </c>
      <c r="D1990" s="40">
        <v>2</v>
      </c>
      <c r="E1990" s="40">
        <v>2013</v>
      </c>
      <c r="F1990" s="40" t="str">
        <f t="shared" si="125"/>
        <v>2013Q2</v>
      </c>
      <c r="G1990" s="40">
        <v>1</v>
      </c>
      <c r="H1990" s="40">
        <v>0</v>
      </c>
      <c r="I1990" s="40">
        <v>0</v>
      </c>
      <c r="J1990" s="42">
        <v>16097</v>
      </c>
      <c r="K1990" s="42">
        <f>J1990*OtherData!$C$3</f>
        <v>12185.46555639667</v>
      </c>
      <c r="L1990" s="42" t="str">
        <f>VLOOKUP($C1990,OtherData!$H:$I,2,0)</f>
        <v>Water</v>
      </c>
      <c r="M1990" s="54">
        <f t="shared" si="126"/>
        <v>-3.9181404726677978E-2</v>
      </c>
      <c r="N1990" s="42" t="e">
        <f>VLOOKUP(E1990,Inflation!$A$2:'Inflation'!$L$63,14,FALSE)*J1990</f>
        <v>#REF!</v>
      </c>
      <c r="O1990" s="126" t="e">
        <f t="shared" si="127"/>
        <v>#REF!</v>
      </c>
      <c r="P1990" s="41">
        <v>5</v>
      </c>
      <c r="Q1990" s="41">
        <v>2</v>
      </c>
      <c r="R1990" s="41">
        <v>5</v>
      </c>
    </row>
    <row r="1991" spans="1:18">
      <c r="A1991" s="40" t="str">
        <f t="shared" si="124"/>
        <v>2_19643</v>
      </c>
      <c r="B1991" s="40">
        <v>2</v>
      </c>
      <c r="C1991" s="41" t="s">
        <v>64</v>
      </c>
      <c r="D1991" s="40">
        <v>3</v>
      </c>
      <c r="E1991" s="40">
        <v>1964</v>
      </c>
      <c r="F1991" s="40" t="str">
        <f t="shared" si="125"/>
        <v>1964Q3</v>
      </c>
      <c r="G1991" s="40">
        <v>3</v>
      </c>
      <c r="H1991" s="40">
        <v>0</v>
      </c>
      <c r="I1991" s="40">
        <v>0</v>
      </c>
      <c r="J1991" s="42">
        <v>16081</v>
      </c>
      <c r="K1991" s="42">
        <f>J1991*OtherData!$C$3</f>
        <v>12173.35352006056</v>
      </c>
      <c r="L1991" s="42" t="str">
        <f>VLOOKUP($C1991,OtherData!$H:$I,2,0)</f>
        <v>Wind</v>
      </c>
      <c r="M1991" s="54">
        <f t="shared" si="126"/>
        <v>-3.9181511338694075E-2</v>
      </c>
      <c r="N1991" s="42" t="e">
        <f>VLOOKUP(E1991,Inflation!$A$2:'Inflation'!$L$63,14,FALSE)*J1991</f>
        <v>#REF!</v>
      </c>
      <c r="O1991" s="126" t="e">
        <f t="shared" si="127"/>
        <v>#REF!</v>
      </c>
      <c r="P1991" s="41">
        <v>5</v>
      </c>
      <c r="Q1991" s="41">
        <v>5</v>
      </c>
      <c r="R1991" s="41">
        <v>3</v>
      </c>
    </row>
    <row r="1992" spans="1:18">
      <c r="A1992" s="40" t="str">
        <f t="shared" si="124"/>
        <v>5_19833</v>
      </c>
      <c r="B1992" s="40">
        <v>5</v>
      </c>
      <c r="C1992" s="41" t="s">
        <v>97</v>
      </c>
      <c r="D1992" s="40">
        <v>3</v>
      </c>
      <c r="E1992" s="40">
        <v>1983</v>
      </c>
      <c r="F1992" s="40" t="str">
        <f t="shared" si="125"/>
        <v>1983Q3</v>
      </c>
      <c r="G1992" s="40">
        <v>1</v>
      </c>
      <c r="H1992" s="40">
        <v>0</v>
      </c>
      <c r="I1992" s="40">
        <v>0</v>
      </c>
      <c r="J1992" s="42">
        <v>16069</v>
      </c>
      <c r="K1992" s="42">
        <f>J1992*OtherData!$C$3</f>
        <v>12164.269492808478</v>
      </c>
      <c r="L1992" s="42" t="str">
        <f>VLOOKUP($C1992,OtherData!$H:$I,2,0)</f>
        <v>Wind</v>
      </c>
      <c r="M1992" s="54">
        <f t="shared" si="126"/>
        <v>-3.9181591297706146E-2</v>
      </c>
      <c r="N1992" s="42" t="e">
        <f>VLOOKUP(E1992,Inflation!$A$2:'Inflation'!$L$63,14,FALSE)*J1992</f>
        <v>#REF!</v>
      </c>
      <c r="O1992" s="126" t="e">
        <f t="shared" si="127"/>
        <v>#REF!</v>
      </c>
      <c r="P1992" s="41">
        <v>3</v>
      </c>
      <c r="Q1992" s="41">
        <v>3</v>
      </c>
      <c r="R1992" s="41">
        <v>3</v>
      </c>
    </row>
    <row r="1993" spans="1:18">
      <c r="A1993" s="40" t="str">
        <f t="shared" si="124"/>
        <v>6_19773</v>
      </c>
      <c r="B1993" s="40">
        <v>6</v>
      </c>
      <c r="C1993" s="41" t="s">
        <v>70</v>
      </c>
      <c r="D1993" s="40">
        <v>3</v>
      </c>
      <c r="E1993" s="40">
        <v>1977</v>
      </c>
      <c r="F1993" s="40" t="str">
        <f t="shared" si="125"/>
        <v>1977Q3</v>
      </c>
      <c r="G1993" s="40">
        <v>31</v>
      </c>
      <c r="H1993" s="40">
        <v>0</v>
      </c>
      <c r="I1993" s="40">
        <v>0</v>
      </c>
      <c r="J1993" s="42">
        <v>16050</v>
      </c>
      <c r="K1993" s="42">
        <f>J1993*OtherData!$C$3</f>
        <v>12149.886449659349</v>
      </c>
      <c r="L1993" s="42" t="str">
        <f>VLOOKUP($C1993,OtherData!$H:$I,2,0)</f>
        <v>Heat</v>
      </c>
      <c r="M1993" s="54">
        <f t="shared" si="126"/>
        <v>-3.9181717899475263E-2</v>
      </c>
      <c r="N1993" s="42" t="e">
        <f>VLOOKUP(E1993,Inflation!$A$2:'Inflation'!$L$63,14,FALSE)*J1993</f>
        <v>#REF!</v>
      </c>
      <c r="O1993" s="126" t="e">
        <f t="shared" si="127"/>
        <v>#REF!</v>
      </c>
      <c r="P1993" s="41">
        <v>2</v>
      </c>
      <c r="Q1993" s="41">
        <v>2</v>
      </c>
      <c r="R1993" s="41">
        <v>2</v>
      </c>
    </row>
    <row r="1994" spans="1:18">
      <c r="A1994" s="40" t="str">
        <f t="shared" si="124"/>
        <v>2_20142</v>
      </c>
      <c r="B1994" s="40">
        <v>2</v>
      </c>
      <c r="C1994" s="41" t="s">
        <v>71</v>
      </c>
      <c r="D1994" s="40">
        <v>2</v>
      </c>
      <c r="E1994" s="40">
        <v>2014</v>
      </c>
      <c r="F1994" s="40" t="str">
        <f t="shared" si="125"/>
        <v>2014Q2</v>
      </c>
      <c r="G1994" s="40">
        <v>1</v>
      </c>
      <c r="H1994" s="40">
        <v>0</v>
      </c>
      <c r="I1994" s="40">
        <v>0</v>
      </c>
      <c r="J1994" s="42">
        <v>16048</v>
      </c>
      <c r="K1994" s="42">
        <f>J1994*OtherData!$C$3</f>
        <v>12148.372445117337</v>
      </c>
      <c r="L1994" s="42" t="str">
        <f>VLOOKUP($C1994,OtherData!$H:$I,2,0)</f>
        <v>Storm</v>
      </c>
      <c r="M1994" s="54">
        <f t="shared" si="126"/>
        <v>-3.9181731225977276E-2</v>
      </c>
      <c r="N1994" s="42" t="e">
        <f>VLOOKUP(E1994,Inflation!$A$2:'Inflation'!$L$63,14,FALSE)*J1994</f>
        <v>#REF!</v>
      </c>
      <c r="O1994" s="126" t="e">
        <f t="shared" si="127"/>
        <v>#REF!</v>
      </c>
      <c r="P1994" s="41">
        <v>4</v>
      </c>
      <c r="Q1994" s="41">
        <v>4</v>
      </c>
      <c r="R1994" s="41">
        <v>4</v>
      </c>
    </row>
    <row r="1995" spans="1:18">
      <c r="A1995" s="40" t="str">
        <f t="shared" si="124"/>
        <v>2_20163</v>
      </c>
      <c r="B1995" s="40">
        <v>2</v>
      </c>
      <c r="C1995" s="41" t="s">
        <v>71</v>
      </c>
      <c r="D1995" s="40">
        <v>3</v>
      </c>
      <c r="E1995" s="40">
        <v>2016</v>
      </c>
      <c r="F1995" s="40" t="str">
        <f t="shared" si="125"/>
        <v>2016Q3</v>
      </c>
      <c r="G1995" s="40">
        <v>1</v>
      </c>
      <c r="H1995" s="40">
        <v>0</v>
      </c>
      <c r="I1995" s="40">
        <v>0</v>
      </c>
      <c r="J1995" s="42">
        <v>16034</v>
      </c>
      <c r="K1995" s="42">
        <f>J1995*OtherData!$C$3</f>
        <v>12137.774413323241</v>
      </c>
      <c r="L1995" s="42" t="str">
        <f>VLOOKUP($C1995,OtherData!$H:$I,2,0)</f>
        <v>Storm</v>
      </c>
      <c r="M1995" s="54">
        <f t="shared" si="126"/>
        <v>-3.918182451149136E-2</v>
      </c>
      <c r="N1995" s="42" t="e">
        <f>VLOOKUP(E1995,Inflation!$A$2:'Inflation'!$L$63,14,FALSE)*J1995</f>
        <v>#REF!</v>
      </c>
      <c r="O1995" s="126" t="e">
        <f t="shared" si="127"/>
        <v>#REF!</v>
      </c>
      <c r="P1995" s="41">
        <v>5</v>
      </c>
      <c r="Q1995" s="41">
        <v>2</v>
      </c>
      <c r="R1995" s="41">
        <v>2</v>
      </c>
    </row>
    <row r="1996" spans="1:18">
      <c r="A1996" s="40" t="str">
        <f t="shared" si="124"/>
        <v>1_19851</v>
      </c>
      <c r="B1996" s="40">
        <v>1</v>
      </c>
      <c r="C1996" s="41" t="s">
        <v>108</v>
      </c>
      <c r="D1996" s="40">
        <v>1</v>
      </c>
      <c r="E1996" s="40">
        <v>1985</v>
      </c>
      <c r="F1996" s="40" t="str">
        <f t="shared" si="125"/>
        <v>1985Q1</v>
      </c>
      <c r="G1996" s="40">
        <v>2</v>
      </c>
      <c r="H1996" s="40">
        <v>0</v>
      </c>
      <c r="I1996" s="40">
        <v>0</v>
      </c>
      <c r="J1996" s="42">
        <v>16033</v>
      </c>
      <c r="K1996" s="42">
        <f>J1996*OtherData!$C$3</f>
        <v>12137.017411052233</v>
      </c>
      <c r="L1996" s="42" t="str">
        <f>VLOOKUP($C1996,OtherData!$H:$I,2,0)</f>
        <v>Storm</v>
      </c>
      <c r="M1996" s="54">
        <f t="shared" si="126"/>
        <v>-3.9181831174742367E-2</v>
      </c>
      <c r="N1996" s="42" t="e">
        <f>VLOOKUP(E1996,Inflation!$A$2:'Inflation'!$L$63,14,FALSE)*J1996</f>
        <v>#REF!</v>
      </c>
      <c r="O1996" s="126" t="e">
        <f t="shared" si="127"/>
        <v>#REF!</v>
      </c>
      <c r="P1996" s="41">
        <v>4</v>
      </c>
      <c r="Q1996" s="41">
        <v>4</v>
      </c>
      <c r="R1996" s="41">
        <v>4</v>
      </c>
    </row>
    <row r="1997" spans="1:18">
      <c r="A1997" s="40" t="str">
        <f t="shared" si="124"/>
        <v>1_20033</v>
      </c>
      <c r="B1997" s="40">
        <v>1</v>
      </c>
      <c r="C1997" s="41" t="s">
        <v>71</v>
      </c>
      <c r="D1997" s="40">
        <v>3</v>
      </c>
      <c r="E1997" s="40">
        <v>2003</v>
      </c>
      <c r="F1997" s="40" t="str">
        <f t="shared" si="125"/>
        <v>2003Q3</v>
      </c>
      <c r="G1997" s="40">
        <v>1</v>
      </c>
      <c r="H1997" s="40">
        <v>0</v>
      </c>
      <c r="I1997" s="40">
        <v>0</v>
      </c>
      <c r="J1997" s="42">
        <v>16032</v>
      </c>
      <c r="K1997" s="42">
        <f>J1997*OtherData!$C$3</f>
        <v>12136.260408781227</v>
      </c>
      <c r="L1997" s="42" t="str">
        <f>VLOOKUP($C1997,OtherData!$H:$I,2,0)</f>
        <v>Storm</v>
      </c>
      <c r="M1997" s="54">
        <f t="shared" si="126"/>
        <v>-3.9181837837993366E-2</v>
      </c>
      <c r="N1997" s="42" t="e">
        <f>VLOOKUP(E1997,Inflation!$A$2:'Inflation'!$L$63,14,FALSE)*J1997</f>
        <v>#REF!</v>
      </c>
      <c r="O1997" s="126" t="e">
        <f t="shared" si="127"/>
        <v>#REF!</v>
      </c>
      <c r="P1997" s="41">
        <v>4</v>
      </c>
      <c r="Q1997" s="41">
        <v>4</v>
      </c>
      <c r="R1997" s="41">
        <v>4</v>
      </c>
    </row>
    <row r="1998" spans="1:18">
      <c r="A1998" s="40" t="str">
        <f t="shared" si="124"/>
        <v>1_19731</v>
      </c>
      <c r="B1998" s="40">
        <v>1</v>
      </c>
      <c r="C1998" s="41" t="s">
        <v>66</v>
      </c>
      <c r="D1998" s="40">
        <v>1</v>
      </c>
      <c r="E1998" s="40">
        <v>1973</v>
      </c>
      <c r="F1998" s="40" t="str">
        <f t="shared" si="125"/>
        <v>1973Q1</v>
      </c>
      <c r="G1998" s="40">
        <v>1</v>
      </c>
      <c r="H1998" s="40">
        <v>0</v>
      </c>
      <c r="I1998" s="40">
        <v>0</v>
      </c>
      <c r="J1998" s="42">
        <v>16026</v>
      </c>
      <c r="K1998" s="42">
        <f>J1998*OtherData!$C$3</f>
        <v>12131.718395155185</v>
      </c>
      <c r="L1998" s="42" t="str">
        <f>VLOOKUP($C1998,OtherData!$H:$I,2,0)</f>
        <v>Water</v>
      </c>
      <c r="M1998" s="54">
        <f t="shared" si="126"/>
        <v>-3.9181877817499405E-2</v>
      </c>
      <c r="N1998" s="42" t="e">
        <f>VLOOKUP(E1998,Inflation!$A$2:'Inflation'!$L$63,14,FALSE)*J1998</f>
        <v>#REF!</v>
      </c>
      <c r="O1998" s="126" t="e">
        <f t="shared" si="127"/>
        <v>#REF!</v>
      </c>
      <c r="P1998" s="41">
        <v>2</v>
      </c>
      <c r="Q1998" s="41">
        <v>2</v>
      </c>
      <c r="R1998" s="41">
        <v>2</v>
      </c>
    </row>
    <row r="1999" spans="1:18">
      <c r="A1999" s="40" t="str">
        <f t="shared" si="124"/>
        <v>1_19951</v>
      </c>
      <c r="B1999" s="40">
        <v>1</v>
      </c>
      <c r="C1999" s="41" t="s">
        <v>74</v>
      </c>
      <c r="D1999" s="40">
        <v>1</v>
      </c>
      <c r="E1999" s="40">
        <v>1995</v>
      </c>
      <c r="F1999" s="40" t="str">
        <f t="shared" si="125"/>
        <v>1995Q1</v>
      </c>
      <c r="G1999" s="40">
        <v>1</v>
      </c>
      <c r="H1999" s="40">
        <v>0</v>
      </c>
      <c r="I1999" s="40">
        <v>0</v>
      </c>
      <c r="J1999" s="42">
        <v>16015</v>
      </c>
      <c r="K1999" s="42">
        <f>J1999*OtherData!$C$3</f>
        <v>12123.391370174111</v>
      </c>
      <c r="L1999" s="42" t="str">
        <f>VLOOKUP($C1999,OtherData!$H:$I,2,0)</f>
        <v>Storm</v>
      </c>
      <c r="M1999" s="54">
        <f t="shared" si="126"/>
        <v>-3.918195111326047E-2</v>
      </c>
      <c r="N1999" s="42" t="e">
        <f>VLOOKUP(E1999,Inflation!$A$2:'Inflation'!$L$63,14,FALSE)*J1999</f>
        <v>#REF!</v>
      </c>
      <c r="O1999" s="126" t="e">
        <f t="shared" si="127"/>
        <v>#REF!</v>
      </c>
      <c r="P1999" s="41">
        <v>3</v>
      </c>
      <c r="Q1999" s="41">
        <v>3</v>
      </c>
      <c r="R1999" s="41">
        <v>3</v>
      </c>
    </row>
    <row r="2000" spans="1:18">
      <c r="A2000" s="40" t="str">
        <f t="shared" si="124"/>
        <v>2_20123</v>
      </c>
      <c r="B2000" s="40">
        <v>2</v>
      </c>
      <c r="C2000" s="41" t="s">
        <v>71</v>
      </c>
      <c r="D2000" s="40">
        <v>3</v>
      </c>
      <c r="E2000" s="40">
        <v>2012</v>
      </c>
      <c r="F2000" s="40" t="str">
        <f t="shared" si="125"/>
        <v>2012Q3</v>
      </c>
      <c r="G2000" s="40">
        <v>1</v>
      </c>
      <c r="H2000" s="40">
        <v>0</v>
      </c>
      <c r="I2000" s="40">
        <v>0</v>
      </c>
      <c r="J2000" s="42">
        <v>16008</v>
      </c>
      <c r="K2000" s="42">
        <f>J2000*OtherData!$C$3</f>
        <v>12118.092354277063</v>
      </c>
      <c r="L2000" s="42" t="str">
        <f>VLOOKUP($C2000,OtherData!$H:$I,2,0)</f>
        <v>Storm</v>
      </c>
      <c r="M2000" s="54">
        <f t="shared" si="126"/>
        <v>-3.9181997756017516E-2</v>
      </c>
      <c r="N2000" s="42" t="e">
        <f>VLOOKUP(E2000,Inflation!$A$2:'Inflation'!$L$63,14,FALSE)*J2000</f>
        <v>#REF!</v>
      </c>
      <c r="O2000" s="126" t="e">
        <f t="shared" si="127"/>
        <v>#REF!</v>
      </c>
      <c r="P2000" s="41">
        <v>3</v>
      </c>
      <c r="Q2000" s="41">
        <v>3</v>
      </c>
      <c r="R2000" s="41">
        <v>3</v>
      </c>
    </row>
    <row r="2001" spans="1:18">
      <c r="A2001" s="40" t="str">
        <f t="shared" si="124"/>
        <v>4_20112</v>
      </c>
      <c r="B2001" s="40">
        <v>4</v>
      </c>
      <c r="C2001" s="41" t="s">
        <v>71</v>
      </c>
      <c r="D2001" s="40">
        <v>2</v>
      </c>
      <c r="E2001" s="40">
        <v>2011</v>
      </c>
      <c r="F2001" s="40" t="str">
        <f t="shared" si="125"/>
        <v>2011Q2</v>
      </c>
      <c r="G2001" s="40">
        <v>1</v>
      </c>
      <c r="H2001" s="40">
        <v>0</v>
      </c>
      <c r="I2001" s="40">
        <v>0</v>
      </c>
      <c r="J2001" s="42">
        <v>16004</v>
      </c>
      <c r="K2001" s="42">
        <f>J2001*OtherData!$C$3</f>
        <v>12115.064345193035</v>
      </c>
      <c r="L2001" s="42" t="str">
        <f>VLOOKUP($C2001,OtherData!$H:$I,2,0)</f>
        <v>Storm</v>
      </c>
      <c r="M2001" s="54">
        <f t="shared" si="126"/>
        <v>-3.9182024409021542E-2</v>
      </c>
      <c r="N2001" s="42" t="e">
        <f>VLOOKUP(E2001,Inflation!$A$2:'Inflation'!$L$63,14,FALSE)*J2001</f>
        <v>#REF!</v>
      </c>
      <c r="O2001" s="126" t="e">
        <f t="shared" si="127"/>
        <v>#REF!</v>
      </c>
      <c r="P2001" s="41">
        <v>1</v>
      </c>
      <c r="Q2001" s="41">
        <v>1</v>
      </c>
      <c r="R2001" s="41">
        <v>1</v>
      </c>
    </row>
    <row r="2002" spans="1:18">
      <c r="A2002" s="40" t="str">
        <f t="shared" si="124"/>
        <v>2_20142</v>
      </c>
      <c r="B2002" s="40">
        <v>2</v>
      </c>
      <c r="C2002" s="41" t="s">
        <v>71</v>
      </c>
      <c r="D2002" s="40">
        <v>2</v>
      </c>
      <c r="E2002" s="40">
        <v>2014</v>
      </c>
      <c r="F2002" s="40" t="str">
        <f t="shared" si="125"/>
        <v>2014Q2</v>
      </c>
      <c r="G2002" s="40">
        <v>1</v>
      </c>
      <c r="H2002" s="40">
        <v>0</v>
      </c>
      <c r="I2002" s="40">
        <v>0</v>
      </c>
      <c r="J2002" s="42">
        <v>15985</v>
      </c>
      <c r="K2002" s="42">
        <f>J2002*OtherData!$C$3</f>
        <v>12100.681302043906</v>
      </c>
      <c r="L2002" s="42" t="str">
        <f>VLOOKUP($C2002,OtherData!$H:$I,2,0)</f>
        <v>Storm</v>
      </c>
      <c r="M2002" s="54">
        <f t="shared" si="126"/>
        <v>-3.9182151010790651E-2</v>
      </c>
      <c r="N2002" s="42" t="e">
        <f>VLOOKUP(E2002,Inflation!$A$2:'Inflation'!$L$63,14,FALSE)*J2002</f>
        <v>#REF!</v>
      </c>
      <c r="O2002" s="126" t="e">
        <f t="shared" si="127"/>
        <v>#REF!</v>
      </c>
      <c r="P2002" s="41">
        <v>3</v>
      </c>
      <c r="Q2002" s="41">
        <v>3</v>
      </c>
      <c r="R2002" s="41">
        <v>3</v>
      </c>
    </row>
    <row r="2003" spans="1:18">
      <c r="A2003" s="40" t="str">
        <f t="shared" si="124"/>
        <v>4_19834</v>
      </c>
      <c r="B2003" s="40">
        <v>4</v>
      </c>
      <c r="C2003" s="41" t="s">
        <v>67</v>
      </c>
      <c r="D2003" s="40">
        <v>4</v>
      </c>
      <c r="E2003" s="40">
        <v>1983</v>
      </c>
      <c r="F2003" s="40" t="str">
        <f t="shared" si="125"/>
        <v>1983Q4</v>
      </c>
      <c r="G2003" s="40">
        <v>2</v>
      </c>
      <c r="H2003" s="40">
        <v>0</v>
      </c>
      <c r="I2003" s="40">
        <v>0</v>
      </c>
      <c r="J2003" s="42">
        <v>15980</v>
      </c>
      <c r="K2003" s="42">
        <f>J2003*OtherData!$C$3</f>
        <v>12096.896290688872</v>
      </c>
      <c r="L2003" s="42" t="str">
        <f>VLOOKUP($C2003,OtherData!$H:$I,2,0)</f>
        <v>Winter</v>
      </c>
      <c r="M2003" s="54">
        <f t="shared" si="126"/>
        <v>-3.9182184327045684E-2</v>
      </c>
      <c r="N2003" s="42" t="e">
        <f>VLOOKUP(E2003,Inflation!$A$2:'Inflation'!$L$63,14,FALSE)*J2003</f>
        <v>#REF!</v>
      </c>
      <c r="O2003" s="126" t="e">
        <f t="shared" si="127"/>
        <v>#REF!</v>
      </c>
      <c r="P2003" s="41">
        <v>4</v>
      </c>
      <c r="Q2003" s="41">
        <v>4</v>
      </c>
      <c r="R2003" s="41">
        <v>5</v>
      </c>
    </row>
    <row r="2004" spans="1:18">
      <c r="A2004" s="40" t="str">
        <f t="shared" si="124"/>
        <v>2_20142</v>
      </c>
      <c r="B2004" s="40">
        <v>2</v>
      </c>
      <c r="C2004" s="41" t="s">
        <v>71</v>
      </c>
      <c r="D2004" s="40">
        <v>2</v>
      </c>
      <c r="E2004" s="40">
        <v>2014</v>
      </c>
      <c r="F2004" s="40" t="str">
        <f t="shared" si="125"/>
        <v>2014Q2</v>
      </c>
      <c r="G2004" s="40">
        <v>1</v>
      </c>
      <c r="H2004" s="40">
        <v>0</v>
      </c>
      <c r="I2004" s="40">
        <v>0</v>
      </c>
      <c r="J2004" s="42">
        <v>15967</v>
      </c>
      <c r="K2004" s="42">
        <f>J2004*OtherData!$C$3</f>
        <v>12087.055261165784</v>
      </c>
      <c r="L2004" s="42" t="str">
        <f>VLOOKUP($C2004,OtherData!$H:$I,2,0)</f>
        <v>Storm</v>
      </c>
      <c r="M2004" s="54">
        <f t="shared" si="126"/>
        <v>-3.9182270949308762E-2</v>
      </c>
      <c r="N2004" s="42" t="e">
        <f>VLOOKUP(E2004,Inflation!$A$2:'Inflation'!$L$63,14,FALSE)*J2004</f>
        <v>#REF!</v>
      </c>
      <c r="O2004" s="126" t="e">
        <f t="shared" si="127"/>
        <v>#REF!</v>
      </c>
      <c r="P2004" s="41">
        <v>3</v>
      </c>
      <c r="Q2004" s="41">
        <v>3</v>
      </c>
      <c r="R2004" s="41">
        <v>3</v>
      </c>
    </row>
    <row r="2005" spans="1:18">
      <c r="A2005" s="40" t="str">
        <f t="shared" si="124"/>
        <v>6_19851</v>
      </c>
      <c r="B2005" s="40">
        <v>6</v>
      </c>
      <c r="C2005" s="41" t="s">
        <v>108</v>
      </c>
      <c r="D2005" s="40">
        <v>1</v>
      </c>
      <c r="E2005" s="40">
        <v>1985</v>
      </c>
      <c r="F2005" s="40" t="str">
        <f t="shared" si="125"/>
        <v>1985Q1</v>
      </c>
      <c r="G2005" s="40">
        <v>2</v>
      </c>
      <c r="H2005" s="40">
        <v>0</v>
      </c>
      <c r="I2005" s="40">
        <v>0</v>
      </c>
      <c r="J2005" s="42">
        <v>15957</v>
      </c>
      <c r="K2005" s="42">
        <f>J2005*OtherData!$C$3</f>
        <v>12079.485238455716</v>
      </c>
      <c r="L2005" s="42" t="str">
        <f>VLOOKUP($C2005,OtherData!$H:$I,2,0)</f>
        <v>Storm</v>
      </c>
      <c r="M2005" s="54">
        <f t="shared" si="126"/>
        <v>-3.9182337581818827E-2</v>
      </c>
      <c r="N2005" s="42" t="e">
        <f>VLOOKUP(E2005,Inflation!$A$2:'Inflation'!$L$63,14,FALSE)*J2005</f>
        <v>#REF!</v>
      </c>
      <c r="O2005" s="126" t="e">
        <f t="shared" si="127"/>
        <v>#REF!</v>
      </c>
      <c r="P2005" s="41">
        <v>4</v>
      </c>
      <c r="Q2005" s="41">
        <v>4</v>
      </c>
      <c r="R2005" s="41">
        <v>4</v>
      </c>
    </row>
    <row r="2006" spans="1:18">
      <c r="A2006" s="40" t="str">
        <f t="shared" si="124"/>
        <v>2_20112</v>
      </c>
      <c r="B2006" s="40">
        <v>2</v>
      </c>
      <c r="C2006" s="41" t="s">
        <v>86</v>
      </c>
      <c r="D2006" s="40">
        <v>2</v>
      </c>
      <c r="E2006" s="40">
        <v>2011</v>
      </c>
      <c r="F2006" s="40" t="str">
        <f t="shared" si="125"/>
        <v>2011Q2</v>
      </c>
      <c r="G2006" s="40">
        <v>1</v>
      </c>
      <c r="H2006" s="40">
        <v>0</v>
      </c>
      <c r="I2006" s="40">
        <v>0</v>
      </c>
      <c r="J2006" s="42">
        <v>15955</v>
      </c>
      <c r="K2006" s="42">
        <f>J2006*OtherData!$C$3</f>
        <v>12077.971233913702</v>
      </c>
      <c r="L2006" s="42" t="str">
        <f>VLOOKUP($C2006,OtherData!$H:$I,2,0)</f>
        <v>Storm</v>
      </c>
      <c r="M2006" s="54">
        <f t="shared" si="126"/>
        <v>-3.918235090832084E-2</v>
      </c>
      <c r="N2006" s="42" t="e">
        <f>VLOOKUP(E2006,Inflation!$A$2:'Inflation'!$L$63,14,FALSE)*J2006</f>
        <v>#REF!</v>
      </c>
      <c r="O2006" s="126" t="e">
        <f t="shared" si="127"/>
        <v>#REF!</v>
      </c>
      <c r="P2006" s="41">
        <v>3</v>
      </c>
      <c r="Q2006" s="41">
        <v>3</v>
      </c>
      <c r="R2006" s="41">
        <v>3</v>
      </c>
    </row>
    <row r="2007" spans="1:18">
      <c r="A2007" s="40" t="str">
        <f t="shared" si="124"/>
        <v>3_19741</v>
      </c>
      <c r="B2007" s="40">
        <v>3</v>
      </c>
      <c r="C2007" s="41" t="s">
        <v>97</v>
      </c>
      <c r="D2007" s="40">
        <v>1</v>
      </c>
      <c r="E2007" s="40">
        <v>1974</v>
      </c>
      <c r="F2007" s="40" t="str">
        <f t="shared" si="125"/>
        <v>1974Q1</v>
      </c>
      <c r="G2007" s="40">
        <v>1</v>
      </c>
      <c r="H2007" s="40">
        <v>0</v>
      </c>
      <c r="I2007" s="40">
        <v>1</v>
      </c>
      <c r="J2007" s="42">
        <v>15952</v>
      </c>
      <c r="K2007" s="42">
        <f>J2007*OtherData!$C$3</f>
        <v>12075.700227100682</v>
      </c>
      <c r="L2007" s="42" t="str">
        <f>VLOOKUP($C2007,OtherData!$H:$I,2,0)</f>
        <v>Wind</v>
      </c>
      <c r="M2007" s="54">
        <f t="shared" si="126"/>
        <v>-3.9182370898073852E-2</v>
      </c>
      <c r="N2007" s="42" t="e">
        <f>VLOOKUP(E2007,Inflation!$A$2:'Inflation'!$L$63,14,FALSE)*J2007</f>
        <v>#REF!</v>
      </c>
      <c r="O2007" s="126" t="e">
        <f t="shared" si="127"/>
        <v>#REF!</v>
      </c>
      <c r="P2007" s="41">
        <v>4</v>
      </c>
      <c r="Q2007" s="41">
        <v>4</v>
      </c>
      <c r="R2007" s="41">
        <v>4</v>
      </c>
    </row>
    <row r="2008" spans="1:18">
      <c r="A2008" s="40" t="str">
        <f t="shared" si="124"/>
        <v>2_20172</v>
      </c>
      <c r="B2008" s="40">
        <v>2</v>
      </c>
      <c r="C2008" s="41" t="s">
        <v>71</v>
      </c>
      <c r="D2008" s="40">
        <v>2</v>
      </c>
      <c r="E2008" s="40">
        <v>2017</v>
      </c>
      <c r="F2008" s="40" t="str">
        <f t="shared" si="125"/>
        <v>2017Q2</v>
      </c>
      <c r="G2008" s="40">
        <v>1</v>
      </c>
      <c r="H2008" s="40">
        <v>0</v>
      </c>
      <c r="I2008" s="40">
        <v>0</v>
      </c>
      <c r="J2008" s="42">
        <v>15951</v>
      </c>
      <c r="K2008" s="42">
        <f>J2008*OtherData!$C$3</f>
        <v>12074.943224829674</v>
      </c>
      <c r="L2008" s="42" t="str">
        <f>VLOOKUP($C2008,OtherData!$H:$I,2,0)</f>
        <v>Storm</v>
      </c>
      <c r="M2008" s="54">
        <f t="shared" si="126"/>
        <v>-3.9182377561324859E-2</v>
      </c>
      <c r="N2008" s="42" t="e">
        <f>VLOOKUP(E2008,Inflation!$A$2:'Inflation'!$L$63,14,FALSE)*J2008</f>
        <v>#REF!</v>
      </c>
      <c r="O2008" s="126" t="e">
        <f t="shared" si="127"/>
        <v>#REF!</v>
      </c>
      <c r="P2008" s="41">
        <v>2</v>
      </c>
      <c r="Q2008" s="41">
        <v>2</v>
      </c>
      <c r="R2008" s="41">
        <v>2</v>
      </c>
    </row>
    <row r="2009" spans="1:18">
      <c r="A2009" s="40" t="str">
        <f t="shared" si="124"/>
        <v>1_19801</v>
      </c>
      <c r="B2009" s="40">
        <v>1</v>
      </c>
      <c r="C2009" s="41" t="s">
        <v>66</v>
      </c>
      <c r="D2009" s="40">
        <v>1</v>
      </c>
      <c r="E2009" s="40">
        <v>1980</v>
      </c>
      <c r="F2009" s="40" t="str">
        <f t="shared" si="125"/>
        <v>1980Q1</v>
      </c>
      <c r="G2009" s="40">
        <v>17</v>
      </c>
      <c r="H2009" s="40">
        <v>0</v>
      </c>
      <c r="I2009" s="40">
        <v>0</v>
      </c>
      <c r="J2009" s="42">
        <v>15949</v>
      </c>
      <c r="K2009" s="42">
        <f>J2009*OtherData!$C$3</f>
        <v>12073.429220287662</v>
      </c>
      <c r="L2009" s="42" t="str">
        <f>VLOOKUP($C2009,OtherData!$H:$I,2,0)</f>
        <v>Water</v>
      </c>
      <c r="M2009" s="54">
        <f t="shared" si="126"/>
        <v>-3.9182390887826872E-2</v>
      </c>
      <c r="N2009" s="42" t="e">
        <f>VLOOKUP(E2009,Inflation!$A$2:'Inflation'!$L$63,14,FALSE)*J2009</f>
        <v>#REF!</v>
      </c>
      <c r="O2009" s="126" t="e">
        <f t="shared" si="127"/>
        <v>#REF!</v>
      </c>
      <c r="P2009" s="41">
        <v>2</v>
      </c>
      <c r="Q2009" s="41">
        <v>2</v>
      </c>
      <c r="R2009" s="41">
        <v>2</v>
      </c>
    </row>
    <row r="2010" spans="1:18">
      <c r="A2010" s="40" t="str">
        <f t="shared" si="124"/>
        <v>2_20173</v>
      </c>
      <c r="B2010" s="40">
        <v>2</v>
      </c>
      <c r="C2010" s="41" t="s">
        <v>71</v>
      </c>
      <c r="D2010" s="40">
        <v>3</v>
      </c>
      <c r="E2010" s="40">
        <v>2017</v>
      </c>
      <c r="F2010" s="40" t="str">
        <f t="shared" si="125"/>
        <v>2017Q3</v>
      </c>
      <c r="G2010" s="40">
        <v>1</v>
      </c>
      <c r="H2010" s="40">
        <v>0</v>
      </c>
      <c r="I2010" s="40">
        <v>0</v>
      </c>
      <c r="J2010" s="42">
        <v>15948</v>
      </c>
      <c r="K2010" s="42">
        <f>J2010*OtherData!$C$3</f>
        <v>12072.672218016654</v>
      </c>
      <c r="L2010" s="42" t="str">
        <f>VLOOKUP($C2010,OtherData!$H:$I,2,0)</f>
        <v>Storm</v>
      </c>
      <c r="M2010" s="54">
        <f t="shared" si="126"/>
        <v>-3.9182397551077879E-2</v>
      </c>
      <c r="N2010" s="42" t="e">
        <f>VLOOKUP(E2010,Inflation!$A$2:'Inflation'!$L$63,14,FALSE)*J2010</f>
        <v>#REF!</v>
      </c>
      <c r="O2010" s="126" t="e">
        <f t="shared" si="127"/>
        <v>#REF!</v>
      </c>
      <c r="P2010" s="41">
        <v>3</v>
      </c>
      <c r="Q2010" s="41">
        <v>3</v>
      </c>
      <c r="R2010" s="41">
        <v>3</v>
      </c>
    </row>
    <row r="2011" spans="1:18">
      <c r="A2011" s="40" t="str">
        <f t="shared" si="124"/>
        <v>2_20103</v>
      </c>
      <c r="B2011" s="40">
        <v>2</v>
      </c>
      <c r="C2011" s="41" t="s">
        <v>71</v>
      </c>
      <c r="D2011" s="40">
        <v>3</v>
      </c>
      <c r="E2011" s="40">
        <v>2010</v>
      </c>
      <c r="F2011" s="40" t="str">
        <f t="shared" si="125"/>
        <v>2010Q3</v>
      </c>
      <c r="G2011" s="40">
        <v>1</v>
      </c>
      <c r="H2011" s="40">
        <v>0</v>
      </c>
      <c r="I2011" s="40">
        <v>0</v>
      </c>
      <c r="J2011" s="42">
        <v>15939</v>
      </c>
      <c r="K2011" s="42">
        <f>J2011*OtherData!$C$3</f>
        <v>12065.859197577593</v>
      </c>
      <c r="L2011" s="42" t="str">
        <f>VLOOKUP($C2011,OtherData!$H:$I,2,0)</f>
        <v>Storm</v>
      </c>
      <c r="M2011" s="54">
        <f t="shared" si="126"/>
        <v>-3.9182457520336937E-2</v>
      </c>
      <c r="N2011" s="42" t="e">
        <f>VLOOKUP(E2011,Inflation!$A$2:'Inflation'!$L$63,14,FALSE)*J2011</f>
        <v>#REF!</v>
      </c>
      <c r="O2011" s="126" t="e">
        <f t="shared" si="127"/>
        <v>#REF!</v>
      </c>
      <c r="P2011" s="41">
        <v>1</v>
      </c>
      <c r="Q2011" s="41">
        <v>1</v>
      </c>
      <c r="R2011" s="41">
        <v>1</v>
      </c>
    </row>
    <row r="2012" spans="1:18">
      <c r="A2012" s="40" t="str">
        <f t="shared" si="124"/>
        <v>2_20112</v>
      </c>
      <c r="B2012" s="40">
        <v>2</v>
      </c>
      <c r="C2012" s="41" t="s">
        <v>86</v>
      </c>
      <c r="D2012" s="40">
        <v>2</v>
      </c>
      <c r="E2012" s="40">
        <v>2011</v>
      </c>
      <c r="F2012" s="40" t="str">
        <f t="shared" si="125"/>
        <v>2011Q2</v>
      </c>
      <c r="G2012" s="40">
        <v>1</v>
      </c>
      <c r="H2012" s="40">
        <v>0</v>
      </c>
      <c r="I2012" s="40">
        <v>0</v>
      </c>
      <c r="J2012" s="42">
        <v>15936</v>
      </c>
      <c r="K2012" s="42">
        <f>J2012*OtherData!$C$3</f>
        <v>12063.588190764573</v>
      </c>
      <c r="L2012" s="42" t="str">
        <f>VLOOKUP($C2012,OtherData!$H:$I,2,0)</f>
        <v>Storm</v>
      </c>
      <c r="M2012" s="54">
        <f t="shared" si="126"/>
        <v>-3.918247751008995E-2</v>
      </c>
      <c r="N2012" s="42" t="e">
        <f>VLOOKUP(E2012,Inflation!$A$2:'Inflation'!$L$63,14,FALSE)*J2012</f>
        <v>#REF!</v>
      </c>
      <c r="O2012" s="126" t="e">
        <f t="shared" si="127"/>
        <v>#REF!</v>
      </c>
      <c r="P2012" s="41">
        <v>3</v>
      </c>
      <c r="Q2012" s="41">
        <v>3</v>
      </c>
      <c r="R2012" s="41">
        <v>3</v>
      </c>
    </row>
    <row r="2013" spans="1:18">
      <c r="A2013" s="40" t="str">
        <f t="shared" si="124"/>
        <v>1_20154</v>
      </c>
      <c r="B2013" s="40">
        <v>1</v>
      </c>
      <c r="C2013" s="41" t="s">
        <v>66</v>
      </c>
      <c r="D2013" s="40">
        <v>4</v>
      </c>
      <c r="E2013" s="40">
        <v>2015</v>
      </c>
      <c r="F2013" s="40" t="str">
        <f t="shared" si="125"/>
        <v>2015Q4</v>
      </c>
      <c r="G2013" s="40">
        <v>1</v>
      </c>
      <c r="H2013" s="40">
        <v>0</v>
      </c>
      <c r="I2013" s="40">
        <v>0</v>
      </c>
      <c r="J2013" s="42">
        <v>15931</v>
      </c>
      <c r="K2013" s="42">
        <f>J2013*OtherData!$C$3</f>
        <v>12059.803179409539</v>
      </c>
      <c r="L2013" s="42" t="str">
        <f>VLOOKUP($C2013,OtherData!$H:$I,2,0)</f>
        <v>Water</v>
      </c>
      <c r="M2013" s="54">
        <f t="shared" si="126"/>
        <v>-3.9182510826344982E-2</v>
      </c>
      <c r="N2013" s="42" t="e">
        <f>VLOOKUP(E2013,Inflation!$A$2:'Inflation'!$L$63,14,FALSE)*J2013</f>
        <v>#REF!</v>
      </c>
      <c r="O2013" s="126" t="e">
        <f t="shared" si="127"/>
        <v>#REF!</v>
      </c>
      <c r="P2013" s="41">
        <v>2</v>
      </c>
      <c r="Q2013" s="41">
        <v>2</v>
      </c>
      <c r="R2013" s="41">
        <v>2</v>
      </c>
    </row>
    <row r="2014" spans="1:18">
      <c r="A2014" s="40" t="str">
        <f t="shared" si="124"/>
        <v>2_20152</v>
      </c>
      <c r="B2014" s="40">
        <v>2</v>
      </c>
      <c r="C2014" s="41" t="s">
        <v>71</v>
      </c>
      <c r="D2014" s="40">
        <v>2</v>
      </c>
      <c r="E2014" s="40">
        <v>2015</v>
      </c>
      <c r="F2014" s="40" t="str">
        <f t="shared" si="125"/>
        <v>2015Q2</v>
      </c>
      <c r="G2014" s="40">
        <v>1</v>
      </c>
      <c r="H2014" s="40">
        <v>0</v>
      </c>
      <c r="I2014" s="40">
        <v>0</v>
      </c>
      <c r="J2014" s="42">
        <v>15918</v>
      </c>
      <c r="K2014" s="42">
        <f>J2014*OtherData!$C$3</f>
        <v>12049.962149886451</v>
      </c>
      <c r="L2014" s="42" t="str">
        <f>VLOOKUP($C2014,OtherData!$H:$I,2,0)</f>
        <v>Storm</v>
      </c>
      <c r="M2014" s="54">
        <f t="shared" si="126"/>
        <v>-3.918259744860806E-2</v>
      </c>
      <c r="N2014" s="42" t="e">
        <f>VLOOKUP(E2014,Inflation!$A$2:'Inflation'!$L$63,14,FALSE)*J2014</f>
        <v>#REF!</v>
      </c>
      <c r="O2014" s="126" t="e">
        <f t="shared" si="127"/>
        <v>#REF!</v>
      </c>
      <c r="P2014" s="41">
        <v>3</v>
      </c>
      <c r="Q2014" s="41">
        <v>3</v>
      </c>
      <c r="R2014" s="41">
        <v>3</v>
      </c>
    </row>
    <row r="2015" spans="1:18">
      <c r="A2015" s="40" t="str">
        <f t="shared" si="124"/>
        <v>3_20153</v>
      </c>
      <c r="B2015" s="40">
        <v>3</v>
      </c>
      <c r="C2015" s="41" t="s">
        <v>66</v>
      </c>
      <c r="D2015" s="40">
        <v>3</v>
      </c>
      <c r="E2015" s="40">
        <v>2015</v>
      </c>
      <c r="F2015" s="40" t="str">
        <f t="shared" si="125"/>
        <v>2015Q3</v>
      </c>
      <c r="G2015" s="40">
        <v>1</v>
      </c>
      <c r="H2015" s="40">
        <v>0</v>
      </c>
      <c r="I2015" s="40">
        <v>0</v>
      </c>
      <c r="J2015" s="42">
        <v>15915</v>
      </c>
      <c r="K2015" s="42">
        <f>J2015*OtherData!$C$3</f>
        <v>12047.691143073429</v>
      </c>
      <c r="L2015" s="42" t="str">
        <f>VLOOKUP($C2015,OtherData!$H:$I,2,0)</f>
        <v>Water</v>
      </c>
      <c r="M2015" s="54">
        <f t="shared" si="126"/>
        <v>-3.918261743836108E-2</v>
      </c>
      <c r="N2015" s="42" t="e">
        <f>VLOOKUP(E2015,Inflation!$A$2:'Inflation'!$L$63,14,FALSE)*J2015</f>
        <v>#REF!</v>
      </c>
      <c r="O2015" s="126" t="e">
        <f t="shared" si="127"/>
        <v>#REF!</v>
      </c>
      <c r="P2015" s="41">
        <v>5</v>
      </c>
      <c r="Q2015" s="41">
        <v>2</v>
      </c>
      <c r="R2015" s="41">
        <v>2</v>
      </c>
    </row>
    <row r="2016" spans="1:18">
      <c r="A2016" s="40" t="str">
        <f t="shared" si="124"/>
        <v>2_20122</v>
      </c>
      <c r="B2016" s="40">
        <v>2</v>
      </c>
      <c r="C2016" s="41" t="s">
        <v>86</v>
      </c>
      <c r="D2016" s="40">
        <v>2</v>
      </c>
      <c r="E2016" s="40">
        <v>2012</v>
      </c>
      <c r="F2016" s="40" t="str">
        <f t="shared" si="125"/>
        <v>2012Q2</v>
      </c>
      <c r="G2016" s="40">
        <v>1</v>
      </c>
      <c r="H2016" s="40">
        <v>0</v>
      </c>
      <c r="I2016" s="40">
        <v>0</v>
      </c>
      <c r="J2016" s="42">
        <v>15905</v>
      </c>
      <c r="K2016" s="42">
        <f>J2016*OtherData!$C$3</f>
        <v>12040.121120363361</v>
      </c>
      <c r="L2016" s="42" t="str">
        <f>VLOOKUP($C2016,OtherData!$H:$I,2,0)</f>
        <v>Storm</v>
      </c>
      <c r="M2016" s="54">
        <f t="shared" si="126"/>
        <v>-3.9182684070871138E-2</v>
      </c>
      <c r="N2016" s="42" t="e">
        <f>VLOOKUP(E2016,Inflation!$A$2:'Inflation'!$L$63,14,FALSE)*J2016</f>
        <v>#REF!</v>
      </c>
      <c r="O2016" s="126" t="e">
        <f t="shared" si="127"/>
        <v>#REF!</v>
      </c>
      <c r="P2016" s="41">
        <v>4</v>
      </c>
      <c r="Q2016" s="41">
        <v>4</v>
      </c>
      <c r="R2016" s="41">
        <v>5</v>
      </c>
    </row>
    <row r="2017" spans="1:18">
      <c r="A2017" s="40" t="str">
        <f t="shared" si="124"/>
        <v>1_20153</v>
      </c>
      <c r="B2017" s="40">
        <v>1</v>
      </c>
      <c r="C2017" s="41" t="s">
        <v>71</v>
      </c>
      <c r="D2017" s="40">
        <v>3</v>
      </c>
      <c r="E2017" s="40">
        <v>2015</v>
      </c>
      <c r="F2017" s="40" t="str">
        <f t="shared" si="125"/>
        <v>2015Q3</v>
      </c>
      <c r="G2017" s="40">
        <v>1</v>
      </c>
      <c r="H2017" s="40">
        <v>0</v>
      </c>
      <c r="I2017" s="40">
        <v>0</v>
      </c>
      <c r="J2017" s="42">
        <v>15897</v>
      </c>
      <c r="K2017" s="42">
        <f>J2017*OtherData!$C$3</f>
        <v>12034.065102195307</v>
      </c>
      <c r="L2017" s="42" t="str">
        <f>VLOOKUP($C2017,OtherData!$H:$I,2,0)</f>
        <v>Storm</v>
      </c>
      <c r="M2017" s="54">
        <f t="shared" si="126"/>
        <v>-3.918273737687919E-2</v>
      </c>
      <c r="N2017" s="42" t="e">
        <f>VLOOKUP(E2017,Inflation!$A$2:'Inflation'!$L$63,14,FALSE)*J2017</f>
        <v>#REF!</v>
      </c>
      <c r="O2017" s="126" t="e">
        <f t="shared" si="127"/>
        <v>#REF!</v>
      </c>
      <c r="P2017" s="41">
        <v>2</v>
      </c>
      <c r="Q2017" s="41">
        <v>2</v>
      </c>
      <c r="R2017" s="41">
        <v>2</v>
      </c>
    </row>
    <row r="2018" spans="1:18">
      <c r="A2018" s="40" t="str">
        <f t="shared" si="124"/>
        <v>6_19731</v>
      </c>
      <c r="B2018" s="40">
        <v>6</v>
      </c>
      <c r="C2018" s="41" t="s">
        <v>66</v>
      </c>
      <c r="D2018" s="40">
        <v>1</v>
      </c>
      <c r="E2018" s="40">
        <v>1973</v>
      </c>
      <c r="F2018" s="40" t="str">
        <f t="shared" si="125"/>
        <v>1973Q1</v>
      </c>
      <c r="G2018" s="40">
        <v>1</v>
      </c>
      <c r="H2018" s="40">
        <v>0</v>
      </c>
      <c r="I2018" s="40">
        <v>0</v>
      </c>
      <c r="J2018" s="42">
        <v>15894</v>
      </c>
      <c r="K2018" s="42">
        <f>J2018*OtherData!$C$3</f>
        <v>12031.794095382287</v>
      </c>
      <c r="L2018" s="42" t="str">
        <f>VLOOKUP($C2018,OtherData!$H:$I,2,0)</f>
        <v>Water</v>
      </c>
      <c r="M2018" s="54">
        <f t="shared" si="126"/>
        <v>-3.9182757366632209E-2</v>
      </c>
      <c r="N2018" s="42" t="e">
        <f>VLOOKUP(E2018,Inflation!$A$2:'Inflation'!$L$63,14,FALSE)*J2018</f>
        <v>#REF!</v>
      </c>
      <c r="O2018" s="126" t="e">
        <f t="shared" si="127"/>
        <v>#REF!</v>
      </c>
      <c r="P2018" s="41">
        <v>4</v>
      </c>
      <c r="Q2018" s="41">
        <v>4</v>
      </c>
      <c r="R2018" s="41">
        <v>5</v>
      </c>
    </row>
    <row r="2019" spans="1:18">
      <c r="A2019" s="40" t="str">
        <f t="shared" si="124"/>
        <v>2_20113</v>
      </c>
      <c r="B2019" s="40">
        <v>2</v>
      </c>
      <c r="C2019" s="41" t="s">
        <v>86</v>
      </c>
      <c r="D2019" s="40">
        <v>3</v>
      </c>
      <c r="E2019" s="40">
        <v>2011</v>
      </c>
      <c r="F2019" s="40" t="str">
        <f t="shared" si="125"/>
        <v>2011Q3</v>
      </c>
      <c r="G2019" s="40">
        <v>1</v>
      </c>
      <c r="H2019" s="40">
        <v>0</v>
      </c>
      <c r="I2019" s="40">
        <v>0</v>
      </c>
      <c r="J2019" s="42">
        <v>15893</v>
      </c>
      <c r="K2019" s="42">
        <f>J2019*OtherData!$C$3</f>
        <v>12031.037093111279</v>
      </c>
      <c r="L2019" s="42" t="str">
        <f>VLOOKUP($C2019,OtherData!$H:$I,2,0)</f>
        <v>Storm</v>
      </c>
      <c r="M2019" s="54">
        <f t="shared" si="126"/>
        <v>-3.9182764029883216E-2</v>
      </c>
      <c r="N2019" s="42" t="e">
        <f>VLOOKUP(E2019,Inflation!$A$2:'Inflation'!$L$63,14,FALSE)*J2019</f>
        <v>#REF!</v>
      </c>
      <c r="O2019" s="126" t="e">
        <f t="shared" si="127"/>
        <v>#REF!</v>
      </c>
      <c r="P2019" s="41">
        <v>3</v>
      </c>
      <c r="Q2019" s="41">
        <v>3</v>
      </c>
      <c r="R2019" s="41">
        <v>3</v>
      </c>
    </row>
    <row r="2020" spans="1:18">
      <c r="A2020" s="40" t="str">
        <f t="shared" si="124"/>
        <v>6_19891</v>
      </c>
      <c r="B2020" s="40">
        <v>6</v>
      </c>
      <c r="C2020" s="41" t="s">
        <v>73</v>
      </c>
      <c r="D2020" s="40">
        <v>1</v>
      </c>
      <c r="E2020" s="40">
        <v>1989</v>
      </c>
      <c r="F2020" s="40" t="str">
        <f t="shared" si="125"/>
        <v>1989Q1</v>
      </c>
      <c r="G2020" s="40">
        <v>1</v>
      </c>
      <c r="H2020" s="40">
        <v>0</v>
      </c>
      <c r="I2020" s="40">
        <v>0</v>
      </c>
      <c r="J2020" s="42">
        <v>15890</v>
      </c>
      <c r="K2020" s="42">
        <f>J2020*OtherData!$C$3</f>
        <v>12028.766086298259</v>
      </c>
      <c r="L2020" s="42" t="str">
        <f>VLOOKUP($C2020,OtherData!$H:$I,2,0)</f>
        <v>Wind</v>
      </c>
      <c r="M2020" s="54">
        <f t="shared" si="126"/>
        <v>-3.9182784019636228E-2</v>
      </c>
      <c r="N2020" s="42" t="e">
        <f>VLOOKUP(E2020,Inflation!$A$2:'Inflation'!$L$63,14,FALSE)*J2020</f>
        <v>#REF!</v>
      </c>
      <c r="O2020" s="126" t="e">
        <f t="shared" si="127"/>
        <v>#REF!</v>
      </c>
      <c r="P2020" s="41">
        <v>4</v>
      </c>
      <c r="Q2020" s="41">
        <v>4</v>
      </c>
      <c r="R2020" s="41">
        <v>4</v>
      </c>
    </row>
    <row r="2021" spans="1:18">
      <c r="A2021" s="40" t="str">
        <f t="shared" si="124"/>
        <v>2_20142</v>
      </c>
      <c r="B2021" s="40">
        <v>2</v>
      </c>
      <c r="C2021" s="41" t="s">
        <v>71</v>
      </c>
      <c r="D2021" s="40">
        <v>2</v>
      </c>
      <c r="E2021" s="40">
        <v>2014</v>
      </c>
      <c r="F2021" s="40" t="str">
        <f t="shared" si="125"/>
        <v>2014Q2</v>
      </c>
      <c r="G2021" s="40">
        <v>1</v>
      </c>
      <c r="H2021" s="40">
        <v>0</v>
      </c>
      <c r="I2021" s="40">
        <v>0</v>
      </c>
      <c r="J2021" s="42">
        <v>15885</v>
      </c>
      <c r="K2021" s="42">
        <f>J2021*OtherData!$C$3</f>
        <v>12024.981074943225</v>
      </c>
      <c r="L2021" s="42" t="str">
        <f>VLOOKUP($C2021,OtherData!$H:$I,2,0)</f>
        <v>Storm</v>
      </c>
      <c r="M2021" s="54">
        <f t="shared" si="126"/>
        <v>-3.9182817335891261E-2</v>
      </c>
      <c r="N2021" s="42" t="e">
        <f>VLOOKUP(E2021,Inflation!$A$2:'Inflation'!$L$63,14,FALSE)*J2021</f>
        <v>#REF!</v>
      </c>
      <c r="O2021" s="126" t="e">
        <f t="shared" si="127"/>
        <v>#REF!</v>
      </c>
      <c r="P2021" s="41">
        <v>4</v>
      </c>
      <c r="Q2021" s="41">
        <v>4</v>
      </c>
      <c r="R2021" s="41">
        <v>4</v>
      </c>
    </row>
    <row r="2022" spans="1:18">
      <c r="A2022" s="40" t="str">
        <f t="shared" si="124"/>
        <v>2_19741</v>
      </c>
      <c r="B2022" s="40">
        <v>2</v>
      </c>
      <c r="C2022" s="41" t="s">
        <v>97</v>
      </c>
      <c r="D2022" s="40">
        <v>1</v>
      </c>
      <c r="E2022" s="40">
        <v>1974</v>
      </c>
      <c r="F2022" s="40" t="str">
        <f t="shared" si="125"/>
        <v>1974Q1</v>
      </c>
      <c r="G2022" s="40">
        <v>1</v>
      </c>
      <c r="H2022" s="40">
        <v>0</v>
      </c>
      <c r="I2022" s="40">
        <v>1</v>
      </c>
      <c r="J2022" s="42">
        <v>15869</v>
      </c>
      <c r="K2022" s="42">
        <f>J2022*OtherData!$C$3</f>
        <v>12012.869038607116</v>
      </c>
      <c r="L2022" s="42" t="str">
        <f>VLOOKUP($C2022,OtherData!$H:$I,2,0)</f>
        <v>Wind</v>
      </c>
      <c r="M2022" s="54">
        <f t="shared" si="126"/>
        <v>-3.9182923947907358E-2</v>
      </c>
      <c r="N2022" s="42" t="e">
        <f>VLOOKUP(E2022,Inflation!$A$2:'Inflation'!$L$63,14,FALSE)*J2022</f>
        <v>#REF!</v>
      </c>
      <c r="O2022" s="126" t="e">
        <f t="shared" si="127"/>
        <v>#REF!</v>
      </c>
      <c r="P2022" s="41">
        <v>3</v>
      </c>
      <c r="Q2022" s="41">
        <v>3</v>
      </c>
      <c r="R2022" s="41">
        <v>3</v>
      </c>
    </row>
    <row r="2023" spans="1:18">
      <c r="A2023" s="40" t="str">
        <f t="shared" si="124"/>
        <v>3_19661</v>
      </c>
      <c r="B2023" s="40">
        <v>3</v>
      </c>
      <c r="C2023" s="41" t="s">
        <v>66</v>
      </c>
      <c r="D2023" s="40">
        <v>1</v>
      </c>
      <c r="E2023" s="40">
        <v>1966</v>
      </c>
      <c r="F2023" s="40" t="str">
        <f t="shared" si="125"/>
        <v>1966Q1</v>
      </c>
      <c r="G2023" s="40">
        <v>5</v>
      </c>
      <c r="H2023" s="40">
        <v>0</v>
      </c>
      <c r="I2023" s="40">
        <v>0</v>
      </c>
      <c r="J2023" s="42">
        <v>15859</v>
      </c>
      <c r="K2023" s="42">
        <f>J2023*OtherData!$C$3</f>
        <v>12005.299015897048</v>
      </c>
      <c r="L2023" s="42" t="str">
        <f>VLOOKUP($C2023,OtherData!$H:$I,2,0)</f>
        <v>Water</v>
      </c>
      <c r="M2023" s="54">
        <f t="shared" si="126"/>
        <v>-3.9182990580417416E-2</v>
      </c>
      <c r="N2023" s="42" t="e">
        <f>VLOOKUP(E2023,Inflation!$A$2:'Inflation'!$L$63,14,FALSE)*J2023</f>
        <v>#REF!</v>
      </c>
      <c r="O2023" s="126" t="e">
        <f t="shared" si="127"/>
        <v>#REF!</v>
      </c>
      <c r="P2023" s="41">
        <v>2</v>
      </c>
      <c r="Q2023" s="41">
        <v>2</v>
      </c>
      <c r="R2023" s="41">
        <v>2</v>
      </c>
    </row>
    <row r="2024" spans="1:18">
      <c r="A2024" s="40" t="str">
        <f t="shared" si="124"/>
        <v>2_20112</v>
      </c>
      <c r="B2024" s="40">
        <v>2</v>
      </c>
      <c r="C2024" s="41" t="s">
        <v>86</v>
      </c>
      <c r="D2024" s="40">
        <v>2</v>
      </c>
      <c r="E2024" s="40">
        <v>2011</v>
      </c>
      <c r="F2024" s="40" t="str">
        <f t="shared" si="125"/>
        <v>2011Q2</v>
      </c>
      <c r="G2024" s="40">
        <v>1</v>
      </c>
      <c r="H2024" s="40">
        <v>0</v>
      </c>
      <c r="I2024" s="40">
        <v>0</v>
      </c>
      <c r="J2024" s="42">
        <v>15855</v>
      </c>
      <c r="K2024" s="42">
        <f>J2024*OtherData!$C$3</f>
        <v>12002.271006813022</v>
      </c>
      <c r="L2024" s="42" t="str">
        <f>VLOOKUP($C2024,OtherData!$H:$I,2,0)</f>
        <v>Storm</v>
      </c>
      <c r="M2024" s="54">
        <f t="shared" si="126"/>
        <v>-3.9183017233421442E-2</v>
      </c>
      <c r="N2024" s="42" t="e">
        <f>VLOOKUP(E2024,Inflation!$A$2:'Inflation'!$L$63,14,FALSE)*J2024</f>
        <v>#REF!</v>
      </c>
      <c r="O2024" s="126" t="e">
        <f t="shared" si="127"/>
        <v>#REF!</v>
      </c>
      <c r="P2024" s="41">
        <v>4</v>
      </c>
      <c r="Q2024" s="41">
        <v>4</v>
      </c>
      <c r="R2024" s="41">
        <v>4</v>
      </c>
    </row>
    <row r="2025" spans="1:18">
      <c r="A2025" s="40" t="str">
        <f t="shared" si="124"/>
        <v>2_20123</v>
      </c>
      <c r="B2025" s="40">
        <v>2</v>
      </c>
      <c r="C2025" s="41" t="s">
        <v>71</v>
      </c>
      <c r="D2025" s="40">
        <v>3</v>
      </c>
      <c r="E2025" s="40">
        <v>2012</v>
      </c>
      <c r="F2025" s="40" t="str">
        <f t="shared" si="125"/>
        <v>2012Q3</v>
      </c>
      <c r="G2025" s="40">
        <v>1</v>
      </c>
      <c r="H2025" s="40">
        <v>0</v>
      </c>
      <c r="I2025" s="40">
        <v>0</v>
      </c>
      <c r="J2025" s="42">
        <v>15839</v>
      </c>
      <c r="K2025" s="42">
        <f>J2025*OtherData!$C$3</f>
        <v>11990.158970476912</v>
      </c>
      <c r="L2025" s="42" t="str">
        <f>VLOOKUP($C2025,OtherData!$H:$I,2,0)</f>
        <v>Storm</v>
      </c>
      <c r="M2025" s="54">
        <f t="shared" si="126"/>
        <v>-3.918312384543754E-2</v>
      </c>
      <c r="N2025" s="42" t="e">
        <f>VLOOKUP(E2025,Inflation!$A$2:'Inflation'!$L$63,14,FALSE)*J2025</f>
        <v>#REF!</v>
      </c>
      <c r="O2025" s="126" t="e">
        <f t="shared" si="127"/>
        <v>#REF!</v>
      </c>
      <c r="P2025" s="41">
        <v>4</v>
      </c>
      <c r="Q2025" s="41">
        <v>4</v>
      </c>
      <c r="R2025" s="41">
        <v>4</v>
      </c>
    </row>
    <row r="2026" spans="1:18">
      <c r="A2026" s="40" t="str">
        <f t="shared" si="124"/>
        <v>2_19801</v>
      </c>
      <c r="B2026" s="40">
        <v>2</v>
      </c>
      <c r="C2026" s="41" t="s">
        <v>66</v>
      </c>
      <c r="D2026" s="40">
        <v>1</v>
      </c>
      <c r="E2026" s="40">
        <v>1980</v>
      </c>
      <c r="F2026" s="40" t="str">
        <f t="shared" si="125"/>
        <v>1980Q1</v>
      </c>
      <c r="G2026" s="40">
        <v>17</v>
      </c>
      <c r="H2026" s="40">
        <v>0</v>
      </c>
      <c r="I2026" s="40">
        <v>0</v>
      </c>
      <c r="J2026" s="42">
        <v>15830</v>
      </c>
      <c r="K2026" s="42">
        <f>J2026*OtherData!$C$3</f>
        <v>11983.34595003785</v>
      </c>
      <c r="L2026" s="42" t="str">
        <f>VLOOKUP($C2026,OtherData!$H:$I,2,0)</f>
        <v>Water</v>
      </c>
      <c r="M2026" s="54">
        <f t="shared" si="126"/>
        <v>-3.9183183814696598E-2</v>
      </c>
      <c r="N2026" s="42" t="e">
        <f>VLOOKUP(E2026,Inflation!$A$2:'Inflation'!$L$63,14,FALSE)*J2026</f>
        <v>#REF!</v>
      </c>
      <c r="O2026" s="126" t="e">
        <f t="shared" si="127"/>
        <v>#REF!</v>
      </c>
      <c r="P2026" s="41">
        <v>1</v>
      </c>
      <c r="Q2026" s="41">
        <v>1</v>
      </c>
      <c r="R2026" s="41">
        <v>1</v>
      </c>
    </row>
    <row r="2027" spans="1:18">
      <c r="A2027" s="40" t="str">
        <f t="shared" si="124"/>
        <v>3_19751</v>
      </c>
      <c r="B2027" s="40">
        <v>3</v>
      </c>
      <c r="C2027" s="41" t="s">
        <v>106</v>
      </c>
      <c r="D2027" s="40">
        <v>1</v>
      </c>
      <c r="E2027" s="40">
        <v>1975</v>
      </c>
      <c r="F2027" s="40" t="str">
        <f t="shared" si="125"/>
        <v>1975Q1</v>
      </c>
      <c r="G2027" s="40">
        <v>1</v>
      </c>
      <c r="H2027" s="40">
        <v>0</v>
      </c>
      <c r="I2027" s="40">
        <v>3</v>
      </c>
      <c r="J2027" s="42">
        <v>15825</v>
      </c>
      <c r="K2027" s="42">
        <f>J2027*OtherData!$C$3</f>
        <v>11979.560938682816</v>
      </c>
      <c r="L2027" s="42" t="str">
        <f>VLOOKUP($C2027,OtherData!$H:$I,2,0)</f>
        <v>Storm</v>
      </c>
      <c r="M2027" s="54">
        <f t="shared" si="126"/>
        <v>-3.9183217130951624E-2</v>
      </c>
      <c r="N2027" s="42" t="e">
        <f>VLOOKUP(E2027,Inflation!$A$2:'Inflation'!$L$63,14,FALSE)*J2027</f>
        <v>#REF!</v>
      </c>
      <c r="O2027" s="126" t="e">
        <f t="shared" si="127"/>
        <v>#REF!</v>
      </c>
      <c r="P2027" s="41">
        <v>3</v>
      </c>
      <c r="Q2027" s="41">
        <v>3</v>
      </c>
      <c r="R2027" s="41">
        <v>3</v>
      </c>
    </row>
    <row r="2028" spans="1:18">
      <c r="A2028" s="40" t="str">
        <f t="shared" si="124"/>
        <v>4_20084</v>
      </c>
      <c r="B2028" s="40">
        <v>4</v>
      </c>
      <c r="C2028" s="41" t="s">
        <v>71</v>
      </c>
      <c r="D2028" s="40">
        <v>4</v>
      </c>
      <c r="E2028" s="40">
        <v>2008</v>
      </c>
      <c r="F2028" s="40" t="str">
        <f t="shared" si="125"/>
        <v>2008Q4</v>
      </c>
      <c r="G2028" s="40">
        <v>1</v>
      </c>
      <c r="H2028" s="40">
        <v>0</v>
      </c>
      <c r="I2028" s="40">
        <v>0</v>
      </c>
      <c r="J2028" s="42">
        <v>15775</v>
      </c>
      <c r="K2028" s="42">
        <f>J2028*OtherData!$C$3</f>
        <v>11941.710825132475</v>
      </c>
      <c r="L2028" s="42" t="str">
        <f>VLOOKUP($C2028,OtherData!$H:$I,2,0)</f>
        <v>Storm</v>
      </c>
      <c r="M2028" s="54">
        <f t="shared" si="126"/>
        <v>-3.9183550293501929E-2</v>
      </c>
      <c r="N2028" s="42" t="e">
        <f>VLOOKUP(E2028,Inflation!$A$2:'Inflation'!$L$63,14,FALSE)*J2028</f>
        <v>#REF!</v>
      </c>
      <c r="O2028" s="126" t="e">
        <f t="shared" si="127"/>
        <v>#REF!</v>
      </c>
      <c r="P2028" s="41">
        <v>3</v>
      </c>
      <c r="Q2028" s="41">
        <v>3</v>
      </c>
      <c r="R2028" s="41">
        <v>3</v>
      </c>
    </row>
    <row r="2029" spans="1:18">
      <c r="A2029" s="40" t="str">
        <f t="shared" si="124"/>
        <v>2_20162</v>
      </c>
      <c r="B2029" s="40">
        <v>2</v>
      </c>
      <c r="C2029" s="41" t="s">
        <v>71</v>
      </c>
      <c r="D2029" s="40">
        <v>2</v>
      </c>
      <c r="E2029" s="40">
        <v>2016</v>
      </c>
      <c r="F2029" s="40" t="str">
        <f t="shared" si="125"/>
        <v>2016Q2</v>
      </c>
      <c r="G2029" s="40">
        <v>1</v>
      </c>
      <c r="H2029" s="40">
        <v>0</v>
      </c>
      <c r="I2029" s="40">
        <v>0</v>
      </c>
      <c r="J2029" s="42">
        <v>15772</v>
      </c>
      <c r="K2029" s="42">
        <f>J2029*OtherData!$C$3</f>
        <v>11939.439818319455</v>
      </c>
      <c r="L2029" s="42" t="str">
        <f>VLOOKUP($C2029,OtherData!$H:$I,2,0)</f>
        <v>Storm</v>
      </c>
      <c r="M2029" s="54">
        <f t="shared" si="126"/>
        <v>-3.9183570283254948E-2</v>
      </c>
      <c r="N2029" s="42" t="e">
        <f>VLOOKUP(E2029,Inflation!$A$2:'Inflation'!$L$63,14,FALSE)*J2029</f>
        <v>#REF!</v>
      </c>
      <c r="O2029" s="126" t="e">
        <f t="shared" si="127"/>
        <v>#REF!</v>
      </c>
      <c r="P2029" s="41">
        <v>3</v>
      </c>
      <c r="Q2029" s="41">
        <v>3</v>
      </c>
      <c r="R2029" s="41">
        <v>3</v>
      </c>
    </row>
    <row r="2030" spans="1:18">
      <c r="A2030" s="40" t="str">
        <f t="shared" si="124"/>
        <v>1_20002</v>
      </c>
      <c r="B2030" s="40">
        <v>1</v>
      </c>
      <c r="C2030" s="41" t="s">
        <v>71</v>
      </c>
      <c r="D2030" s="40">
        <v>2</v>
      </c>
      <c r="E2030" s="40">
        <v>2000</v>
      </c>
      <c r="F2030" s="40" t="str">
        <f t="shared" si="125"/>
        <v>2000Q2</v>
      </c>
      <c r="G2030" s="40">
        <v>1</v>
      </c>
      <c r="H2030" s="40">
        <v>0</v>
      </c>
      <c r="I2030" s="40">
        <v>0</v>
      </c>
      <c r="J2030" s="42">
        <v>15772</v>
      </c>
      <c r="K2030" s="42">
        <f>J2030*OtherData!$C$3</f>
        <v>11939.439818319455</v>
      </c>
      <c r="L2030" s="42" t="str">
        <f>VLOOKUP($C2030,OtherData!$H:$I,2,0)</f>
        <v>Storm</v>
      </c>
      <c r="M2030" s="54">
        <f t="shared" si="126"/>
        <v>-3.9183570283254948E-2</v>
      </c>
      <c r="N2030" s="42" t="e">
        <f>VLOOKUP(E2030,Inflation!$A$2:'Inflation'!$L$63,14,FALSE)*J2030</f>
        <v>#REF!</v>
      </c>
      <c r="O2030" s="126" t="e">
        <f t="shared" si="127"/>
        <v>#REF!</v>
      </c>
      <c r="P2030" s="41">
        <v>2</v>
      </c>
      <c r="Q2030" s="41">
        <v>2</v>
      </c>
      <c r="R2030" s="41">
        <v>2</v>
      </c>
    </row>
    <row r="2031" spans="1:18">
      <c r="A2031" s="40" t="str">
        <f t="shared" si="124"/>
        <v>2_20112</v>
      </c>
      <c r="B2031" s="40">
        <v>2</v>
      </c>
      <c r="C2031" s="41" t="s">
        <v>86</v>
      </c>
      <c r="D2031" s="40">
        <v>2</v>
      </c>
      <c r="E2031" s="40">
        <v>2011</v>
      </c>
      <c r="F2031" s="40" t="str">
        <f t="shared" si="125"/>
        <v>2011Q2</v>
      </c>
      <c r="G2031" s="40">
        <v>1</v>
      </c>
      <c r="H2031" s="40">
        <v>0</v>
      </c>
      <c r="I2031" s="40">
        <v>0</v>
      </c>
      <c r="J2031" s="42">
        <v>15771</v>
      </c>
      <c r="K2031" s="42">
        <f>J2031*OtherData!$C$3</f>
        <v>11938.682816048449</v>
      </c>
      <c r="L2031" s="42" t="str">
        <f>VLOOKUP($C2031,OtherData!$H:$I,2,0)</f>
        <v>Storm</v>
      </c>
      <c r="M2031" s="54">
        <f t="shared" si="126"/>
        <v>-3.9183576946505955E-2</v>
      </c>
      <c r="N2031" s="42" t="e">
        <f>VLOOKUP(E2031,Inflation!$A$2:'Inflation'!$L$63,14,FALSE)*J2031</f>
        <v>#REF!</v>
      </c>
      <c r="O2031" s="126" t="e">
        <f t="shared" si="127"/>
        <v>#REF!</v>
      </c>
      <c r="P2031" s="41">
        <v>5</v>
      </c>
      <c r="Q2031" s="41">
        <v>5</v>
      </c>
      <c r="R2031" s="41">
        <v>3</v>
      </c>
    </row>
    <row r="2032" spans="1:18">
      <c r="A2032" s="40" t="str">
        <f t="shared" si="124"/>
        <v>2_20113</v>
      </c>
      <c r="B2032" s="40">
        <v>2</v>
      </c>
      <c r="C2032" s="41" t="s">
        <v>86</v>
      </c>
      <c r="D2032" s="40">
        <v>3</v>
      </c>
      <c r="E2032" s="40">
        <v>2011</v>
      </c>
      <c r="F2032" s="40" t="str">
        <f t="shared" si="125"/>
        <v>2011Q3</v>
      </c>
      <c r="G2032" s="40">
        <v>1</v>
      </c>
      <c r="H2032" s="40">
        <v>0</v>
      </c>
      <c r="I2032" s="40">
        <v>0</v>
      </c>
      <c r="J2032" s="42">
        <v>15771</v>
      </c>
      <c r="K2032" s="42">
        <f>J2032*OtherData!$C$3</f>
        <v>11938.682816048449</v>
      </c>
      <c r="L2032" s="42" t="str">
        <f>VLOOKUP($C2032,OtherData!$H:$I,2,0)</f>
        <v>Storm</v>
      </c>
      <c r="M2032" s="54">
        <f t="shared" si="126"/>
        <v>-3.9183576946505955E-2</v>
      </c>
      <c r="N2032" s="42" t="e">
        <f>VLOOKUP(E2032,Inflation!$A$2:'Inflation'!$L$63,14,FALSE)*J2032</f>
        <v>#REF!</v>
      </c>
      <c r="O2032" s="126" t="e">
        <f t="shared" si="127"/>
        <v>#REF!</v>
      </c>
      <c r="P2032" s="41">
        <v>4</v>
      </c>
      <c r="Q2032" s="41">
        <v>4</v>
      </c>
      <c r="R2032" s="41">
        <v>4</v>
      </c>
    </row>
    <row r="2033" spans="1:18">
      <c r="A2033" s="40" t="str">
        <f t="shared" si="124"/>
        <v>4_19773</v>
      </c>
      <c r="B2033" s="40">
        <v>4</v>
      </c>
      <c r="C2033" s="41" t="s">
        <v>70</v>
      </c>
      <c r="D2033" s="40">
        <v>3</v>
      </c>
      <c r="E2033" s="40">
        <v>1977</v>
      </c>
      <c r="F2033" s="40" t="str">
        <f t="shared" si="125"/>
        <v>1977Q3</v>
      </c>
      <c r="G2033" s="40">
        <v>31</v>
      </c>
      <c r="H2033" s="40">
        <v>0</v>
      </c>
      <c r="I2033" s="40">
        <v>0</v>
      </c>
      <c r="J2033" s="42">
        <v>15759</v>
      </c>
      <c r="K2033" s="42">
        <f>J2033*OtherData!$C$3</f>
        <v>11929.598788796367</v>
      </c>
      <c r="L2033" s="42" t="str">
        <f>VLOOKUP($C2033,OtherData!$H:$I,2,0)</f>
        <v>Heat</v>
      </c>
      <c r="M2033" s="54">
        <f t="shared" si="126"/>
        <v>-3.9183656905518026E-2</v>
      </c>
      <c r="N2033" s="42" t="e">
        <f>VLOOKUP(E2033,Inflation!$A$2:'Inflation'!$L$63,14,FALSE)*J2033</f>
        <v>#REF!</v>
      </c>
      <c r="O2033" s="126" t="e">
        <f t="shared" si="127"/>
        <v>#REF!</v>
      </c>
      <c r="P2033" s="41">
        <v>4</v>
      </c>
      <c r="Q2033" s="41">
        <v>4</v>
      </c>
      <c r="R2033" s="41">
        <v>4</v>
      </c>
    </row>
    <row r="2034" spans="1:18">
      <c r="A2034" s="40" t="str">
        <f t="shared" si="124"/>
        <v>1_19891</v>
      </c>
      <c r="B2034" s="40">
        <v>1</v>
      </c>
      <c r="C2034" s="41" t="s">
        <v>67</v>
      </c>
      <c r="D2034" s="40">
        <v>1</v>
      </c>
      <c r="E2034" s="40">
        <v>1989</v>
      </c>
      <c r="F2034" s="40" t="str">
        <f t="shared" si="125"/>
        <v>1989Q1</v>
      </c>
      <c r="G2034" s="40">
        <v>1</v>
      </c>
      <c r="H2034" s="40">
        <v>0</v>
      </c>
      <c r="I2034" s="40">
        <v>0</v>
      </c>
      <c r="J2034" s="42">
        <v>15756</v>
      </c>
      <c r="K2034" s="42">
        <f>J2034*OtherData!$C$3</f>
        <v>11927.327781983346</v>
      </c>
      <c r="L2034" s="42" t="str">
        <f>VLOOKUP($C2034,OtherData!$H:$I,2,0)</f>
        <v>Winter</v>
      </c>
      <c r="M2034" s="54">
        <f t="shared" si="126"/>
        <v>-3.9183676895271045E-2</v>
      </c>
      <c r="N2034" s="42" t="e">
        <f>VLOOKUP(E2034,Inflation!$A$2:'Inflation'!$L$63,14,FALSE)*J2034</f>
        <v>#REF!</v>
      </c>
      <c r="O2034" s="126" t="e">
        <f t="shared" si="127"/>
        <v>#REF!</v>
      </c>
      <c r="P2034" s="41">
        <v>3</v>
      </c>
      <c r="Q2034" s="41">
        <v>3</v>
      </c>
      <c r="R2034" s="41">
        <v>5</v>
      </c>
    </row>
    <row r="2035" spans="1:18">
      <c r="A2035" s="40" t="str">
        <f t="shared" si="124"/>
        <v>2_20081</v>
      </c>
      <c r="B2035" s="40">
        <v>2</v>
      </c>
      <c r="C2035" s="41" t="s">
        <v>72</v>
      </c>
      <c r="D2035" s="40">
        <v>1</v>
      </c>
      <c r="E2035" s="40">
        <v>2008</v>
      </c>
      <c r="F2035" s="40" t="str">
        <f t="shared" si="125"/>
        <v>2008Q1</v>
      </c>
      <c r="G2035" s="40">
        <v>1</v>
      </c>
      <c r="H2035" s="40">
        <v>0</v>
      </c>
      <c r="I2035" s="40">
        <v>0</v>
      </c>
      <c r="J2035" s="42">
        <v>15748</v>
      </c>
      <c r="K2035" s="42">
        <f>J2035*OtherData!$C$3</f>
        <v>11921.271763815292</v>
      </c>
      <c r="L2035" s="42" t="str">
        <f>VLOOKUP($C2035,OtherData!$H:$I,2,0)</f>
        <v>Storm</v>
      </c>
      <c r="M2035" s="54">
        <f t="shared" si="126"/>
        <v>-3.9183730201279091E-2</v>
      </c>
      <c r="N2035" s="42" t="e">
        <f>VLOOKUP(E2035,Inflation!$A$2:'Inflation'!$L$63,14,FALSE)*J2035</f>
        <v>#REF!</v>
      </c>
      <c r="O2035" s="126" t="e">
        <f t="shared" si="127"/>
        <v>#REF!</v>
      </c>
      <c r="P2035" s="41">
        <v>5</v>
      </c>
      <c r="Q2035" s="41">
        <v>2</v>
      </c>
      <c r="R2035" s="41">
        <v>2</v>
      </c>
    </row>
    <row r="2036" spans="1:18">
      <c r="A2036" s="40" t="str">
        <f t="shared" si="124"/>
        <v>6_19752</v>
      </c>
      <c r="B2036" s="40">
        <v>6</v>
      </c>
      <c r="C2036" s="41" t="s">
        <v>97</v>
      </c>
      <c r="D2036" s="40">
        <v>2</v>
      </c>
      <c r="E2036" s="40">
        <v>1975</v>
      </c>
      <c r="F2036" s="40" t="str">
        <f t="shared" si="125"/>
        <v>1975Q2</v>
      </c>
      <c r="G2036" s="40">
        <v>1</v>
      </c>
      <c r="H2036" s="40">
        <v>0</v>
      </c>
      <c r="I2036" s="40">
        <v>0</v>
      </c>
      <c r="J2036" s="42">
        <v>15745</v>
      </c>
      <c r="K2036" s="42">
        <f>J2036*OtherData!$C$3</f>
        <v>11919.000757002272</v>
      </c>
      <c r="L2036" s="42" t="str">
        <f>VLOOKUP($C2036,OtherData!$H:$I,2,0)</f>
        <v>Wind</v>
      </c>
      <c r="M2036" s="54">
        <f t="shared" si="126"/>
        <v>-3.918375019103211E-2</v>
      </c>
      <c r="N2036" s="42" t="e">
        <f>VLOOKUP(E2036,Inflation!$A$2:'Inflation'!$L$63,14,FALSE)*J2036</f>
        <v>#REF!</v>
      </c>
      <c r="O2036" s="126" t="e">
        <f t="shared" si="127"/>
        <v>#REF!</v>
      </c>
      <c r="P2036" s="41">
        <v>4</v>
      </c>
      <c r="Q2036" s="41">
        <v>4</v>
      </c>
      <c r="R2036" s="41">
        <v>4</v>
      </c>
    </row>
    <row r="2037" spans="1:18">
      <c r="A2037" s="40" t="str">
        <f t="shared" si="124"/>
        <v>1_19773</v>
      </c>
      <c r="B2037" s="40">
        <v>1</v>
      </c>
      <c r="C2037" s="41" t="s">
        <v>97</v>
      </c>
      <c r="D2037" s="40">
        <v>3</v>
      </c>
      <c r="E2037" s="40">
        <v>1977</v>
      </c>
      <c r="F2037" s="40" t="str">
        <f t="shared" si="125"/>
        <v>1977Q3</v>
      </c>
      <c r="G2037" s="40">
        <v>1</v>
      </c>
      <c r="H2037" s="40">
        <v>0</v>
      </c>
      <c r="I2037" s="40">
        <v>0</v>
      </c>
      <c r="J2037" s="42">
        <v>15730</v>
      </c>
      <c r="K2037" s="42">
        <f>J2037*OtherData!$C$3</f>
        <v>11907.64572293717</v>
      </c>
      <c r="L2037" s="42" t="str">
        <f>VLOOKUP($C2037,OtherData!$H:$I,2,0)</f>
        <v>Wind</v>
      </c>
      <c r="M2037" s="54">
        <f t="shared" si="126"/>
        <v>-3.9183850139797201E-2</v>
      </c>
      <c r="N2037" s="42" t="e">
        <f>VLOOKUP(E2037,Inflation!$A$2:'Inflation'!$L$63,14,FALSE)*J2037</f>
        <v>#REF!</v>
      </c>
      <c r="O2037" s="126" t="e">
        <f t="shared" si="127"/>
        <v>#REF!</v>
      </c>
      <c r="P2037" s="41">
        <v>5</v>
      </c>
      <c r="Q2037" s="41">
        <v>2</v>
      </c>
      <c r="R2037" s="41">
        <v>2</v>
      </c>
    </row>
    <row r="2038" spans="1:18">
      <c r="A2038" s="40" t="str">
        <f t="shared" si="124"/>
        <v>1_20031</v>
      </c>
      <c r="B2038" s="40">
        <v>1</v>
      </c>
      <c r="C2038" s="41" t="s">
        <v>71</v>
      </c>
      <c r="D2038" s="40">
        <v>1</v>
      </c>
      <c r="E2038" s="40">
        <v>2003</v>
      </c>
      <c r="F2038" s="40" t="str">
        <f t="shared" si="125"/>
        <v>2003Q1</v>
      </c>
      <c r="G2038" s="40">
        <v>1</v>
      </c>
      <c r="H2038" s="40">
        <v>0</v>
      </c>
      <c r="I2038" s="40">
        <v>0</v>
      </c>
      <c r="J2038" s="42">
        <v>15720</v>
      </c>
      <c r="K2038" s="42">
        <f>J2038*OtherData!$C$3</f>
        <v>11900.075700227102</v>
      </c>
      <c r="L2038" s="42" t="str">
        <f>VLOOKUP($C2038,OtherData!$H:$I,2,0)</f>
        <v>Storm</v>
      </c>
      <c r="M2038" s="54">
        <f t="shared" si="126"/>
        <v>-3.9183916772307266E-2</v>
      </c>
      <c r="N2038" s="42" t="e">
        <f>VLOOKUP(E2038,Inflation!$A$2:'Inflation'!$L$63,14,FALSE)*J2038</f>
        <v>#REF!</v>
      </c>
      <c r="O2038" s="126" t="e">
        <f t="shared" si="127"/>
        <v>#REF!</v>
      </c>
      <c r="P2038" s="41">
        <v>2</v>
      </c>
      <c r="Q2038" s="41">
        <v>2</v>
      </c>
      <c r="R2038" s="41">
        <v>2</v>
      </c>
    </row>
    <row r="2039" spans="1:18">
      <c r="A2039" s="40" t="str">
        <f t="shared" si="124"/>
        <v>4_20203</v>
      </c>
      <c r="B2039" s="40">
        <v>4</v>
      </c>
      <c r="C2039" s="41" t="s">
        <v>66</v>
      </c>
      <c r="D2039" s="40">
        <v>3</v>
      </c>
      <c r="E2039" s="40">
        <v>2020</v>
      </c>
      <c r="F2039" s="40" t="str">
        <f t="shared" si="125"/>
        <v>2020Q3</v>
      </c>
      <c r="G2039" s="40">
        <v>1</v>
      </c>
      <c r="H2039" s="40">
        <v>0</v>
      </c>
      <c r="I2039" s="40">
        <v>0</v>
      </c>
      <c r="J2039" s="42">
        <v>15715</v>
      </c>
      <c r="K2039" s="42">
        <f>J2039*OtherData!$C$3</f>
        <v>11896.290688872066</v>
      </c>
      <c r="L2039" s="42" t="str">
        <f>VLOOKUP($C2039,OtherData!$H:$I,2,0)</f>
        <v>Water</v>
      </c>
      <c r="M2039" s="54">
        <f t="shared" si="126"/>
        <v>-3.9183950088562292E-2</v>
      </c>
      <c r="N2039" s="42" t="e">
        <f>VLOOKUP(E2039,Inflation!$A$2:'Inflation'!$L$63,14,FALSE)*J2039</f>
        <v>#REF!</v>
      </c>
      <c r="O2039" s="126" t="e">
        <f t="shared" si="127"/>
        <v>#REF!</v>
      </c>
      <c r="P2039" s="41">
        <v>1</v>
      </c>
      <c r="Q2039" s="41">
        <v>1</v>
      </c>
      <c r="R2039" s="41">
        <v>1</v>
      </c>
    </row>
    <row r="2040" spans="1:18">
      <c r="A2040" s="40" t="str">
        <f t="shared" si="124"/>
        <v>2_20113</v>
      </c>
      <c r="B2040" s="40">
        <v>2</v>
      </c>
      <c r="C2040" s="41" t="s">
        <v>71</v>
      </c>
      <c r="D2040" s="40">
        <v>3</v>
      </c>
      <c r="E2040" s="40">
        <v>2011</v>
      </c>
      <c r="F2040" s="40" t="str">
        <f t="shared" si="125"/>
        <v>2011Q3</v>
      </c>
      <c r="G2040" s="40">
        <v>1</v>
      </c>
      <c r="H2040" s="40">
        <v>0</v>
      </c>
      <c r="I2040" s="40">
        <v>0</v>
      </c>
      <c r="J2040" s="42">
        <v>15685</v>
      </c>
      <c r="K2040" s="42">
        <f>J2040*OtherData!$C$3</f>
        <v>11873.580620741863</v>
      </c>
      <c r="L2040" s="42" t="str">
        <f>VLOOKUP($C2040,OtherData!$H:$I,2,0)</f>
        <v>Storm</v>
      </c>
      <c r="M2040" s="54">
        <f t="shared" si="126"/>
        <v>-3.9184149986092473E-2</v>
      </c>
      <c r="N2040" s="42" t="e">
        <f>VLOOKUP(E2040,Inflation!$A$2:'Inflation'!$L$63,14,FALSE)*J2040</f>
        <v>#REF!</v>
      </c>
      <c r="O2040" s="126" t="e">
        <f t="shared" si="127"/>
        <v>#REF!</v>
      </c>
      <c r="P2040" s="41">
        <v>2</v>
      </c>
      <c r="Q2040" s="41">
        <v>2</v>
      </c>
      <c r="R2040" s="41">
        <v>2</v>
      </c>
    </row>
    <row r="2041" spans="1:18">
      <c r="A2041" s="40" t="str">
        <f t="shared" si="124"/>
        <v>5_19834</v>
      </c>
      <c r="B2041" s="40">
        <v>5</v>
      </c>
      <c r="C2041" s="41" t="s">
        <v>67</v>
      </c>
      <c r="D2041" s="40">
        <v>4</v>
      </c>
      <c r="E2041" s="40">
        <v>1983</v>
      </c>
      <c r="F2041" s="40" t="str">
        <f t="shared" si="125"/>
        <v>1983Q4</v>
      </c>
      <c r="G2041" s="40">
        <v>2</v>
      </c>
      <c r="H2041" s="40">
        <v>3</v>
      </c>
      <c r="I2041" s="40">
        <v>0</v>
      </c>
      <c r="J2041" s="42">
        <v>15678</v>
      </c>
      <c r="K2041" s="42">
        <f>J2041*OtherData!$C$3</f>
        <v>11868.281604844815</v>
      </c>
      <c r="L2041" s="42" t="str">
        <f>VLOOKUP($C2041,OtherData!$H:$I,2,0)</f>
        <v>Winter</v>
      </c>
      <c r="M2041" s="54">
        <f t="shared" si="126"/>
        <v>-3.9184196628849519E-2</v>
      </c>
      <c r="N2041" s="42" t="e">
        <f>VLOOKUP(E2041,Inflation!$A$2:'Inflation'!$L$63,14,FALSE)*J2041</f>
        <v>#REF!</v>
      </c>
      <c r="O2041" s="126" t="e">
        <f t="shared" si="127"/>
        <v>#REF!</v>
      </c>
      <c r="P2041" s="41">
        <v>3</v>
      </c>
      <c r="Q2041" s="41">
        <v>3</v>
      </c>
      <c r="R2041" s="41">
        <v>3</v>
      </c>
    </row>
    <row r="2042" spans="1:18">
      <c r="A2042" s="40" t="str">
        <f t="shared" si="124"/>
        <v>3_20123</v>
      </c>
      <c r="B2042" s="40">
        <v>3</v>
      </c>
      <c r="C2042" s="41" t="s">
        <v>66</v>
      </c>
      <c r="D2042" s="40">
        <v>3</v>
      </c>
      <c r="E2042" s="40">
        <v>2012</v>
      </c>
      <c r="F2042" s="40" t="str">
        <f t="shared" si="125"/>
        <v>2012Q3</v>
      </c>
      <c r="G2042" s="40">
        <v>1</v>
      </c>
      <c r="H2042" s="40">
        <v>0</v>
      </c>
      <c r="I2042" s="40">
        <v>0</v>
      </c>
      <c r="J2042" s="42">
        <v>15672</v>
      </c>
      <c r="K2042" s="42">
        <f>J2042*OtherData!$C$3</f>
        <v>11863.739591218775</v>
      </c>
      <c r="L2042" s="42" t="str">
        <f>VLOOKUP($C2042,OtherData!$H:$I,2,0)</f>
        <v>Water</v>
      </c>
      <c r="M2042" s="54">
        <f t="shared" si="126"/>
        <v>-3.9184236608355558E-2</v>
      </c>
      <c r="N2042" s="42" t="e">
        <f>VLOOKUP(E2042,Inflation!$A$2:'Inflation'!$L$63,14,FALSE)*J2042</f>
        <v>#REF!</v>
      </c>
      <c r="O2042" s="126" t="e">
        <f t="shared" si="127"/>
        <v>#REF!</v>
      </c>
      <c r="P2042" s="41">
        <v>4</v>
      </c>
      <c r="Q2042" s="41">
        <v>4</v>
      </c>
      <c r="R2042" s="41">
        <v>5</v>
      </c>
    </row>
    <row r="2043" spans="1:18">
      <c r="A2043" s="40" t="str">
        <f t="shared" si="124"/>
        <v>1_19882</v>
      </c>
      <c r="B2043" s="40">
        <v>1</v>
      </c>
      <c r="C2043" s="41" t="s">
        <v>85</v>
      </c>
      <c r="D2043" s="40">
        <v>2</v>
      </c>
      <c r="E2043" s="40">
        <v>1988</v>
      </c>
      <c r="F2043" s="40" t="str">
        <f t="shared" si="125"/>
        <v>1988Q2</v>
      </c>
      <c r="G2043" s="40">
        <v>30</v>
      </c>
      <c r="H2043" s="40">
        <v>0</v>
      </c>
      <c r="I2043" s="40">
        <v>0</v>
      </c>
      <c r="J2043" s="42">
        <v>15670</v>
      </c>
      <c r="K2043" s="42">
        <f>J2043*OtherData!$C$3</f>
        <v>11862.225586676761</v>
      </c>
      <c r="L2043" s="42" t="str">
        <f>VLOOKUP($C2043,OtherData!$H:$I,2,0)</f>
        <v>Heat</v>
      </c>
      <c r="M2043" s="54">
        <f t="shared" si="126"/>
        <v>-3.9184249934857564E-2</v>
      </c>
      <c r="N2043" s="42" t="e">
        <f>VLOOKUP(E2043,Inflation!$A$2:'Inflation'!$L$63,14,FALSE)*J2043</f>
        <v>#REF!</v>
      </c>
      <c r="O2043" s="126" t="e">
        <f t="shared" si="127"/>
        <v>#REF!</v>
      </c>
      <c r="P2043" s="41">
        <v>4</v>
      </c>
      <c r="Q2043" s="41">
        <v>4</v>
      </c>
      <c r="R2043" s="41">
        <v>4</v>
      </c>
    </row>
    <row r="2044" spans="1:18">
      <c r="A2044" s="40" t="str">
        <f t="shared" si="124"/>
        <v>6_19891</v>
      </c>
      <c r="B2044" s="40">
        <v>6</v>
      </c>
      <c r="C2044" s="41" t="s">
        <v>67</v>
      </c>
      <c r="D2044" s="40">
        <v>1</v>
      </c>
      <c r="E2044" s="40">
        <v>1989</v>
      </c>
      <c r="F2044" s="40" t="str">
        <f t="shared" si="125"/>
        <v>1989Q1</v>
      </c>
      <c r="G2044" s="40">
        <v>1</v>
      </c>
      <c r="H2044" s="40">
        <v>0</v>
      </c>
      <c r="I2044" s="40">
        <v>0</v>
      </c>
      <c r="J2044" s="42">
        <v>15665</v>
      </c>
      <c r="K2044" s="42">
        <f>J2044*OtherData!$C$3</f>
        <v>11858.440575321727</v>
      </c>
      <c r="L2044" s="42" t="str">
        <f>VLOOKUP($C2044,OtherData!$H:$I,2,0)</f>
        <v>Winter</v>
      </c>
      <c r="M2044" s="54">
        <f t="shared" si="126"/>
        <v>-3.9184283251112596E-2</v>
      </c>
      <c r="N2044" s="42" t="e">
        <f>VLOOKUP(E2044,Inflation!$A$2:'Inflation'!$L$63,14,FALSE)*J2044</f>
        <v>#REF!</v>
      </c>
      <c r="O2044" s="126" t="e">
        <f t="shared" si="127"/>
        <v>#REF!</v>
      </c>
      <c r="P2044" s="41">
        <v>1</v>
      </c>
      <c r="Q2044" s="41">
        <v>1</v>
      </c>
      <c r="R2044" s="41">
        <v>1</v>
      </c>
    </row>
    <row r="2045" spans="1:18">
      <c r="A2045" s="40" t="str">
        <f t="shared" si="124"/>
        <v>4_19801</v>
      </c>
      <c r="B2045" s="40">
        <v>4</v>
      </c>
      <c r="C2045" s="41" t="s">
        <v>67</v>
      </c>
      <c r="D2045" s="40">
        <v>1</v>
      </c>
      <c r="E2045" s="40">
        <v>1980</v>
      </c>
      <c r="F2045" s="40" t="str">
        <f t="shared" si="125"/>
        <v>1980Q1</v>
      </c>
      <c r="G2045" s="40">
        <v>2</v>
      </c>
      <c r="H2045" s="40">
        <v>0</v>
      </c>
      <c r="I2045" s="40">
        <v>0</v>
      </c>
      <c r="J2045" s="42">
        <v>15646</v>
      </c>
      <c r="K2045" s="42">
        <f>J2045*OtherData!$C$3</f>
        <v>11844.057532172597</v>
      </c>
      <c r="L2045" s="42" t="str">
        <f>VLOOKUP($C2045,OtherData!$H:$I,2,0)</f>
        <v>Winter</v>
      </c>
      <c r="M2045" s="54">
        <f t="shared" si="126"/>
        <v>-3.9184409852881713E-2</v>
      </c>
      <c r="N2045" s="42" t="e">
        <f>VLOOKUP(E2045,Inflation!$A$2:'Inflation'!$L$63,14,FALSE)*J2045</f>
        <v>#REF!</v>
      </c>
      <c r="O2045" s="126" t="e">
        <f t="shared" si="127"/>
        <v>#REF!</v>
      </c>
      <c r="P2045" s="41">
        <v>4</v>
      </c>
      <c r="Q2045" s="41">
        <v>4</v>
      </c>
      <c r="R2045" s="41">
        <v>5</v>
      </c>
    </row>
    <row r="2046" spans="1:18">
      <c r="A2046" s="40" t="str">
        <f t="shared" si="124"/>
        <v>2_20114</v>
      </c>
      <c r="B2046" s="40">
        <v>2</v>
      </c>
      <c r="C2046" s="41" t="s">
        <v>73</v>
      </c>
      <c r="D2046" s="40">
        <v>4</v>
      </c>
      <c r="E2046" s="40">
        <v>2011</v>
      </c>
      <c r="F2046" s="40" t="str">
        <f t="shared" si="125"/>
        <v>2011Q4</v>
      </c>
      <c r="G2046" s="40">
        <v>1</v>
      </c>
      <c r="H2046" s="40">
        <v>0</v>
      </c>
      <c r="I2046" s="40">
        <v>0</v>
      </c>
      <c r="J2046" s="42">
        <v>15637</v>
      </c>
      <c r="K2046" s="42">
        <f>J2046*OtherData!$C$3</f>
        <v>11837.244511733536</v>
      </c>
      <c r="L2046" s="42" t="str">
        <f>VLOOKUP($C2046,OtherData!$H:$I,2,0)</f>
        <v>Wind</v>
      </c>
      <c r="M2046" s="54">
        <f t="shared" si="126"/>
        <v>-3.9184469822140765E-2</v>
      </c>
      <c r="N2046" s="42" t="e">
        <f>VLOOKUP(E2046,Inflation!$A$2:'Inflation'!$L$63,14,FALSE)*J2046</f>
        <v>#REF!</v>
      </c>
      <c r="O2046" s="126" t="e">
        <f t="shared" si="127"/>
        <v>#REF!</v>
      </c>
      <c r="P2046" s="41">
        <v>4</v>
      </c>
      <c r="Q2046" s="41">
        <v>4</v>
      </c>
      <c r="R2046" s="41">
        <v>4</v>
      </c>
    </row>
    <row r="2047" spans="1:18">
      <c r="A2047" s="40" t="str">
        <f t="shared" si="124"/>
        <v>6_19751</v>
      </c>
      <c r="B2047" s="40">
        <v>6</v>
      </c>
      <c r="C2047" s="41" t="s">
        <v>106</v>
      </c>
      <c r="D2047" s="40">
        <v>1</v>
      </c>
      <c r="E2047" s="40">
        <v>1975</v>
      </c>
      <c r="F2047" s="40" t="str">
        <f t="shared" si="125"/>
        <v>1975Q1</v>
      </c>
      <c r="G2047" s="40">
        <v>1</v>
      </c>
      <c r="H2047" s="40">
        <v>0</v>
      </c>
      <c r="I2047" s="40">
        <v>3</v>
      </c>
      <c r="J2047" s="42">
        <v>15596</v>
      </c>
      <c r="K2047" s="42">
        <f>J2047*OtherData!$C$3</f>
        <v>11806.207418622256</v>
      </c>
      <c r="L2047" s="42" t="str">
        <f>VLOOKUP($C2047,OtherData!$H:$I,2,0)</f>
        <v>Storm</v>
      </c>
      <c r="M2047" s="54">
        <f t="shared" si="126"/>
        <v>-3.9184743015432018E-2</v>
      </c>
      <c r="N2047" s="42" t="e">
        <f>VLOOKUP(E2047,Inflation!$A$2:'Inflation'!$L$63,14,FALSE)*J2047</f>
        <v>#REF!</v>
      </c>
      <c r="O2047" s="126" t="e">
        <f t="shared" si="127"/>
        <v>#REF!</v>
      </c>
      <c r="P2047" s="41">
        <v>2</v>
      </c>
      <c r="Q2047" s="41">
        <v>2</v>
      </c>
      <c r="R2047" s="41">
        <v>2</v>
      </c>
    </row>
    <row r="2048" spans="1:18">
      <c r="A2048" s="40" t="str">
        <f t="shared" si="124"/>
        <v>4_19781</v>
      </c>
      <c r="B2048" s="40">
        <v>4</v>
      </c>
      <c r="C2048" s="41" t="s">
        <v>66</v>
      </c>
      <c r="D2048" s="40">
        <v>1</v>
      </c>
      <c r="E2048" s="40">
        <v>1978</v>
      </c>
      <c r="F2048" s="40" t="str">
        <f t="shared" si="125"/>
        <v>1978Q1</v>
      </c>
      <c r="G2048" s="40">
        <v>6</v>
      </c>
      <c r="H2048" s="40">
        <v>0</v>
      </c>
      <c r="I2048" s="40">
        <v>0</v>
      </c>
      <c r="J2048" s="42">
        <v>15590</v>
      </c>
      <c r="K2048" s="42">
        <f>J2048*OtherData!$C$3</f>
        <v>11801.665404996216</v>
      </c>
      <c r="L2048" s="42" t="str">
        <f>VLOOKUP($C2048,OtherData!$H:$I,2,0)</f>
        <v>Water</v>
      </c>
      <c r="M2048" s="54">
        <f t="shared" si="126"/>
        <v>-3.918478299493805E-2</v>
      </c>
      <c r="N2048" s="42" t="e">
        <f>VLOOKUP(E2048,Inflation!$A$2:'Inflation'!$L$63,14,FALSE)*J2048</f>
        <v>#REF!</v>
      </c>
      <c r="O2048" s="126" t="e">
        <f t="shared" si="127"/>
        <v>#REF!</v>
      </c>
      <c r="P2048" s="41">
        <v>4</v>
      </c>
      <c r="Q2048" s="41">
        <v>4</v>
      </c>
      <c r="R2048" s="41">
        <v>4</v>
      </c>
    </row>
    <row r="2049" spans="1:18">
      <c r="A2049" s="40" t="str">
        <f t="shared" si="124"/>
        <v>2_20093</v>
      </c>
      <c r="B2049" s="40">
        <v>2</v>
      </c>
      <c r="C2049" s="41" t="s">
        <v>71</v>
      </c>
      <c r="D2049" s="40">
        <v>3</v>
      </c>
      <c r="E2049" s="40">
        <v>2009</v>
      </c>
      <c r="F2049" s="40" t="str">
        <f t="shared" si="125"/>
        <v>2009Q3</v>
      </c>
      <c r="G2049" s="40">
        <v>1</v>
      </c>
      <c r="H2049" s="40">
        <v>0</v>
      </c>
      <c r="I2049" s="40">
        <v>0</v>
      </c>
      <c r="J2049" s="42">
        <v>15558</v>
      </c>
      <c r="K2049" s="42">
        <f>J2049*OtherData!$C$3</f>
        <v>11777.441332323997</v>
      </c>
      <c r="L2049" s="42" t="str">
        <f>VLOOKUP($C2049,OtherData!$H:$I,2,0)</f>
        <v>Storm</v>
      </c>
      <c r="M2049" s="54">
        <f t="shared" si="126"/>
        <v>-3.9184996218970244E-2</v>
      </c>
      <c r="N2049" s="42" t="e">
        <f>VLOOKUP(E2049,Inflation!$A$2:'Inflation'!$L$63,14,FALSE)*J2049</f>
        <v>#REF!</v>
      </c>
      <c r="O2049" s="126" t="e">
        <f t="shared" si="127"/>
        <v>#REF!</v>
      </c>
      <c r="P2049" s="41">
        <v>4</v>
      </c>
      <c r="Q2049" s="41">
        <v>4</v>
      </c>
      <c r="R2049" s="41">
        <v>5</v>
      </c>
    </row>
    <row r="2050" spans="1:18">
      <c r="A2050" s="40" t="str">
        <f t="shared" ref="A2050:A2113" si="128">B2050&amp;"_"&amp;E2050&amp;D2050</f>
        <v>3_19731</v>
      </c>
      <c r="B2050" s="40">
        <v>3</v>
      </c>
      <c r="C2050" s="41" t="s">
        <v>66</v>
      </c>
      <c r="D2050" s="40">
        <v>1</v>
      </c>
      <c r="E2050" s="40">
        <v>1973</v>
      </c>
      <c r="F2050" s="40" t="str">
        <f t="shared" ref="F2050:F2113" si="129">E2050&amp;"Q"&amp;D2050</f>
        <v>1973Q1</v>
      </c>
      <c r="G2050" s="40">
        <v>1</v>
      </c>
      <c r="H2050" s="40">
        <v>0</v>
      </c>
      <c r="I2050" s="40">
        <v>0</v>
      </c>
      <c r="J2050" s="42">
        <v>15541</v>
      </c>
      <c r="K2050" s="42">
        <f>J2050*OtherData!$C$3</f>
        <v>11764.572293716881</v>
      </c>
      <c r="L2050" s="42" t="str">
        <f>VLOOKUP($C2050,OtherData!$H:$I,2,0)</f>
        <v>Water</v>
      </c>
      <c r="M2050" s="54">
        <f t="shared" ref="M2050:M2113" si="130">STANDARDIZE(J2050,AVERAGE($J$2:$J$3367),_xlfn.STDEV.S($J$2:$J$3367))</f>
        <v>-3.9185109494237348E-2</v>
      </c>
      <c r="N2050" s="42" t="e">
        <f>VLOOKUP(E2050,Inflation!$A$2:'Inflation'!$L$63,14,FALSE)*J2050</f>
        <v>#REF!</v>
      </c>
      <c r="O2050" s="126" t="e">
        <f t="shared" ref="O2050:O2113" si="131">STANDARDIZE(N2050,AVERAGE($N$2:$N$3367),_xlfn.STDEV.S($N$2:$N$3367))</f>
        <v>#REF!</v>
      </c>
      <c r="P2050" s="41">
        <v>4</v>
      </c>
      <c r="Q2050" s="41">
        <v>4</v>
      </c>
      <c r="R2050" s="41">
        <v>5</v>
      </c>
    </row>
    <row r="2051" spans="1:18">
      <c r="A2051" s="40" t="str">
        <f t="shared" si="128"/>
        <v>5_19751</v>
      </c>
      <c r="B2051" s="40">
        <v>5</v>
      </c>
      <c r="C2051" s="41" t="s">
        <v>84</v>
      </c>
      <c r="D2051" s="40">
        <v>1</v>
      </c>
      <c r="E2051" s="40">
        <v>1975</v>
      </c>
      <c r="F2051" s="40" t="str">
        <f t="shared" si="129"/>
        <v>1975Q1</v>
      </c>
      <c r="G2051" s="40">
        <v>7</v>
      </c>
      <c r="H2051" s="40">
        <v>0</v>
      </c>
      <c r="I2051" s="40">
        <v>0</v>
      </c>
      <c r="J2051" s="42">
        <v>15523</v>
      </c>
      <c r="K2051" s="42">
        <f>J2051*OtherData!$C$3</f>
        <v>11750.946252838759</v>
      </c>
      <c r="L2051" s="42" t="str">
        <f>VLOOKUP($C2051,OtherData!$H:$I,2,0)</f>
        <v>Water</v>
      </c>
      <c r="M2051" s="54">
        <f t="shared" si="130"/>
        <v>-3.9185229432755458E-2</v>
      </c>
      <c r="N2051" s="42" t="e">
        <f>VLOOKUP(E2051,Inflation!$A$2:'Inflation'!$L$63,14,FALSE)*J2051</f>
        <v>#REF!</v>
      </c>
      <c r="O2051" s="126" t="e">
        <f t="shared" si="131"/>
        <v>#REF!</v>
      </c>
      <c r="P2051" s="41">
        <v>2</v>
      </c>
      <c r="Q2051" s="41">
        <v>2</v>
      </c>
      <c r="R2051" s="41">
        <v>2</v>
      </c>
    </row>
    <row r="2052" spans="1:18">
      <c r="A2052" s="40" t="str">
        <f t="shared" si="128"/>
        <v>6_19801</v>
      </c>
      <c r="B2052" s="40">
        <v>6</v>
      </c>
      <c r="C2052" s="41" t="s">
        <v>73</v>
      </c>
      <c r="D2052" s="40">
        <v>1</v>
      </c>
      <c r="E2052" s="40">
        <v>1980</v>
      </c>
      <c r="F2052" s="40" t="str">
        <f t="shared" si="129"/>
        <v>1980Q1</v>
      </c>
      <c r="G2052" s="40">
        <v>1</v>
      </c>
      <c r="H2052" s="40">
        <v>0</v>
      </c>
      <c r="I2052" s="40">
        <v>0</v>
      </c>
      <c r="J2052" s="42">
        <v>15520</v>
      </c>
      <c r="K2052" s="42">
        <f>J2052*OtherData!$C$3</f>
        <v>11748.675246025739</v>
      </c>
      <c r="L2052" s="42" t="str">
        <f>VLOOKUP($C2052,OtherData!$H:$I,2,0)</f>
        <v>Wind</v>
      </c>
      <c r="M2052" s="54">
        <f t="shared" si="130"/>
        <v>-3.9185249422508478E-2</v>
      </c>
      <c r="N2052" s="42" t="e">
        <f>VLOOKUP(E2052,Inflation!$A$2:'Inflation'!$L$63,14,FALSE)*J2052</f>
        <v>#REF!</v>
      </c>
      <c r="O2052" s="126" t="e">
        <f t="shared" si="131"/>
        <v>#REF!</v>
      </c>
      <c r="P2052" s="41">
        <v>2</v>
      </c>
      <c r="Q2052" s="41">
        <v>2</v>
      </c>
      <c r="R2052" s="41">
        <v>2</v>
      </c>
    </row>
    <row r="2053" spans="1:18">
      <c r="A2053" s="40" t="str">
        <f t="shared" si="128"/>
        <v>3_20163</v>
      </c>
      <c r="B2053" s="40">
        <v>3</v>
      </c>
      <c r="C2053" s="41" t="s">
        <v>66</v>
      </c>
      <c r="D2053" s="40">
        <v>3</v>
      </c>
      <c r="E2053" s="40">
        <v>2016</v>
      </c>
      <c r="F2053" s="40" t="str">
        <f t="shared" si="129"/>
        <v>2016Q3</v>
      </c>
      <c r="G2053" s="40">
        <v>1</v>
      </c>
      <c r="H2053" s="40">
        <v>0</v>
      </c>
      <c r="I2053" s="40">
        <v>0</v>
      </c>
      <c r="J2053" s="42">
        <v>15482</v>
      </c>
      <c r="K2053" s="42">
        <f>J2053*OtherData!$C$3</f>
        <v>11719.90915972748</v>
      </c>
      <c r="L2053" s="42" t="str">
        <f>VLOOKUP($C2053,OtherData!$H:$I,2,0)</f>
        <v>Water</v>
      </c>
      <c r="M2053" s="54">
        <f t="shared" si="130"/>
        <v>-3.9185502626046705E-2</v>
      </c>
      <c r="N2053" s="42" t="e">
        <f>VLOOKUP(E2053,Inflation!$A$2:'Inflation'!$L$63,14,FALSE)*J2053</f>
        <v>#REF!</v>
      </c>
      <c r="O2053" s="126" t="e">
        <f t="shared" si="131"/>
        <v>#REF!</v>
      </c>
      <c r="P2053" s="41">
        <v>3</v>
      </c>
      <c r="Q2053" s="41">
        <v>3</v>
      </c>
      <c r="R2053" s="41">
        <v>3</v>
      </c>
    </row>
    <row r="2054" spans="1:18">
      <c r="A2054" s="40" t="str">
        <f t="shared" si="128"/>
        <v>3_20143</v>
      </c>
      <c r="B2054" s="40">
        <v>3</v>
      </c>
      <c r="C2054" s="41" t="s">
        <v>74</v>
      </c>
      <c r="D2054" s="40">
        <v>3</v>
      </c>
      <c r="E2054" s="40">
        <v>2014</v>
      </c>
      <c r="F2054" s="40" t="str">
        <f t="shared" si="129"/>
        <v>2014Q3</v>
      </c>
      <c r="G2054" s="40">
        <v>1</v>
      </c>
      <c r="H2054" s="40">
        <v>0</v>
      </c>
      <c r="I2054" s="40">
        <v>0</v>
      </c>
      <c r="J2054" s="42">
        <v>15469</v>
      </c>
      <c r="K2054" s="42">
        <f>J2054*OtherData!$C$3</f>
        <v>11710.06813020439</v>
      </c>
      <c r="L2054" s="42" t="str">
        <f>VLOOKUP($C2054,OtherData!$H:$I,2,0)</f>
        <v>Storm</v>
      </c>
      <c r="M2054" s="54">
        <f t="shared" si="130"/>
        <v>-3.9185589248309789E-2</v>
      </c>
      <c r="N2054" s="42" t="e">
        <f>VLOOKUP(E2054,Inflation!$A$2:'Inflation'!$L$63,14,FALSE)*J2054</f>
        <v>#REF!</v>
      </c>
      <c r="O2054" s="126" t="e">
        <f t="shared" si="131"/>
        <v>#REF!</v>
      </c>
      <c r="P2054" s="41">
        <v>3</v>
      </c>
      <c r="Q2054" s="41">
        <v>3</v>
      </c>
      <c r="R2054" s="41">
        <v>3</v>
      </c>
    </row>
    <row r="2055" spans="1:18">
      <c r="A2055" s="40" t="str">
        <f t="shared" si="128"/>
        <v>2_20092</v>
      </c>
      <c r="B2055" s="40">
        <v>2</v>
      </c>
      <c r="C2055" s="41" t="s">
        <v>71</v>
      </c>
      <c r="D2055" s="40">
        <v>2</v>
      </c>
      <c r="E2055" s="40">
        <v>2009</v>
      </c>
      <c r="F2055" s="40" t="str">
        <f t="shared" si="129"/>
        <v>2009Q2</v>
      </c>
      <c r="G2055" s="40">
        <v>1</v>
      </c>
      <c r="H2055" s="40">
        <v>0</v>
      </c>
      <c r="I2055" s="40">
        <v>0</v>
      </c>
      <c r="J2055" s="42">
        <v>15468</v>
      </c>
      <c r="K2055" s="42">
        <f>J2055*OtherData!$C$3</f>
        <v>11709.311127933384</v>
      </c>
      <c r="L2055" s="42" t="str">
        <f>VLOOKUP($C2055,OtherData!$H:$I,2,0)</f>
        <v>Storm</v>
      </c>
      <c r="M2055" s="54">
        <f t="shared" si="130"/>
        <v>-3.9185595911560796E-2</v>
      </c>
      <c r="N2055" s="42" t="e">
        <f>VLOOKUP(E2055,Inflation!$A$2:'Inflation'!$L$63,14,FALSE)*J2055</f>
        <v>#REF!</v>
      </c>
      <c r="O2055" s="126" t="e">
        <f t="shared" si="131"/>
        <v>#REF!</v>
      </c>
      <c r="P2055" s="41">
        <v>2</v>
      </c>
      <c r="Q2055" s="41">
        <v>2</v>
      </c>
      <c r="R2055" s="41">
        <v>2</v>
      </c>
    </row>
    <row r="2056" spans="1:18">
      <c r="A2056" s="40" t="str">
        <f t="shared" si="128"/>
        <v>3_20122</v>
      </c>
      <c r="B2056" s="40">
        <v>3</v>
      </c>
      <c r="C2056" s="41" t="s">
        <v>66</v>
      </c>
      <c r="D2056" s="40">
        <v>2</v>
      </c>
      <c r="E2056" s="40">
        <v>2012</v>
      </c>
      <c r="F2056" s="40" t="str">
        <f t="shared" si="129"/>
        <v>2012Q2</v>
      </c>
      <c r="G2056" s="40">
        <v>1</v>
      </c>
      <c r="H2056" s="40">
        <v>0</v>
      </c>
      <c r="I2056" s="40">
        <v>0</v>
      </c>
      <c r="J2056" s="42">
        <v>15371</v>
      </c>
      <c r="K2056" s="42">
        <f>J2056*OtherData!$C$3</f>
        <v>11635.881907645724</v>
      </c>
      <c r="L2056" s="42" t="str">
        <f>VLOOKUP($C2056,OtherData!$H:$I,2,0)</f>
        <v>Water</v>
      </c>
      <c r="M2056" s="54">
        <f t="shared" si="130"/>
        <v>-3.9186242246908379E-2</v>
      </c>
      <c r="N2056" s="42" t="e">
        <f>VLOOKUP(E2056,Inflation!$A$2:'Inflation'!$L$63,14,FALSE)*J2056</f>
        <v>#REF!</v>
      </c>
      <c r="O2056" s="126" t="e">
        <f t="shared" si="131"/>
        <v>#REF!</v>
      </c>
      <c r="P2056" s="41">
        <v>2</v>
      </c>
      <c r="Q2056" s="41">
        <v>2</v>
      </c>
      <c r="R2056" s="41">
        <v>2</v>
      </c>
    </row>
    <row r="2057" spans="1:18">
      <c r="A2057" s="40" t="str">
        <f t="shared" si="128"/>
        <v>2_20163</v>
      </c>
      <c r="B2057" s="40">
        <v>2</v>
      </c>
      <c r="C2057" s="41" t="s">
        <v>71</v>
      </c>
      <c r="D2057" s="40">
        <v>3</v>
      </c>
      <c r="E2057" s="40">
        <v>2016</v>
      </c>
      <c r="F2057" s="40" t="str">
        <f t="shared" si="129"/>
        <v>2016Q3</v>
      </c>
      <c r="G2057" s="40">
        <v>1</v>
      </c>
      <c r="H2057" s="40">
        <v>0</v>
      </c>
      <c r="I2057" s="40">
        <v>0</v>
      </c>
      <c r="J2057" s="42">
        <v>15370</v>
      </c>
      <c r="K2057" s="42">
        <f>J2057*OtherData!$C$3</f>
        <v>11635.124905374716</v>
      </c>
      <c r="L2057" s="42" t="str">
        <f>VLOOKUP($C2057,OtherData!$H:$I,2,0)</f>
        <v>Storm</v>
      </c>
      <c r="M2057" s="54">
        <f t="shared" si="130"/>
        <v>-3.9186248910159385E-2</v>
      </c>
      <c r="N2057" s="42" t="e">
        <f>VLOOKUP(E2057,Inflation!$A$2:'Inflation'!$L$63,14,FALSE)*J2057</f>
        <v>#REF!</v>
      </c>
      <c r="O2057" s="126" t="e">
        <f t="shared" si="131"/>
        <v>#REF!</v>
      </c>
      <c r="P2057" s="41">
        <v>2</v>
      </c>
      <c r="Q2057" s="41">
        <v>2</v>
      </c>
      <c r="R2057" s="41">
        <v>2</v>
      </c>
    </row>
    <row r="2058" spans="1:18">
      <c r="A2058" s="40" t="str">
        <f t="shared" si="128"/>
        <v>2_20123</v>
      </c>
      <c r="B2058" s="40">
        <v>2</v>
      </c>
      <c r="C2058" s="41" t="s">
        <v>72</v>
      </c>
      <c r="D2058" s="40">
        <v>3</v>
      </c>
      <c r="E2058" s="40">
        <v>2012</v>
      </c>
      <c r="F2058" s="40" t="str">
        <f t="shared" si="129"/>
        <v>2012Q3</v>
      </c>
      <c r="G2058" s="40">
        <v>1</v>
      </c>
      <c r="H2058" s="40">
        <v>0</v>
      </c>
      <c r="I2058" s="40">
        <v>0</v>
      </c>
      <c r="J2058" s="42">
        <v>15333</v>
      </c>
      <c r="K2058" s="42">
        <f>J2058*OtherData!$C$3</f>
        <v>11607.115821347465</v>
      </c>
      <c r="L2058" s="42" t="str">
        <f>VLOOKUP($C2058,OtherData!$H:$I,2,0)</f>
        <v>Storm</v>
      </c>
      <c r="M2058" s="54">
        <f t="shared" si="130"/>
        <v>-3.9186495450446612E-2</v>
      </c>
      <c r="N2058" s="42" t="e">
        <f>VLOOKUP(E2058,Inflation!$A$2:'Inflation'!$L$63,14,FALSE)*J2058</f>
        <v>#REF!</v>
      </c>
      <c r="O2058" s="126" t="e">
        <f t="shared" si="131"/>
        <v>#REF!</v>
      </c>
      <c r="P2058" s="41">
        <v>3</v>
      </c>
      <c r="Q2058" s="41">
        <v>3</v>
      </c>
      <c r="R2058" s="41">
        <v>3</v>
      </c>
    </row>
    <row r="2059" spans="1:18">
      <c r="A2059" s="40" t="str">
        <f t="shared" si="128"/>
        <v>2_20103</v>
      </c>
      <c r="B2059" s="40">
        <v>2</v>
      </c>
      <c r="C2059" s="41" t="s">
        <v>73</v>
      </c>
      <c r="D2059" s="40">
        <v>3</v>
      </c>
      <c r="E2059" s="40">
        <v>2010</v>
      </c>
      <c r="F2059" s="40" t="str">
        <f t="shared" si="129"/>
        <v>2010Q3</v>
      </c>
      <c r="G2059" s="40">
        <v>1</v>
      </c>
      <c r="H2059" s="40">
        <v>0</v>
      </c>
      <c r="I2059" s="40">
        <v>0</v>
      </c>
      <c r="J2059" s="42">
        <v>15208</v>
      </c>
      <c r="K2059" s="42">
        <f>J2059*OtherData!$C$3</f>
        <v>11512.490537471613</v>
      </c>
      <c r="L2059" s="42" t="str">
        <f>VLOOKUP($C2059,OtherData!$H:$I,2,0)</f>
        <v>Wind</v>
      </c>
      <c r="M2059" s="54">
        <f t="shared" si="130"/>
        <v>-3.9187328356822371E-2</v>
      </c>
      <c r="N2059" s="42" t="e">
        <f>VLOOKUP(E2059,Inflation!$A$2:'Inflation'!$L$63,14,FALSE)*J2059</f>
        <v>#REF!</v>
      </c>
      <c r="O2059" s="126" t="e">
        <f t="shared" si="131"/>
        <v>#REF!</v>
      </c>
      <c r="P2059" s="41">
        <v>3</v>
      </c>
      <c r="Q2059" s="41">
        <v>3</v>
      </c>
      <c r="R2059" s="41">
        <v>3</v>
      </c>
    </row>
    <row r="2060" spans="1:18">
      <c r="A2060" s="40" t="str">
        <f t="shared" si="128"/>
        <v>2_20062</v>
      </c>
      <c r="B2060" s="40">
        <v>2</v>
      </c>
      <c r="C2060" s="41" t="s">
        <v>71</v>
      </c>
      <c r="D2060" s="40">
        <v>2</v>
      </c>
      <c r="E2060" s="40">
        <v>2006</v>
      </c>
      <c r="F2060" s="40" t="str">
        <f t="shared" si="129"/>
        <v>2006Q2</v>
      </c>
      <c r="G2060" s="40">
        <v>1</v>
      </c>
      <c r="H2060" s="40">
        <v>0</v>
      </c>
      <c r="I2060" s="40">
        <v>0</v>
      </c>
      <c r="J2060" s="42">
        <v>15205</v>
      </c>
      <c r="K2060" s="42">
        <f>J2060*OtherData!$C$3</f>
        <v>11510.219530658593</v>
      </c>
      <c r="L2060" s="42" t="str">
        <f>VLOOKUP($C2060,OtherData!$H:$I,2,0)</f>
        <v>Storm</v>
      </c>
      <c r="M2060" s="54">
        <f t="shared" si="130"/>
        <v>-3.918734834657539E-2</v>
      </c>
      <c r="N2060" s="42" t="e">
        <f>VLOOKUP(E2060,Inflation!$A$2:'Inflation'!$L$63,14,FALSE)*J2060</f>
        <v>#REF!</v>
      </c>
      <c r="O2060" s="126" t="e">
        <f t="shared" si="131"/>
        <v>#REF!</v>
      </c>
      <c r="P2060" s="41">
        <v>3</v>
      </c>
      <c r="Q2060" s="41">
        <v>3</v>
      </c>
      <c r="R2060" s="41">
        <v>3</v>
      </c>
    </row>
    <row r="2061" spans="1:18">
      <c r="A2061" s="40" t="str">
        <f t="shared" si="128"/>
        <v>2_20112</v>
      </c>
      <c r="B2061" s="40">
        <v>2</v>
      </c>
      <c r="C2061" s="41" t="s">
        <v>71</v>
      </c>
      <c r="D2061" s="40">
        <v>2</v>
      </c>
      <c r="E2061" s="40">
        <v>2011</v>
      </c>
      <c r="F2061" s="40" t="str">
        <f t="shared" si="129"/>
        <v>2011Q2</v>
      </c>
      <c r="G2061" s="40">
        <v>1</v>
      </c>
      <c r="H2061" s="40">
        <v>0</v>
      </c>
      <c r="I2061" s="40">
        <v>0</v>
      </c>
      <c r="J2061" s="42">
        <v>15173</v>
      </c>
      <c r="K2061" s="42">
        <f>J2061*OtherData!$C$3</f>
        <v>11485.995457986375</v>
      </c>
      <c r="L2061" s="42" t="str">
        <f>VLOOKUP($C2061,OtherData!$H:$I,2,0)</f>
        <v>Storm</v>
      </c>
      <c r="M2061" s="54">
        <f t="shared" si="130"/>
        <v>-3.9187561570607585E-2</v>
      </c>
      <c r="N2061" s="42" t="e">
        <f>VLOOKUP(E2061,Inflation!$A$2:'Inflation'!$L$63,14,FALSE)*J2061</f>
        <v>#REF!</v>
      </c>
      <c r="O2061" s="126" t="e">
        <f t="shared" si="131"/>
        <v>#REF!</v>
      </c>
      <c r="P2061" s="41">
        <v>3</v>
      </c>
      <c r="Q2061" s="41">
        <v>3</v>
      </c>
      <c r="R2061" s="41">
        <v>3</v>
      </c>
    </row>
    <row r="2062" spans="1:18">
      <c r="A2062" s="40" t="str">
        <f t="shared" si="128"/>
        <v>2_20112</v>
      </c>
      <c r="B2062" s="40">
        <v>2</v>
      </c>
      <c r="C2062" s="41" t="s">
        <v>86</v>
      </c>
      <c r="D2062" s="40">
        <v>2</v>
      </c>
      <c r="E2062" s="40">
        <v>2011</v>
      </c>
      <c r="F2062" s="40" t="str">
        <f t="shared" si="129"/>
        <v>2011Q2</v>
      </c>
      <c r="G2062" s="40">
        <v>1</v>
      </c>
      <c r="H2062" s="40">
        <v>0</v>
      </c>
      <c r="I2062" s="40">
        <v>0</v>
      </c>
      <c r="J2062" s="42">
        <v>15170</v>
      </c>
      <c r="K2062" s="42">
        <f>J2062*OtherData!$C$3</f>
        <v>11483.724451173353</v>
      </c>
      <c r="L2062" s="42" t="str">
        <f>VLOOKUP($C2062,OtherData!$H:$I,2,0)</f>
        <v>Storm</v>
      </c>
      <c r="M2062" s="54">
        <f t="shared" si="130"/>
        <v>-3.9187581560360604E-2</v>
      </c>
      <c r="N2062" s="42" t="e">
        <f>VLOOKUP(E2062,Inflation!$A$2:'Inflation'!$L$63,14,FALSE)*J2062</f>
        <v>#REF!</v>
      </c>
      <c r="O2062" s="126" t="e">
        <f t="shared" si="131"/>
        <v>#REF!</v>
      </c>
      <c r="P2062" s="41">
        <v>2</v>
      </c>
      <c r="Q2062" s="41">
        <v>2</v>
      </c>
      <c r="R2062" s="41">
        <v>2</v>
      </c>
    </row>
    <row r="2063" spans="1:18">
      <c r="A2063" s="40" t="str">
        <f t="shared" si="128"/>
        <v>2_20112</v>
      </c>
      <c r="B2063" s="40">
        <v>2</v>
      </c>
      <c r="C2063" s="41" t="s">
        <v>86</v>
      </c>
      <c r="D2063" s="40">
        <v>2</v>
      </c>
      <c r="E2063" s="40">
        <v>2011</v>
      </c>
      <c r="F2063" s="40" t="str">
        <f t="shared" si="129"/>
        <v>2011Q2</v>
      </c>
      <c r="G2063" s="40">
        <v>1</v>
      </c>
      <c r="H2063" s="40">
        <v>0</v>
      </c>
      <c r="I2063" s="40">
        <v>0</v>
      </c>
      <c r="J2063" s="42">
        <v>15162</v>
      </c>
      <c r="K2063" s="42">
        <f>J2063*OtherData!$C$3</f>
        <v>11477.668433005299</v>
      </c>
      <c r="L2063" s="42" t="str">
        <f>VLOOKUP($C2063,OtherData!$H:$I,2,0)</f>
        <v>Storm</v>
      </c>
      <c r="M2063" s="54">
        <f t="shared" si="130"/>
        <v>-3.9187634866368649E-2</v>
      </c>
      <c r="N2063" s="42" t="e">
        <f>VLOOKUP(E2063,Inflation!$A$2:'Inflation'!$L$63,14,FALSE)*J2063</f>
        <v>#REF!</v>
      </c>
      <c r="O2063" s="126" t="e">
        <f t="shared" si="131"/>
        <v>#REF!</v>
      </c>
      <c r="P2063" s="41">
        <v>3</v>
      </c>
      <c r="Q2063" s="41">
        <v>3</v>
      </c>
      <c r="R2063" s="41">
        <v>3</v>
      </c>
    </row>
    <row r="2064" spans="1:18">
      <c r="A2064" s="40" t="str">
        <f t="shared" si="128"/>
        <v>2_20143</v>
      </c>
      <c r="B2064" s="40">
        <v>2</v>
      </c>
      <c r="C2064" s="41" t="s">
        <v>86</v>
      </c>
      <c r="D2064" s="40">
        <v>3</v>
      </c>
      <c r="E2064" s="40">
        <v>2014</v>
      </c>
      <c r="F2064" s="40" t="str">
        <f t="shared" si="129"/>
        <v>2014Q3</v>
      </c>
      <c r="G2064" s="40">
        <v>1</v>
      </c>
      <c r="H2064" s="40">
        <v>0</v>
      </c>
      <c r="I2064" s="40">
        <v>0</v>
      </c>
      <c r="J2064" s="42">
        <v>15152</v>
      </c>
      <c r="K2064" s="42">
        <f>J2064*OtherData!$C$3</f>
        <v>11470.098410295232</v>
      </c>
      <c r="L2064" s="42" t="str">
        <f>VLOOKUP($C2064,OtherData!$H:$I,2,0)</f>
        <v>Storm</v>
      </c>
      <c r="M2064" s="54">
        <f t="shared" si="130"/>
        <v>-3.9187701498878708E-2</v>
      </c>
      <c r="N2064" s="42" t="e">
        <f>VLOOKUP(E2064,Inflation!$A$2:'Inflation'!$L$63,14,FALSE)*J2064</f>
        <v>#REF!</v>
      </c>
      <c r="O2064" s="126" t="e">
        <f t="shared" si="131"/>
        <v>#REF!</v>
      </c>
      <c r="P2064" s="41">
        <v>3</v>
      </c>
      <c r="Q2064" s="41">
        <v>3</v>
      </c>
      <c r="R2064" s="41">
        <v>3</v>
      </c>
    </row>
    <row r="2065" spans="1:18">
      <c r="A2065" s="40" t="str">
        <f t="shared" si="128"/>
        <v>2_20192</v>
      </c>
      <c r="B2065" s="40">
        <v>2</v>
      </c>
      <c r="C2065" s="41" t="s">
        <v>71</v>
      </c>
      <c r="D2065" s="40">
        <v>2</v>
      </c>
      <c r="E2065" s="40">
        <v>2019</v>
      </c>
      <c r="F2065" s="40" t="str">
        <f t="shared" si="129"/>
        <v>2019Q2</v>
      </c>
      <c r="G2065" s="40">
        <v>1</v>
      </c>
      <c r="H2065" s="40">
        <v>0</v>
      </c>
      <c r="I2065" s="40">
        <v>0</v>
      </c>
      <c r="J2065" s="42">
        <v>15135</v>
      </c>
      <c r="K2065" s="42">
        <f>J2065*OtherData!$C$3</f>
        <v>11457.229371688116</v>
      </c>
      <c r="L2065" s="42" t="str">
        <f>VLOOKUP($C2065,OtherData!$H:$I,2,0)</f>
        <v>Storm</v>
      </c>
      <c r="M2065" s="54">
        <f t="shared" si="130"/>
        <v>-3.9187814774145811E-2</v>
      </c>
      <c r="N2065" s="42" t="e">
        <f>VLOOKUP(E2065,Inflation!$A$2:'Inflation'!$L$63,14,FALSE)*J2065</f>
        <v>#REF!</v>
      </c>
      <c r="O2065" s="126" t="e">
        <f t="shared" si="131"/>
        <v>#REF!</v>
      </c>
      <c r="P2065" s="41">
        <v>3</v>
      </c>
      <c r="Q2065" s="41">
        <v>3</v>
      </c>
      <c r="R2065" s="41">
        <v>3</v>
      </c>
    </row>
    <row r="2066" spans="1:18">
      <c r="A2066" s="40" t="str">
        <f t="shared" si="128"/>
        <v>2_20112</v>
      </c>
      <c r="B2066" s="40">
        <v>2</v>
      </c>
      <c r="C2066" s="41" t="s">
        <v>86</v>
      </c>
      <c r="D2066" s="40">
        <v>2</v>
      </c>
      <c r="E2066" s="40">
        <v>2011</v>
      </c>
      <c r="F2066" s="40" t="str">
        <f t="shared" si="129"/>
        <v>2011Q2</v>
      </c>
      <c r="G2066" s="40">
        <v>1</v>
      </c>
      <c r="H2066" s="40">
        <v>0</v>
      </c>
      <c r="I2066" s="40">
        <v>0</v>
      </c>
      <c r="J2066" s="42">
        <v>15100</v>
      </c>
      <c r="K2066" s="42">
        <f>J2066*OtherData!$C$3</f>
        <v>11430.734292202877</v>
      </c>
      <c r="L2066" s="42" t="str">
        <f>VLOOKUP($C2066,OtherData!$H:$I,2,0)</f>
        <v>Storm</v>
      </c>
      <c r="M2066" s="54">
        <f t="shared" si="130"/>
        <v>-3.9188047987931025E-2</v>
      </c>
      <c r="N2066" s="42" t="e">
        <f>VLOOKUP(E2066,Inflation!$A$2:'Inflation'!$L$63,14,FALSE)*J2066</f>
        <v>#REF!</v>
      </c>
      <c r="O2066" s="126" t="e">
        <f t="shared" si="131"/>
        <v>#REF!</v>
      </c>
      <c r="P2066" s="41">
        <v>3</v>
      </c>
      <c r="Q2066" s="41">
        <v>3</v>
      </c>
      <c r="R2066" s="41">
        <v>3</v>
      </c>
    </row>
    <row r="2067" spans="1:18">
      <c r="A2067" s="40" t="str">
        <f t="shared" si="128"/>
        <v>2_20122</v>
      </c>
      <c r="B2067" s="40">
        <v>2</v>
      </c>
      <c r="C2067" s="41" t="s">
        <v>86</v>
      </c>
      <c r="D2067" s="40">
        <v>2</v>
      </c>
      <c r="E2067" s="40">
        <v>2012</v>
      </c>
      <c r="F2067" s="40" t="str">
        <f t="shared" si="129"/>
        <v>2012Q2</v>
      </c>
      <c r="G2067" s="40">
        <v>1</v>
      </c>
      <c r="H2067" s="40">
        <v>0</v>
      </c>
      <c r="I2067" s="40">
        <v>0</v>
      </c>
      <c r="J2067" s="42">
        <v>15059</v>
      </c>
      <c r="K2067" s="42">
        <f>J2067*OtherData!$C$3</f>
        <v>11399.697199091597</v>
      </c>
      <c r="L2067" s="42" t="str">
        <f>VLOOKUP($C2067,OtherData!$H:$I,2,0)</f>
        <v>Storm</v>
      </c>
      <c r="M2067" s="54">
        <f t="shared" si="130"/>
        <v>-3.9188321181222278E-2</v>
      </c>
      <c r="N2067" s="42" t="e">
        <f>VLOOKUP(E2067,Inflation!$A$2:'Inflation'!$L$63,14,FALSE)*J2067</f>
        <v>#REF!</v>
      </c>
      <c r="O2067" s="126" t="e">
        <f t="shared" si="131"/>
        <v>#REF!</v>
      </c>
      <c r="P2067" s="41">
        <v>3</v>
      </c>
      <c r="Q2067" s="41">
        <v>3</v>
      </c>
      <c r="R2067" s="41">
        <v>3</v>
      </c>
    </row>
    <row r="2068" spans="1:18">
      <c r="A2068" s="40" t="str">
        <f t="shared" si="128"/>
        <v>3_20172</v>
      </c>
      <c r="B2068" s="40">
        <v>3</v>
      </c>
      <c r="C2068" s="41" t="s">
        <v>66</v>
      </c>
      <c r="D2068" s="40">
        <v>2</v>
      </c>
      <c r="E2068" s="40">
        <v>2017</v>
      </c>
      <c r="F2068" s="40" t="str">
        <f t="shared" si="129"/>
        <v>2017Q2</v>
      </c>
      <c r="G2068" s="40">
        <v>1</v>
      </c>
      <c r="H2068" s="40">
        <v>0</v>
      </c>
      <c r="I2068" s="40">
        <v>0</v>
      </c>
      <c r="J2068" s="42">
        <v>15048</v>
      </c>
      <c r="K2068" s="42">
        <f>J2068*OtherData!$C$3</f>
        <v>11391.370174110523</v>
      </c>
      <c r="L2068" s="42" t="str">
        <f>VLOOKUP($C2068,OtherData!$H:$I,2,0)</f>
        <v>Water</v>
      </c>
      <c r="M2068" s="54">
        <f t="shared" si="130"/>
        <v>-3.9188394476983343E-2</v>
      </c>
      <c r="N2068" s="42" t="e">
        <f>VLOOKUP(E2068,Inflation!$A$2:'Inflation'!$L$63,14,FALSE)*J2068</f>
        <v>#REF!</v>
      </c>
      <c r="O2068" s="126" t="e">
        <f t="shared" si="131"/>
        <v>#REF!</v>
      </c>
      <c r="P2068" s="41">
        <v>2</v>
      </c>
      <c r="Q2068" s="41">
        <v>2</v>
      </c>
      <c r="R2068" s="41">
        <v>2</v>
      </c>
    </row>
    <row r="2069" spans="1:18">
      <c r="A2069" s="40" t="str">
        <f t="shared" si="128"/>
        <v>4_19952</v>
      </c>
      <c r="B2069" s="40">
        <v>4</v>
      </c>
      <c r="C2069" s="41" t="s">
        <v>71</v>
      </c>
      <c r="D2069" s="40">
        <v>2</v>
      </c>
      <c r="E2069" s="40">
        <v>1995</v>
      </c>
      <c r="F2069" s="40" t="str">
        <f t="shared" si="129"/>
        <v>1995Q2</v>
      </c>
      <c r="G2069" s="40">
        <v>1</v>
      </c>
      <c r="H2069" s="40">
        <v>0</v>
      </c>
      <c r="I2069" s="40">
        <v>0</v>
      </c>
      <c r="J2069" s="42">
        <v>15038</v>
      </c>
      <c r="K2069" s="42">
        <f>J2069*OtherData!$C$3</f>
        <v>11383.800151400455</v>
      </c>
      <c r="L2069" s="42" t="str">
        <f>VLOOKUP($C2069,OtherData!$H:$I,2,0)</f>
        <v>Storm</v>
      </c>
      <c r="M2069" s="54">
        <f t="shared" si="130"/>
        <v>-3.9188461109493401E-2</v>
      </c>
      <c r="N2069" s="42" t="e">
        <f>VLOOKUP(E2069,Inflation!$A$2:'Inflation'!$L$63,14,FALSE)*J2069</f>
        <v>#REF!</v>
      </c>
      <c r="O2069" s="126" t="e">
        <f t="shared" si="131"/>
        <v>#REF!</v>
      </c>
      <c r="P2069" s="41">
        <v>3</v>
      </c>
      <c r="Q2069" s="41">
        <v>3</v>
      </c>
      <c r="R2069" s="41">
        <v>3</v>
      </c>
    </row>
    <row r="2070" spans="1:18">
      <c r="A2070" s="40" t="str">
        <f t="shared" si="128"/>
        <v>2_20153</v>
      </c>
      <c r="B2070" s="40">
        <v>2</v>
      </c>
      <c r="C2070" s="41" t="s">
        <v>71</v>
      </c>
      <c r="D2070" s="40">
        <v>3</v>
      </c>
      <c r="E2070" s="40">
        <v>2015</v>
      </c>
      <c r="F2070" s="40" t="str">
        <f t="shared" si="129"/>
        <v>2015Q3</v>
      </c>
      <c r="G2070" s="40">
        <v>1</v>
      </c>
      <c r="H2070" s="40">
        <v>0</v>
      </c>
      <c r="I2070" s="40">
        <v>0</v>
      </c>
      <c r="J2070" s="42">
        <v>15022</v>
      </c>
      <c r="K2070" s="42">
        <f>J2070*OtherData!$C$3</f>
        <v>11371.688115064346</v>
      </c>
      <c r="L2070" s="42" t="str">
        <f>VLOOKUP($C2070,OtherData!$H:$I,2,0)</f>
        <v>Storm</v>
      </c>
      <c r="M2070" s="54">
        <f t="shared" si="130"/>
        <v>-3.9188567721509499E-2</v>
      </c>
      <c r="N2070" s="42" t="e">
        <f>VLOOKUP(E2070,Inflation!$A$2:'Inflation'!$L$63,14,FALSE)*J2070</f>
        <v>#REF!</v>
      </c>
      <c r="O2070" s="126" t="e">
        <f t="shared" si="131"/>
        <v>#REF!</v>
      </c>
      <c r="P2070" s="41">
        <v>2</v>
      </c>
      <c r="Q2070" s="41">
        <v>2</v>
      </c>
      <c r="R2070" s="41">
        <v>2</v>
      </c>
    </row>
    <row r="2071" spans="1:18">
      <c r="A2071" s="40" t="str">
        <f t="shared" si="128"/>
        <v>2_20142</v>
      </c>
      <c r="B2071" s="40">
        <v>2</v>
      </c>
      <c r="C2071" s="41" t="s">
        <v>71</v>
      </c>
      <c r="D2071" s="40">
        <v>2</v>
      </c>
      <c r="E2071" s="40">
        <v>2014</v>
      </c>
      <c r="F2071" s="40" t="str">
        <f t="shared" si="129"/>
        <v>2014Q2</v>
      </c>
      <c r="G2071" s="40">
        <v>1</v>
      </c>
      <c r="H2071" s="40">
        <v>0</v>
      </c>
      <c r="I2071" s="40">
        <v>0</v>
      </c>
      <c r="J2071" s="42">
        <v>15011</v>
      </c>
      <c r="K2071" s="42">
        <f>J2071*OtherData!$C$3</f>
        <v>11363.36109008327</v>
      </c>
      <c r="L2071" s="42" t="str">
        <f>VLOOKUP($C2071,OtherData!$H:$I,2,0)</f>
        <v>Storm</v>
      </c>
      <c r="M2071" s="54">
        <f t="shared" si="130"/>
        <v>-3.9188641017270563E-2</v>
      </c>
      <c r="N2071" s="42" t="e">
        <f>VLOOKUP(E2071,Inflation!$A$2:'Inflation'!$L$63,14,FALSE)*J2071</f>
        <v>#REF!</v>
      </c>
      <c r="O2071" s="126" t="e">
        <f t="shared" si="131"/>
        <v>#REF!</v>
      </c>
      <c r="P2071" s="41">
        <v>2</v>
      </c>
      <c r="Q2071" s="41">
        <v>2</v>
      </c>
      <c r="R2071" s="41">
        <v>2</v>
      </c>
    </row>
    <row r="2072" spans="1:18">
      <c r="A2072" s="40" t="str">
        <f t="shared" si="128"/>
        <v>3_20163</v>
      </c>
      <c r="B2072" s="40">
        <v>3</v>
      </c>
      <c r="C2072" s="41" t="s">
        <v>66</v>
      </c>
      <c r="D2072" s="40">
        <v>3</v>
      </c>
      <c r="E2072" s="40">
        <v>2016</v>
      </c>
      <c r="F2072" s="40" t="str">
        <f t="shared" si="129"/>
        <v>2016Q3</v>
      </c>
      <c r="G2072" s="40">
        <v>1</v>
      </c>
      <c r="H2072" s="40">
        <v>0</v>
      </c>
      <c r="I2072" s="40">
        <v>0</v>
      </c>
      <c r="J2072" s="42">
        <v>15008</v>
      </c>
      <c r="K2072" s="42">
        <f>J2072*OtherData!$C$3</f>
        <v>11361.09008327025</v>
      </c>
      <c r="L2072" s="42" t="str">
        <f>VLOOKUP($C2072,OtherData!$H:$I,2,0)</f>
        <v>Water</v>
      </c>
      <c r="M2072" s="54">
        <f t="shared" si="130"/>
        <v>-3.9188661007023583E-2</v>
      </c>
      <c r="N2072" s="42" t="e">
        <f>VLOOKUP(E2072,Inflation!$A$2:'Inflation'!$L$63,14,FALSE)*J2072</f>
        <v>#REF!</v>
      </c>
      <c r="O2072" s="126" t="e">
        <f t="shared" si="131"/>
        <v>#REF!</v>
      </c>
      <c r="P2072" s="41">
        <v>4</v>
      </c>
      <c r="Q2072" s="41">
        <v>4</v>
      </c>
      <c r="R2072" s="41">
        <v>4</v>
      </c>
    </row>
    <row r="2073" spans="1:18">
      <c r="A2073" s="40" t="str">
        <f t="shared" si="128"/>
        <v>2_20163</v>
      </c>
      <c r="B2073" s="40">
        <v>2</v>
      </c>
      <c r="C2073" s="41" t="s">
        <v>71</v>
      </c>
      <c r="D2073" s="40">
        <v>3</v>
      </c>
      <c r="E2073" s="40">
        <v>2016</v>
      </c>
      <c r="F2073" s="40" t="str">
        <f t="shared" si="129"/>
        <v>2016Q3</v>
      </c>
      <c r="G2073" s="40">
        <v>1</v>
      </c>
      <c r="H2073" s="40">
        <v>0</v>
      </c>
      <c r="I2073" s="40">
        <v>0</v>
      </c>
      <c r="J2073" s="42">
        <v>15000</v>
      </c>
      <c r="K2073" s="42">
        <f>J2073*OtherData!$C$3</f>
        <v>11355.034065102196</v>
      </c>
      <c r="L2073" s="42" t="str">
        <f>VLOOKUP($C2073,OtherData!$H:$I,2,0)</f>
        <v>Storm</v>
      </c>
      <c r="M2073" s="54">
        <f t="shared" si="130"/>
        <v>-3.9188714313031635E-2</v>
      </c>
      <c r="N2073" s="42" t="e">
        <f>VLOOKUP(E2073,Inflation!$A$2:'Inflation'!$L$63,14,FALSE)*J2073</f>
        <v>#REF!</v>
      </c>
      <c r="O2073" s="126" t="e">
        <f t="shared" si="131"/>
        <v>#REF!</v>
      </c>
      <c r="P2073" s="41">
        <v>3</v>
      </c>
      <c r="Q2073" s="41">
        <v>3</v>
      </c>
      <c r="R2073" s="41">
        <v>3</v>
      </c>
    </row>
    <row r="2074" spans="1:18">
      <c r="A2074" s="40" t="str">
        <f t="shared" si="128"/>
        <v>3_20101</v>
      </c>
      <c r="B2074" s="40">
        <v>3</v>
      </c>
      <c r="C2074" s="41" t="s">
        <v>71</v>
      </c>
      <c r="D2074" s="40">
        <v>1</v>
      </c>
      <c r="E2074" s="40">
        <v>2010</v>
      </c>
      <c r="F2074" s="40" t="str">
        <f t="shared" si="129"/>
        <v>2010Q1</v>
      </c>
      <c r="G2074" s="40">
        <v>1</v>
      </c>
      <c r="H2074" s="40">
        <v>0</v>
      </c>
      <c r="I2074" s="40">
        <v>0</v>
      </c>
      <c r="J2074" s="42">
        <v>14995</v>
      </c>
      <c r="K2074" s="42">
        <f>J2074*OtherData!$C$3</f>
        <v>11351.249053747162</v>
      </c>
      <c r="L2074" s="42" t="str">
        <f>VLOOKUP($C2074,OtherData!$H:$I,2,0)</f>
        <v>Storm</v>
      </c>
      <c r="M2074" s="54">
        <f t="shared" si="130"/>
        <v>-3.918874762928666E-2</v>
      </c>
      <c r="N2074" s="42" t="e">
        <f>VLOOKUP(E2074,Inflation!$A$2:'Inflation'!$L$63,14,FALSE)*J2074</f>
        <v>#REF!</v>
      </c>
      <c r="O2074" s="126" t="e">
        <f t="shared" si="131"/>
        <v>#REF!</v>
      </c>
      <c r="P2074" s="41">
        <v>2</v>
      </c>
      <c r="Q2074" s="41">
        <v>2</v>
      </c>
      <c r="R2074" s="41">
        <v>2</v>
      </c>
    </row>
    <row r="2075" spans="1:18">
      <c r="A2075" s="40" t="str">
        <f t="shared" si="128"/>
        <v>2_20192</v>
      </c>
      <c r="B2075" s="40">
        <v>2</v>
      </c>
      <c r="C2075" s="41" t="s">
        <v>71</v>
      </c>
      <c r="D2075" s="40">
        <v>2</v>
      </c>
      <c r="E2075" s="40">
        <v>2019</v>
      </c>
      <c r="F2075" s="40" t="str">
        <f t="shared" si="129"/>
        <v>2019Q2</v>
      </c>
      <c r="G2075" s="40">
        <v>1</v>
      </c>
      <c r="H2075" s="40">
        <v>0</v>
      </c>
      <c r="I2075" s="40">
        <v>0</v>
      </c>
      <c r="J2075" s="42">
        <v>14988</v>
      </c>
      <c r="K2075" s="42">
        <f>J2075*OtherData!$C$3</f>
        <v>11345.950037850114</v>
      </c>
      <c r="L2075" s="42" t="str">
        <f>VLOOKUP($C2075,OtherData!$H:$I,2,0)</f>
        <v>Storm</v>
      </c>
      <c r="M2075" s="54">
        <f t="shared" si="130"/>
        <v>-3.9188794272043706E-2</v>
      </c>
      <c r="N2075" s="42" t="e">
        <f>VLOOKUP(E2075,Inflation!$A$2:'Inflation'!$L$63,14,FALSE)*J2075</f>
        <v>#REF!</v>
      </c>
      <c r="O2075" s="126" t="e">
        <f t="shared" si="131"/>
        <v>#REF!</v>
      </c>
      <c r="P2075" s="41">
        <v>4</v>
      </c>
      <c r="Q2075" s="41">
        <v>4</v>
      </c>
      <c r="R2075" s="41">
        <v>4</v>
      </c>
    </row>
    <row r="2076" spans="1:18">
      <c r="A2076" s="40" t="str">
        <f t="shared" si="128"/>
        <v>2_20113</v>
      </c>
      <c r="B2076" s="40">
        <v>2</v>
      </c>
      <c r="C2076" s="41" t="s">
        <v>71</v>
      </c>
      <c r="D2076" s="40">
        <v>3</v>
      </c>
      <c r="E2076" s="40">
        <v>2011</v>
      </c>
      <c r="F2076" s="40" t="str">
        <f t="shared" si="129"/>
        <v>2011Q3</v>
      </c>
      <c r="G2076" s="40">
        <v>1</v>
      </c>
      <c r="H2076" s="40">
        <v>0</v>
      </c>
      <c r="I2076" s="40">
        <v>0</v>
      </c>
      <c r="J2076" s="42">
        <v>14984</v>
      </c>
      <c r="K2076" s="42">
        <f>J2076*OtherData!$C$3</f>
        <v>11342.922028766086</v>
      </c>
      <c r="L2076" s="42" t="str">
        <f>VLOOKUP($C2076,OtherData!$H:$I,2,0)</f>
        <v>Storm</v>
      </c>
      <c r="M2076" s="54">
        <f t="shared" si="130"/>
        <v>-3.9188820925047732E-2</v>
      </c>
      <c r="N2076" s="42" t="e">
        <f>VLOOKUP(E2076,Inflation!$A$2:'Inflation'!$L$63,14,FALSE)*J2076</f>
        <v>#REF!</v>
      </c>
      <c r="O2076" s="126" t="e">
        <f t="shared" si="131"/>
        <v>#REF!</v>
      </c>
      <c r="P2076" s="41">
        <v>3</v>
      </c>
      <c r="Q2076" s="41">
        <v>3</v>
      </c>
      <c r="R2076" s="41">
        <v>3</v>
      </c>
    </row>
    <row r="2077" spans="1:18">
      <c r="A2077" s="40" t="str">
        <f t="shared" si="128"/>
        <v>2_20181</v>
      </c>
      <c r="B2077" s="40">
        <v>2</v>
      </c>
      <c r="C2077" s="41" t="s">
        <v>86</v>
      </c>
      <c r="D2077" s="40">
        <v>1</v>
      </c>
      <c r="E2077" s="40">
        <v>2018</v>
      </c>
      <c r="F2077" s="40" t="str">
        <f t="shared" si="129"/>
        <v>2018Q1</v>
      </c>
      <c r="G2077" s="40">
        <v>1</v>
      </c>
      <c r="H2077" s="40">
        <v>0</v>
      </c>
      <c r="I2077" s="40">
        <v>0</v>
      </c>
      <c r="J2077" s="42">
        <v>14946</v>
      </c>
      <c r="K2077" s="42">
        <f>J2077*OtherData!$C$3</f>
        <v>11314.155942467827</v>
      </c>
      <c r="L2077" s="42" t="str">
        <f>VLOOKUP($C2077,OtherData!$H:$I,2,0)</f>
        <v>Storm</v>
      </c>
      <c r="M2077" s="54">
        <f t="shared" si="130"/>
        <v>-3.9189074128585959E-2</v>
      </c>
      <c r="N2077" s="42" t="e">
        <f>VLOOKUP(E2077,Inflation!$A$2:'Inflation'!$L$63,14,FALSE)*J2077</f>
        <v>#REF!</v>
      </c>
      <c r="O2077" s="126" t="e">
        <f t="shared" si="131"/>
        <v>#REF!</v>
      </c>
      <c r="P2077" s="41">
        <v>3</v>
      </c>
      <c r="Q2077" s="41">
        <v>3</v>
      </c>
      <c r="R2077" s="41">
        <v>3</v>
      </c>
    </row>
    <row r="2078" spans="1:18">
      <c r="A2078" s="40" t="str">
        <f t="shared" si="128"/>
        <v>2_20162</v>
      </c>
      <c r="B2078" s="40">
        <v>2</v>
      </c>
      <c r="C2078" s="41" t="s">
        <v>71</v>
      </c>
      <c r="D2078" s="40">
        <v>2</v>
      </c>
      <c r="E2078" s="40">
        <v>2016</v>
      </c>
      <c r="F2078" s="40" t="str">
        <f t="shared" si="129"/>
        <v>2016Q2</v>
      </c>
      <c r="G2078" s="40">
        <v>1</v>
      </c>
      <c r="H2078" s="40">
        <v>0</v>
      </c>
      <c r="I2078" s="40">
        <v>0</v>
      </c>
      <c r="J2078" s="42">
        <v>14918</v>
      </c>
      <c r="K2078" s="42">
        <f>J2078*OtherData!$C$3</f>
        <v>11292.959878879637</v>
      </c>
      <c r="L2078" s="42" t="str">
        <f>VLOOKUP($C2078,OtherData!$H:$I,2,0)</f>
        <v>Storm</v>
      </c>
      <c r="M2078" s="54">
        <f t="shared" si="130"/>
        <v>-3.9189260699614134E-2</v>
      </c>
      <c r="N2078" s="42" t="e">
        <f>VLOOKUP(E2078,Inflation!$A$2:'Inflation'!$L$63,14,FALSE)*J2078</f>
        <v>#REF!</v>
      </c>
      <c r="O2078" s="126" t="e">
        <f t="shared" si="131"/>
        <v>#REF!</v>
      </c>
      <c r="P2078" s="41">
        <v>1</v>
      </c>
      <c r="Q2078" s="41">
        <v>1</v>
      </c>
      <c r="R2078" s="41">
        <v>1</v>
      </c>
    </row>
    <row r="2079" spans="1:18">
      <c r="A2079" s="40" t="str">
        <f t="shared" si="128"/>
        <v>2_20142</v>
      </c>
      <c r="B2079" s="40">
        <v>2</v>
      </c>
      <c r="C2079" s="41" t="s">
        <v>86</v>
      </c>
      <c r="D2079" s="40">
        <v>2</v>
      </c>
      <c r="E2079" s="40">
        <v>2014</v>
      </c>
      <c r="F2079" s="40" t="str">
        <f t="shared" si="129"/>
        <v>2014Q2</v>
      </c>
      <c r="G2079" s="40">
        <v>1</v>
      </c>
      <c r="H2079" s="40">
        <v>0</v>
      </c>
      <c r="I2079" s="40">
        <v>0</v>
      </c>
      <c r="J2079" s="42">
        <v>14907</v>
      </c>
      <c r="K2079" s="42">
        <f>J2079*OtherData!$C$3</f>
        <v>11284.632853898562</v>
      </c>
      <c r="L2079" s="42" t="str">
        <f>VLOOKUP($C2079,OtherData!$H:$I,2,0)</f>
        <v>Storm</v>
      </c>
      <c r="M2079" s="54">
        <f t="shared" si="130"/>
        <v>-3.9189333995375199E-2</v>
      </c>
      <c r="N2079" s="42" t="e">
        <f>VLOOKUP(E2079,Inflation!$A$2:'Inflation'!$L$63,14,FALSE)*J2079</f>
        <v>#REF!</v>
      </c>
      <c r="O2079" s="126" t="e">
        <f t="shared" si="131"/>
        <v>#REF!</v>
      </c>
      <c r="P2079" s="41">
        <v>3</v>
      </c>
      <c r="Q2079" s="41">
        <v>3</v>
      </c>
      <c r="R2079" s="41">
        <v>3</v>
      </c>
    </row>
    <row r="2080" spans="1:18">
      <c r="A2080" s="40" t="str">
        <f t="shared" si="128"/>
        <v>1_20154</v>
      </c>
      <c r="B2080" s="40">
        <v>1</v>
      </c>
      <c r="C2080" s="41" t="s">
        <v>66</v>
      </c>
      <c r="D2080" s="40">
        <v>4</v>
      </c>
      <c r="E2080" s="40">
        <v>2015</v>
      </c>
      <c r="F2080" s="40" t="str">
        <f t="shared" si="129"/>
        <v>2015Q4</v>
      </c>
      <c r="G2080" s="40">
        <v>1</v>
      </c>
      <c r="H2080" s="40">
        <v>0</v>
      </c>
      <c r="I2080" s="40">
        <v>0</v>
      </c>
      <c r="J2080" s="42">
        <v>14883</v>
      </c>
      <c r="K2080" s="42">
        <f>J2080*OtherData!$C$3</f>
        <v>11266.464799394398</v>
      </c>
      <c r="L2080" s="42" t="str">
        <f>VLOOKUP($C2080,OtherData!$H:$I,2,0)</f>
        <v>Water</v>
      </c>
      <c r="M2080" s="54">
        <f t="shared" si="130"/>
        <v>-3.9189493913399341E-2</v>
      </c>
      <c r="N2080" s="42" t="e">
        <f>VLOOKUP(E2080,Inflation!$A$2:'Inflation'!$L$63,14,FALSE)*J2080</f>
        <v>#REF!</v>
      </c>
      <c r="O2080" s="126" t="e">
        <f t="shared" si="131"/>
        <v>#REF!</v>
      </c>
      <c r="P2080" s="41">
        <v>3</v>
      </c>
      <c r="Q2080" s="41">
        <v>3</v>
      </c>
      <c r="R2080" s="41">
        <v>3</v>
      </c>
    </row>
    <row r="2081" spans="1:18">
      <c r="A2081" s="40" t="str">
        <f t="shared" si="128"/>
        <v>2_20142</v>
      </c>
      <c r="B2081" s="40">
        <v>2</v>
      </c>
      <c r="C2081" s="41" t="s">
        <v>86</v>
      </c>
      <c r="D2081" s="40">
        <v>2</v>
      </c>
      <c r="E2081" s="40">
        <v>2014</v>
      </c>
      <c r="F2081" s="40" t="str">
        <f t="shared" si="129"/>
        <v>2014Q2</v>
      </c>
      <c r="G2081" s="40">
        <v>1</v>
      </c>
      <c r="H2081" s="40">
        <v>0</v>
      </c>
      <c r="I2081" s="40">
        <v>0</v>
      </c>
      <c r="J2081" s="42">
        <v>14869</v>
      </c>
      <c r="K2081" s="42">
        <f>J2081*OtherData!$C$3</f>
        <v>11255.866767600302</v>
      </c>
      <c r="L2081" s="42" t="str">
        <f>VLOOKUP($C2081,OtherData!$H:$I,2,0)</f>
        <v>Storm</v>
      </c>
      <c r="M2081" s="54">
        <f t="shared" si="130"/>
        <v>-3.9189587198913425E-2</v>
      </c>
      <c r="N2081" s="42" t="e">
        <f>VLOOKUP(E2081,Inflation!$A$2:'Inflation'!$L$63,14,FALSE)*J2081</f>
        <v>#REF!</v>
      </c>
      <c r="O2081" s="126" t="e">
        <f t="shared" si="131"/>
        <v>#REF!</v>
      </c>
      <c r="P2081" s="41">
        <v>4</v>
      </c>
      <c r="Q2081" s="41">
        <v>4</v>
      </c>
      <c r="R2081" s="41">
        <v>4</v>
      </c>
    </row>
    <row r="2082" spans="1:18">
      <c r="A2082" s="40" t="str">
        <f t="shared" si="128"/>
        <v>4_20132</v>
      </c>
      <c r="B2082" s="40">
        <v>4</v>
      </c>
      <c r="C2082" s="41" t="s">
        <v>66</v>
      </c>
      <c r="D2082" s="40">
        <v>2</v>
      </c>
      <c r="E2082" s="40">
        <v>2013</v>
      </c>
      <c r="F2082" s="40" t="str">
        <f t="shared" si="129"/>
        <v>2013Q2</v>
      </c>
      <c r="G2082" s="40">
        <v>1</v>
      </c>
      <c r="H2082" s="40">
        <v>0</v>
      </c>
      <c r="I2082" s="40">
        <v>0</v>
      </c>
      <c r="J2082" s="42">
        <v>14791</v>
      </c>
      <c r="K2082" s="42">
        <f>J2082*OtherData!$C$3</f>
        <v>11196.820590461772</v>
      </c>
      <c r="L2082" s="42" t="str">
        <f>VLOOKUP($C2082,OtherData!$H:$I,2,0)</f>
        <v>Water</v>
      </c>
      <c r="M2082" s="54">
        <f t="shared" si="130"/>
        <v>-3.9190106932491899E-2</v>
      </c>
      <c r="N2082" s="42" t="e">
        <f>VLOOKUP(E2082,Inflation!$A$2:'Inflation'!$L$63,14,FALSE)*J2082</f>
        <v>#REF!</v>
      </c>
      <c r="O2082" s="126" t="e">
        <f t="shared" si="131"/>
        <v>#REF!</v>
      </c>
      <c r="P2082" s="41">
        <v>3</v>
      </c>
      <c r="Q2082" s="41">
        <v>3</v>
      </c>
      <c r="R2082" s="41">
        <v>3</v>
      </c>
    </row>
    <row r="2083" spans="1:18">
      <c r="A2083" s="40" t="str">
        <f t="shared" si="128"/>
        <v>2_20121</v>
      </c>
      <c r="B2083" s="40">
        <v>2</v>
      </c>
      <c r="C2083" s="41" t="s">
        <v>86</v>
      </c>
      <c r="D2083" s="40">
        <v>1</v>
      </c>
      <c r="E2083" s="40">
        <v>2012</v>
      </c>
      <c r="F2083" s="40" t="str">
        <f t="shared" si="129"/>
        <v>2012Q1</v>
      </c>
      <c r="G2083" s="40">
        <v>1</v>
      </c>
      <c r="H2083" s="40">
        <v>0</v>
      </c>
      <c r="I2083" s="40">
        <v>0</v>
      </c>
      <c r="J2083" s="42">
        <v>14786</v>
      </c>
      <c r="K2083" s="42">
        <f>J2083*OtherData!$C$3</f>
        <v>11193.035579106738</v>
      </c>
      <c r="L2083" s="42" t="str">
        <f>VLOOKUP($C2083,OtherData!$H:$I,2,0)</f>
        <v>Storm</v>
      </c>
      <c r="M2083" s="54">
        <f t="shared" si="130"/>
        <v>-3.9190140248746931E-2</v>
      </c>
      <c r="N2083" s="42" t="e">
        <f>VLOOKUP(E2083,Inflation!$A$2:'Inflation'!$L$63,14,FALSE)*J2083</f>
        <v>#REF!</v>
      </c>
      <c r="O2083" s="126" t="e">
        <f t="shared" si="131"/>
        <v>#REF!</v>
      </c>
      <c r="P2083" s="41">
        <v>3</v>
      </c>
      <c r="Q2083" s="41">
        <v>3</v>
      </c>
      <c r="R2083" s="41">
        <v>3</v>
      </c>
    </row>
    <row r="2084" spans="1:18">
      <c r="A2084" s="40" t="str">
        <f t="shared" si="128"/>
        <v>2_20192</v>
      </c>
      <c r="B2084" s="40">
        <v>2</v>
      </c>
      <c r="C2084" s="41" t="s">
        <v>71</v>
      </c>
      <c r="D2084" s="40">
        <v>2</v>
      </c>
      <c r="E2084" s="40">
        <v>2019</v>
      </c>
      <c r="F2084" s="40" t="str">
        <f t="shared" si="129"/>
        <v>2019Q2</v>
      </c>
      <c r="G2084" s="40">
        <v>1</v>
      </c>
      <c r="H2084" s="40">
        <v>0</v>
      </c>
      <c r="I2084" s="40">
        <v>0</v>
      </c>
      <c r="J2084" s="42">
        <v>14783</v>
      </c>
      <c r="K2084" s="42">
        <f>J2084*OtherData!$C$3</f>
        <v>11190.764572293718</v>
      </c>
      <c r="L2084" s="42" t="str">
        <f>VLOOKUP($C2084,OtherData!$H:$I,2,0)</f>
        <v>Storm</v>
      </c>
      <c r="M2084" s="54">
        <f t="shared" si="130"/>
        <v>-3.9190160238499951E-2</v>
      </c>
      <c r="N2084" s="42" t="e">
        <f>VLOOKUP(E2084,Inflation!$A$2:'Inflation'!$L$63,14,FALSE)*J2084</f>
        <v>#REF!</v>
      </c>
      <c r="O2084" s="126" t="e">
        <f t="shared" si="131"/>
        <v>#REF!</v>
      </c>
      <c r="P2084" s="41">
        <v>1</v>
      </c>
      <c r="Q2084" s="41">
        <v>1</v>
      </c>
      <c r="R2084" s="41">
        <v>1</v>
      </c>
    </row>
    <row r="2085" spans="1:18">
      <c r="A2085" s="40" t="str">
        <f t="shared" si="128"/>
        <v>2_20112</v>
      </c>
      <c r="B2085" s="40">
        <v>2</v>
      </c>
      <c r="C2085" s="41" t="s">
        <v>86</v>
      </c>
      <c r="D2085" s="40">
        <v>2</v>
      </c>
      <c r="E2085" s="40">
        <v>2011</v>
      </c>
      <c r="F2085" s="40" t="str">
        <f t="shared" si="129"/>
        <v>2011Q2</v>
      </c>
      <c r="G2085" s="40">
        <v>1</v>
      </c>
      <c r="H2085" s="40">
        <v>0</v>
      </c>
      <c r="I2085" s="40">
        <v>0</v>
      </c>
      <c r="J2085" s="42">
        <v>14766</v>
      </c>
      <c r="K2085" s="42">
        <f>J2085*OtherData!$C$3</f>
        <v>11177.895533686602</v>
      </c>
      <c r="L2085" s="42" t="str">
        <f>VLOOKUP($C2085,OtherData!$H:$I,2,0)</f>
        <v>Storm</v>
      </c>
      <c r="M2085" s="54">
        <f t="shared" si="130"/>
        <v>-3.9190273513767054E-2</v>
      </c>
      <c r="N2085" s="42" t="e">
        <f>VLOOKUP(E2085,Inflation!$A$2:'Inflation'!$L$63,14,FALSE)*J2085</f>
        <v>#REF!</v>
      </c>
      <c r="O2085" s="126" t="e">
        <f t="shared" si="131"/>
        <v>#REF!</v>
      </c>
      <c r="P2085" s="41">
        <v>3</v>
      </c>
      <c r="Q2085" s="41">
        <v>3</v>
      </c>
      <c r="R2085" s="41">
        <v>3</v>
      </c>
    </row>
    <row r="2086" spans="1:18">
      <c r="A2086" s="40" t="str">
        <f t="shared" si="128"/>
        <v>1_20154</v>
      </c>
      <c r="B2086" s="40">
        <v>1</v>
      </c>
      <c r="C2086" s="41" t="s">
        <v>66</v>
      </c>
      <c r="D2086" s="40">
        <v>4</v>
      </c>
      <c r="E2086" s="40">
        <v>2015</v>
      </c>
      <c r="F2086" s="40" t="str">
        <f t="shared" si="129"/>
        <v>2015Q4</v>
      </c>
      <c r="G2086" s="40">
        <v>1</v>
      </c>
      <c r="H2086" s="40">
        <v>0</v>
      </c>
      <c r="I2086" s="40">
        <v>0</v>
      </c>
      <c r="J2086" s="42">
        <v>14743</v>
      </c>
      <c r="K2086" s="42">
        <f>J2086*OtherData!$C$3</f>
        <v>11160.484481453444</v>
      </c>
      <c r="L2086" s="42" t="str">
        <f>VLOOKUP($C2086,OtherData!$H:$I,2,0)</f>
        <v>Water</v>
      </c>
      <c r="M2086" s="54">
        <f t="shared" si="130"/>
        <v>-3.919042676854019E-2</v>
      </c>
      <c r="N2086" s="42" t="e">
        <f>VLOOKUP(E2086,Inflation!$A$2:'Inflation'!$L$63,14,FALSE)*J2086</f>
        <v>#REF!</v>
      </c>
      <c r="O2086" s="126" t="e">
        <f t="shared" si="131"/>
        <v>#REF!</v>
      </c>
      <c r="P2086" s="41">
        <v>2</v>
      </c>
      <c r="Q2086" s="41">
        <v>2</v>
      </c>
      <c r="R2086" s="41">
        <v>2</v>
      </c>
    </row>
    <row r="2087" spans="1:18">
      <c r="A2087" s="40" t="str">
        <f t="shared" si="128"/>
        <v>2_20122</v>
      </c>
      <c r="B2087" s="40">
        <v>2</v>
      </c>
      <c r="C2087" s="41" t="s">
        <v>86</v>
      </c>
      <c r="D2087" s="40">
        <v>2</v>
      </c>
      <c r="E2087" s="40">
        <v>2012</v>
      </c>
      <c r="F2087" s="40" t="str">
        <f t="shared" si="129"/>
        <v>2012Q2</v>
      </c>
      <c r="G2087" s="40">
        <v>1</v>
      </c>
      <c r="H2087" s="40">
        <v>0</v>
      </c>
      <c r="I2087" s="40">
        <v>0</v>
      </c>
      <c r="J2087" s="42">
        <v>14721</v>
      </c>
      <c r="K2087" s="42">
        <f>J2087*OtherData!$C$3</f>
        <v>11143.830431491295</v>
      </c>
      <c r="L2087" s="42" t="str">
        <f>VLOOKUP($C2087,OtherData!$H:$I,2,0)</f>
        <v>Storm</v>
      </c>
      <c r="M2087" s="54">
        <f t="shared" si="130"/>
        <v>-3.9190573360062327E-2</v>
      </c>
      <c r="N2087" s="42" t="e">
        <f>VLOOKUP(E2087,Inflation!$A$2:'Inflation'!$L$63,14,FALSE)*J2087</f>
        <v>#REF!</v>
      </c>
      <c r="O2087" s="126" t="e">
        <f t="shared" si="131"/>
        <v>#REF!</v>
      </c>
      <c r="P2087" s="41">
        <v>4</v>
      </c>
      <c r="Q2087" s="41">
        <v>4</v>
      </c>
      <c r="R2087" s="41">
        <v>4</v>
      </c>
    </row>
    <row r="2088" spans="1:18">
      <c r="A2088" s="40" t="str">
        <f t="shared" si="128"/>
        <v>3_20143</v>
      </c>
      <c r="B2088" s="40">
        <v>3</v>
      </c>
      <c r="C2088" s="41" t="s">
        <v>74</v>
      </c>
      <c r="D2088" s="40">
        <v>3</v>
      </c>
      <c r="E2088" s="40">
        <v>2014</v>
      </c>
      <c r="F2088" s="40" t="str">
        <f t="shared" si="129"/>
        <v>2014Q3</v>
      </c>
      <c r="G2088" s="40">
        <v>1</v>
      </c>
      <c r="H2088" s="40">
        <v>0</v>
      </c>
      <c r="I2088" s="40">
        <v>0</v>
      </c>
      <c r="J2088" s="42">
        <v>14693</v>
      </c>
      <c r="K2088" s="42">
        <f>J2088*OtherData!$C$3</f>
        <v>11122.634367903103</v>
      </c>
      <c r="L2088" s="42" t="str">
        <f>VLOOKUP($C2088,OtherData!$H:$I,2,0)</f>
        <v>Storm</v>
      </c>
      <c r="M2088" s="54">
        <f t="shared" si="130"/>
        <v>-3.9190759931090495E-2</v>
      </c>
      <c r="N2088" s="42" t="e">
        <f>VLOOKUP(E2088,Inflation!$A$2:'Inflation'!$L$63,14,FALSE)*J2088</f>
        <v>#REF!</v>
      </c>
      <c r="O2088" s="126" t="e">
        <f t="shared" si="131"/>
        <v>#REF!</v>
      </c>
      <c r="P2088" s="41">
        <v>5</v>
      </c>
      <c r="Q2088" s="41">
        <v>2</v>
      </c>
      <c r="R2088" s="41">
        <v>2</v>
      </c>
    </row>
    <row r="2089" spans="1:18">
      <c r="A2089" s="40" t="str">
        <f t="shared" si="128"/>
        <v>4_19951</v>
      </c>
      <c r="B2089" s="40">
        <v>4</v>
      </c>
      <c r="C2089" s="41" t="s">
        <v>68</v>
      </c>
      <c r="D2089" s="40">
        <v>1</v>
      </c>
      <c r="E2089" s="40">
        <v>1995</v>
      </c>
      <c r="F2089" s="40" t="str">
        <f t="shared" si="129"/>
        <v>1995Q1</v>
      </c>
      <c r="G2089" s="40">
        <v>1</v>
      </c>
      <c r="H2089" s="40">
        <v>0</v>
      </c>
      <c r="I2089" s="40">
        <v>0</v>
      </c>
      <c r="J2089" s="42">
        <v>14677</v>
      </c>
      <c r="K2089" s="42">
        <f>J2089*OtherData!$C$3</f>
        <v>11110.522331566995</v>
      </c>
      <c r="L2089" s="42" t="str">
        <f>VLOOKUP($C2089,OtherData!$H:$I,2,0)</f>
        <v>Wind</v>
      </c>
      <c r="M2089" s="54">
        <f t="shared" si="130"/>
        <v>-3.9190866543106592E-2</v>
      </c>
      <c r="N2089" s="42" t="e">
        <f>VLOOKUP(E2089,Inflation!$A$2:'Inflation'!$L$63,14,FALSE)*J2089</f>
        <v>#REF!</v>
      </c>
      <c r="O2089" s="126" t="e">
        <f t="shared" si="131"/>
        <v>#REF!</v>
      </c>
      <c r="P2089" s="41">
        <v>3</v>
      </c>
      <c r="Q2089" s="41">
        <v>3</v>
      </c>
      <c r="R2089" s="41">
        <v>3</v>
      </c>
    </row>
    <row r="2090" spans="1:18">
      <c r="A2090" s="40" t="str">
        <f t="shared" si="128"/>
        <v>4_20133</v>
      </c>
      <c r="B2090" s="40">
        <v>4</v>
      </c>
      <c r="C2090" s="41" t="s">
        <v>71</v>
      </c>
      <c r="D2090" s="40">
        <v>3</v>
      </c>
      <c r="E2090" s="40">
        <v>2013</v>
      </c>
      <c r="F2090" s="40" t="str">
        <f t="shared" si="129"/>
        <v>2013Q3</v>
      </c>
      <c r="G2090" s="40">
        <v>1</v>
      </c>
      <c r="H2090" s="40">
        <v>0</v>
      </c>
      <c r="I2090" s="40">
        <v>0</v>
      </c>
      <c r="J2090" s="42">
        <v>14661</v>
      </c>
      <c r="K2090" s="42">
        <f>J2090*OtherData!$C$3</f>
        <v>11098.410295230886</v>
      </c>
      <c r="L2090" s="42" t="str">
        <f>VLOOKUP($C2090,OtherData!$H:$I,2,0)</f>
        <v>Storm</v>
      </c>
      <c r="M2090" s="54">
        <f t="shared" si="130"/>
        <v>-3.9190973155122689E-2</v>
      </c>
      <c r="N2090" s="42" t="e">
        <f>VLOOKUP(E2090,Inflation!$A$2:'Inflation'!$L$63,14,FALSE)*J2090</f>
        <v>#REF!</v>
      </c>
      <c r="O2090" s="126" t="e">
        <f t="shared" si="131"/>
        <v>#REF!</v>
      </c>
      <c r="P2090" s="41">
        <v>3</v>
      </c>
      <c r="Q2090" s="41">
        <v>3</v>
      </c>
      <c r="R2090" s="41">
        <v>3</v>
      </c>
    </row>
    <row r="2091" spans="1:18">
      <c r="A2091" s="40" t="str">
        <f t="shared" si="128"/>
        <v>4_20072</v>
      </c>
      <c r="B2091" s="40">
        <v>4</v>
      </c>
      <c r="C2091" s="41" t="s">
        <v>68</v>
      </c>
      <c r="D2091" s="40">
        <v>2</v>
      </c>
      <c r="E2091" s="40">
        <v>2007</v>
      </c>
      <c r="F2091" s="40" t="str">
        <f t="shared" si="129"/>
        <v>2007Q2</v>
      </c>
      <c r="G2091" s="40">
        <v>1</v>
      </c>
      <c r="H2091" s="40">
        <v>0</v>
      </c>
      <c r="I2091" s="40">
        <v>0</v>
      </c>
      <c r="J2091" s="42">
        <v>14645</v>
      </c>
      <c r="K2091" s="42">
        <f>J2091*OtherData!$C$3</f>
        <v>11086.298258894778</v>
      </c>
      <c r="L2091" s="42" t="str">
        <f>VLOOKUP($C2091,OtherData!$H:$I,2,0)</f>
        <v>Wind</v>
      </c>
      <c r="M2091" s="54">
        <f t="shared" si="130"/>
        <v>-3.9191079767138787E-2</v>
      </c>
      <c r="N2091" s="42" t="e">
        <f>VLOOKUP(E2091,Inflation!$A$2:'Inflation'!$L$63,14,FALSE)*J2091</f>
        <v>#REF!</v>
      </c>
      <c r="O2091" s="126" t="e">
        <f t="shared" si="131"/>
        <v>#REF!</v>
      </c>
      <c r="P2091" s="41">
        <v>5</v>
      </c>
      <c r="Q2091" s="41">
        <v>2</v>
      </c>
      <c r="R2091" s="41">
        <v>2</v>
      </c>
    </row>
    <row r="2092" spans="1:18">
      <c r="A2092" s="40" t="str">
        <f t="shared" si="128"/>
        <v>2_20112</v>
      </c>
      <c r="B2092" s="40">
        <v>2</v>
      </c>
      <c r="C2092" s="41" t="s">
        <v>71</v>
      </c>
      <c r="D2092" s="40">
        <v>2</v>
      </c>
      <c r="E2092" s="40">
        <v>2011</v>
      </c>
      <c r="F2092" s="40" t="str">
        <f t="shared" si="129"/>
        <v>2011Q2</v>
      </c>
      <c r="G2092" s="40">
        <v>1</v>
      </c>
      <c r="H2092" s="40">
        <v>0</v>
      </c>
      <c r="I2092" s="40">
        <v>0</v>
      </c>
      <c r="J2092" s="42">
        <v>14642</v>
      </c>
      <c r="K2092" s="42">
        <f>J2092*OtherData!$C$3</f>
        <v>11084.027252081756</v>
      </c>
      <c r="L2092" s="42" t="str">
        <f>VLOOKUP($C2092,OtherData!$H:$I,2,0)</f>
        <v>Storm</v>
      </c>
      <c r="M2092" s="54">
        <f t="shared" si="130"/>
        <v>-3.9191099756891806E-2</v>
      </c>
      <c r="N2092" s="42" t="e">
        <f>VLOOKUP(E2092,Inflation!$A$2:'Inflation'!$L$63,14,FALSE)*J2092</f>
        <v>#REF!</v>
      </c>
      <c r="O2092" s="126" t="e">
        <f t="shared" si="131"/>
        <v>#REF!</v>
      </c>
      <c r="P2092" s="41">
        <v>4</v>
      </c>
      <c r="Q2092" s="41">
        <v>4</v>
      </c>
      <c r="R2092" s="41">
        <v>4</v>
      </c>
    </row>
    <row r="2093" spans="1:18">
      <c r="A2093" s="40" t="str">
        <f t="shared" si="128"/>
        <v>4_20133</v>
      </c>
      <c r="B2093" s="40">
        <v>4</v>
      </c>
      <c r="C2093" s="41" t="s">
        <v>71</v>
      </c>
      <c r="D2093" s="40">
        <v>3</v>
      </c>
      <c r="E2093" s="40">
        <v>2013</v>
      </c>
      <c r="F2093" s="40" t="str">
        <f t="shared" si="129"/>
        <v>2013Q3</v>
      </c>
      <c r="G2093" s="40">
        <v>1</v>
      </c>
      <c r="H2093" s="40">
        <v>0</v>
      </c>
      <c r="I2093" s="40">
        <v>0</v>
      </c>
      <c r="J2093" s="42">
        <v>14621</v>
      </c>
      <c r="K2093" s="42">
        <f>J2093*OtherData!$C$3</f>
        <v>11068.130204390614</v>
      </c>
      <c r="L2093" s="42" t="str">
        <f>VLOOKUP($C2093,OtherData!$H:$I,2,0)</f>
        <v>Storm</v>
      </c>
      <c r="M2093" s="54">
        <f t="shared" si="130"/>
        <v>-3.9191239685162936E-2</v>
      </c>
      <c r="N2093" s="42" t="e">
        <f>VLOOKUP(E2093,Inflation!$A$2:'Inflation'!$L$63,14,FALSE)*J2093</f>
        <v>#REF!</v>
      </c>
      <c r="O2093" s="126" t="e">
        <f t="shared" si="131"/>
        <v>#REF!</v>
      </c>
      <c r="P2093" s="41">
        <v>2</v>
      </c>
      <c r="Q2093" s="41">
        <v>2</v>
      </c>
      <c r="R2093" s="41">
        <v>2</v>
      </c>
    </row>
    <row r="2094" spans="1:18">
      <c r="A2094" s="40" t="str">
        <f t="shared" si="128"/>
        <v>4_19951</v>
      </c>
      <c r="B2094" s="40">
        <v>4</v>
      </c>
      <c r="C2094" s="41" t="s">
        <v>71</v>
      </c>
      <c r="D2094" s="40">
        <v>1</v>
      </c>
      <c r="E2094" s="40">
        <v>1995</v>
      </c>
      <c r="F2094" s="40" t="str">
        <f t="shared" si="129"/>
        <v>1995Q1</v>
      </c>
      <c r="G2094" s="40">
        <v>1</v>
      </c>
      <c r="H2094" s="40">
        <v>0</v>
      </c>
      <c r="I2094" s="40">
        <v>0</v>
      </c>
      <c r="J2094" s="42">
        <v>14620</v>
      </c>
      <c r="K2094" s="42">
        <f>J2094*OtherData!$C$3</f>
        <v>11067.373202119607</v>
      </c>
      <c r="L2094" s="42" t="str">
        <f>VLOOKUP($C2094,OtherData!$H:$I,2,0)</f>
        <v>Storm</v>
      </c>
      <c r="M2094" s="54">
        <f t="shared" si="130"/>
        <v>-3.9191246348413943E-2</v>
      </c>
      <c r="N2094" s="42" t="e">
        <f>VLOOKUP(E2094,Inflation!$A$2:'Inflation'!$L$63,14,FALSE)*J2094</f>
        <v>#REF!</v>
      </c>
      <c r="O2094" s="126" t="e">
        <f t="shared" si="131"/>
        <v>#REF!</v>
      </c>
      <c r="P2094" s="41">
        <v>2</v>
      </c>
      <c r="Q2094" s="41">
        <v>2</v>
      </c>
      <c r="R2094" s="41">
        <v>2</v>
      </c>
    </row>
    <row r="2095" spans="1:18">
      <c r="A2095" s="40" t="str">
        <f t="shared" si="128"/>
        <v>2_20143</v>
      </c>
      <c r="B2095" s="40">
        <v>2</v>
      </c>
      <c r="C2095" s="41" t="s">
        <v>86</v>
      </c>
      <c r="D2095" s="40">
        <v>3</v>
      </c>
      <c r="E2095" s="40">
        <v>2014</v>
      </c>
      <c r="F2095" s="40" t="str">
        <f t="shared" si="129"/>
        <v>2014Q3</v>
      </c>
      <c r="G2095" s="40">
        <v>1</v>
      </c>
      <c r="H2095" s="40">
        <v>0</v>
      </c>
      <c r="I2095" s="40">
        <v>0</v>
      </c>
      <c r="J2095" s="42">
        <v>14604</v>
      </c>
      <c r="K2095" s="42">
        <f>J2095*OtherData!$C$3</f>
        <v>11055.261165783499</v>
      </c>
      <c r="L2095" s="42" t="str">
        <f>VLOOKUP($C2095,OtherData!$H:$I,2,0)</f>
        <v>Storm</v>
      </c>
      <c r="M2095" s="54">
        <f t="shared" si="130"/>
        <v>-3.919135296043004E-2</v>
      </c>
      <c r="N2095" s="42" t="e">
        <f>VLOOKUP(E2095,Inflation!$A$2:'Inflation'!$L$63,14,FALSE)*J2095</f>
        <v>#REF!</v>
      </c>
      <c r="O2095" s="126" t="e">
        <f t="shared" si="131"/>
        <v>#REF!</v>
      </c>
      <c r="P2095" s="41">
        <v>3</v>
      </c>
      <c r="Q2095" s="41">
        <v>3</v>
      </c>
      <c r="R2095" s="41">
        <v>3</v>
      </c>
    </row>
    <row r="2096" spans="1:18">
      <c r="A2096" s="40" t="str">
        <f t="shared" si="128"/>
        <v>3_20163</v>
      </c>
      <c r="B2096" s="40">
        <v>3</v>
      </c>
      <c r="C2096" s="41" t="s">
        <v>73</v>
      </c>
      <c r="D2096" s="40">
        <v>3</v>
      </c>
      <c r="E2096" s="40">
        <v>2016</v>
      </c>
      <c r="F2096" s="40" t="str">
        <f t="shared" si="129"/>
        <v>2016Q3</v>
      </c>
      <c r="G2096" s="40">
        <v>1</v>
      </c>
      <c r="H2096" s="40">
        <v>0</v>
      </c>
      <c r="I2096" s="40">
        <v>0</v>
      </c>
      <c r="J2096" s="42">
        <v>14601</v>
      </c>
      <c r="K2096" s="42">
        <f>J2096*OtherData!$C$3</f>
        <v>11052.990158970477</v>
      </c>
      <c r="L2096" s="42" t="str">
        <f>VLOOKUP($C2096,OtherData!$H:$I,2,0)</f>
        <v>Wind</v>
      </c>
      <c r="M2096" s="54">
        <f t="shared" si="130"/>
        <v>-3.9191372950183052E-2</v>
      </c>
      <c r="N2096" s="42" t="e">
        <f>VLOOKUP(E2096,Inflation!$A$2:'Inflation'!$L$63,14,FALSE)*J2096</f>
        <v>#REF!</v>
      </c>
      <c r="O2096" s="126" t="e">
        <f t="shared" si="131"/>
        <v>#REF!</v>
      </c>
      <c r="P2096" s="41">
        <v>4</v>
      </c>
      <c r="Q2096" s="41">
        <v>4</v>
      </c>
      <c r="R2096" s="41">
        <v>4</v>
      </c>
    </row>
    <row r="2097" spans="1:18">
      <c r="A2097" s="40" t="str">
        <f t="shared" si="128"/>
        <v>2_19742</v>
      </c>
      <c r="B2097" s="40">
        <v>2</v>
      </c>
      <c r="C2097" s="41" t="s">
        <v>106</v>
      </c>
      <c r="D2097" s="40">
        <v>2</v>
      </c>
      <c r="E2097" s="40">
        <v>1974</v>
      </c>
      <c r="F2097" s="40" t="str">
        <f t="shared" si="129"/>
        <v>1974Q2</v>
      </c>
      <c r="G2097" s="40">
        <v>1</v>
      </c>
      <c r="H2097" s="40">
        <v>0</v>
      </c>
      <c r="I2097" s="40">
        <v>0</v>
      </c>
      <c r="J2097" s="42">
        <v>14582</v>
      </c>
      <c r="K2097" s="42">
        <f>J2097*OtherData!$C$3</f>
        <v>11038.607115821347</v>
      </c>
      <c r="L2097" s="42" t="str">
        <f>VLOOKUP($C2097,OtherData!$H:$I,2,0)</f>
        <v>Storm</v>
      </c>
      <c r="M2097" s="54">
        <f t="shared" si="130"/>
        <v>-3.9191499551952169E-2</v>
      </c>
      <c r="N2097" s="42" t="e">
        <f>VLOOKUP(E2097,Inflation!$A$2:'Inflation'!$L$63,14,FALSE)*J2097</f>
        <v>#REF!</v>
      </c>
      <c r="O2097" s="126" t="e">
        <f t="shared" si="131"/>
        <v>#REF!</v>
      </c>
      <c r="P2097" s="41">
        <v>3</v>
      </c>
      <c r="Q2097" s="41">
        <v>3</v>
      </c>
      <c r="R2097" s="41">
        <v>3</v>
      </c>
    </row>
    <row r="2098" spans="1:18">
      <c r="A2098" s="40" t="str">
        <f t="shared" si="128"/>
        <v>4_19951</v>
      </c>
      <c r="B2098" s="40">
        <v>4</v>
      </c>
      <c r="C2098" s="41" t="s">
        <v>66</v>
      </c>
      <c r="D2098" s="40">
        <v>1</v>
      </c>
      <c r="E2098" s="40">
        <v>1995</v>
      </c>
      <c r="F2098" s="40" t="str">
        <f t="shared" si="129"/>
        <v>1995Q1</v>
      </c>
      <c r="G2098" s="40">
        <v>3</v>
      </c>
      <c r="H2098" s="40">
        <v>0</v>
      </c>
      <c r="I2098" s="40">
        <v>0</v>
      </c>
      <c r="J2098" s="42">
        <v>14569</v>
      </c>
      <c r="K2098" s="42">
        <f>J2098*OtherData!$C$3</f>
        <v>11028.766086298259</v>
      </c>
      <c r="L2098" s="42" t="str">
        <f>VLOOKUP($C2098,OtherData!$H:$I,2,0)</f>
        <v>Water</v>
      </c>
      <c r="M2098" s="54">
        <f t="shared" si="130"/>
        <v>-3.9191586174215247E-2</v>
      </c>
      <c r="N2098" s="42" t="e">
        <f>VLOOKUP(E2098,Inflation!$A$2:'Inflation'!$L$63,14,FALSE)*J2098</f>
        <v>#REF!</v>
      </c>
      <c r="O2098" s="126" t="e">
        <f t="shared" si="131"/>
        <v>#REF!</v>
      </c>
      <c r="P2098" s="41">
        <v>5</v>
      </c>
      <c r="Q2098" s="41">
        <v>2</v>
      </c>
      <c r="R2098" s="41">
        <v>2</v>
      </c>
    </row>
    <row r="2099" spans="1:18">
      <c r="A2099" s="40" t="str">
        <f t="shared" si="128"/>
        <v>4_19952</v>
      </c>
      <c r="B2099" s="40">
        <v>4</v>
      </c>
      <c r="C2099" s="41" t="s">
        <v>71</v>
      </c>
      <c r="D2099" s="40">
        <v>2</v>
      </c>
      <c r="E2099" s="40">
        <v>1995</v>
      </c>
      <c r="F2099" s="40" t="str">
        <f t="shared" si="129"/>
        <v>1995Q2</v>
      </c>
      <c r="G2099" s="40">
        <v>1</v>
      </c>
      <c r="H2099" s="40">
        <v>0</v>
      </c>
      <c r="I2099" s="40">
        <v>0</v>
      </c>
      <c r="J2099" s="42">
        <v>14534</v>
      </c>
      <c r="K2099" s="42">
        <f>J2099*OtherData!$C$3</f>
        <v>11002.271006813022</v>
      </c>
      <c r="L2099" s="42" t="str">
        <f>VLOOKUP($C2099,OtherData!$H:$I,2,0)</f>
        <v>Storm</v>
      </c>
      <c r="M2099" s="54">
        <f t="shared" si="130"/>
        <v>-3.9191819388000461E-2</v>
      </c>
      <c r="N2099" s="42" t="e">
        <f>VLOOKUP(E2099,Inflation!$A$2:'Inflation'!$L$63,14,FALSE)*J2099</f>
        <v>#REF!</v>
      </c>
      <c r="O2099" s="126" t="e">
        <f t="shared" si="131"/>
        <v>#REF!</v>
      </c>
      <c r="P2099" s="41">
        <v>2</v>
      </c>
      <c r="Q2099" s="41">
        <v>2</v>
      </c>
      <c r="R2099" s="41">
        <v>2</v>
      </c>
    </row>
    <row r="2100" spans="1:18">
      <c r="A2100" s="40" t="str">
        <f t="shared" si="128"/>
        <v>4_20103</v>
      </c>
      <c r="B2100" s="40">
        <v>4</v>
      </c>
      <c r="C2100" s="41" t="s">
        <v>71</v>
      </c>
      <c r="D2100" s="40">
        <v>3</v>
      </c>
      <c r="E2100" s="40">
        <v>2010</v>
      </c>
      <c r="F2100" s="40" t="str">
        <f t="shared" si="129"/>
        <v>2010Q3</v>
      </c>
      <c r="G2100" s="40">
        <v>1</v>
      </c>
      <c r="H2100" s="40">
        <v>0</v>
      </c>
      <c r="I2100" s="40">
        <v>0</v>
      </c>
      <c r="J2100" s="42">
        <v>14510</v>
      </c>
      <c r="K2100" s="42">
        <f>J2100*OtherData!$C$3</f>
        <v>10984.102952308858</v>
      </c>
      <c r="L2100" s="42" t="str">
        <f>VLOOKUP($C2100,OtherData!$H:$I,2,0)</f>
        <v>Storm</v>
      </c>
      <c r="M2100" s="54">
        <f t="shared" si="130"/>
        <v>-3.919197930602461E-2</v>
      </c>
      <c r="N2100" s="42" t="e">
        <f>VLOOKUP(E2100,Inflation!$A$2:'Inflation'!$L$63,14,FALSE)*J2100</f>
        <v>#REF!</v>
      </c>
      <c r="O2100" s="126" t="e">
        <f t="shared" si="131"/>
        <v>#REF!</v>
      </c>
      <c r="P2100" s="41">
        <v>5</v>
      </c>
      <c r="Q2100" s="41">
        <v>2</v>
      </c>
      <c r="R2100" s="41">
        <v>2</v>
      </c>
    </row>
    <row r="2101" spans="1:18">
      <c r="A2101" s="40" t="str">
        <f t="shared" si="128"/>
        <v>2_20163</v>
      </c>
      <c r="B2101" s="40">
        <v>2</v>
      </c>
      <c r="C2101" s="41" t="s">
        <v>71</v>
      </c>
      <c r="D2101" s="40">
        <v>3</v>
      </c>
      <c r="E2101" s="40">
        <v>2016</v>
      </c>
      <c r="F2101" s="40" t="str">
        <f t="shared" si="129"/>
        <v>2016Q3</v>
      </c>
      <c r="G2101" s="40">
        <v>1</v>
      </c>
      <c r="H2101" s="40">
        <v>0</v>
      </c>
      <c r="I2101" s="40">
        <v>0</v>
      </c>
      <c r="J2101" s="42">
        <v>14510</v>
      </c>
      <c r="K2101" s="42">
        <f>J2101*OtherData!$C$3</f>
        <v>10984.102952308858</v>
      </c>
      <c r="L2101" s="42" t="str">
        <f>VLOOKUP($C2101,OtherData!$H:$I,2,0)</f>
        <v>Storm</v>
      </c>
      <c r="M2101" s="54">
        <f t="shared" si="130"/>
        <v>-3.919197930602461E-2</v>
      </c>
      <c r="N2101" s="42" t="e">
        <f>VLOOKUP(E2101,Inflation!$A$2:'Inflation'!$L$63,14,FALSE)*J2101</f>
        <v>#REF!</v>
      </c>
      <c r="O2101" s="126" t="e">
        <f t="shared" si="131"/>
        <v>#REF!</v>
      </c>
      <c r="P2101" s="41">
        <v>3</v>
      </c>
      <c r="Q2101" s="41">
        <v>3</v>
      </c>
      <c r="R2101" s="41">
        <v>3</v>
      </c>
    </row>
    <row r="2102" spans="1:18">
      <c r="A2102" s="40" t="str">
        <f t="shared" si="128"/>
        <v>4_20103</v>
      </c>
      <c r="B2102" s="40">
        <v>4</v>
      </c>
      <c r="C2102" s="41" t="s">
        <v>71</v>
      </c>
      <c r="D2102" s="40">
        <v>3</v>
      </c>
      <c r="E2102" s="40">
        <v>2010</v>
      </c>
      <c r="F2102" s="40" t="str">
        <f t="shared" si="129"/>
        <v>2010Q3</v>
      </c>
      <c r="G2102" s="40">
        <v>1</v>
      </c>
      <c r="H2102" s="40">
        <v>0</v>
      </c>
      <c r="I2102" s="40">
        <v>0</v>
      </c>
      <c r="J2102" s="42">
        <v>14498</v>
      </c>
      <c r="K2102" s="42">
        <f>J2102*OtherData!$C$3</f>
        <v>10975.018925056776</v>
      </c>
      <c r="L2102" s="42" t="str">
        <f>VLOOKUP($C2102,OtherData!$H:$I,2,0)</f>
        <v>Storm</v>
      </c>
      <c r="M2102" s="54">
        <f t="shared" si="130"/>
        <v>-3.9192059265036681E-2</v>
      </c>
      <c r="N2102" s="42" t="e">
        <f>VLOOKUP(E2102,Inflation!$A$2:'Inflation'!$L$63,14,FALSE)*J2102</f>
        <v>#REF!</v>
      </c>
      <c r="O2102" s="126" t="e">
        <f t="shared" si="131"/>
        <v>#REF!</v>
      </c>
      <c r="P2102" s="41">
        <v>4</v>
      </c>
      <c r="Q2102" s="41">
        <v>4</v>
      </c>
      <c r="R2102" s="41">
        <v>4</v>
      </c>
    </row>
    <row r="2103" spans="1:18">
      <c r="A2103" s="40" t="str">
        <f t="shared" si="128"/>
        <v>2_20132</v>
      </c>
      <c r="B2103" s="40">
        <v>2</v>
      </c>
      <c r="C2103" s="41" t="s">
        <v>71</v>
      </c>
      <c r="D2103" s="40">
        <v>2</v>
      </c>
      <c r="E2103" s="40">
        <v>2013</v>
      </c>
      <c r="F2103" s="40" t="str">
        <f t="shared" si="129"/>
        <v>2013Q2</v>
      </c>
      <c r="G2103" s="40">
        <v>1</v>
      </c>
      <c r="H2103" s="40">
        <v>0</v>
      </c>
      <c r="I2103" s="40">
        <v>0</v>
      </c>
      <c r="J2103" s="42">
        <v>14493</v>
      </c>
      <c r="K2103" s="42">
        <f>J2103*OtherData!$C$3</f>
        <v>10971.233913701742</v>
      </c>
      <c r="L2103" s="42" t="str">
        <f>VLOOKUP($C2103,OtherData!$H:$I,2,0)</f>
        <v>Storm</v>
      </c>
      <c r="M2103" s="54">
        <f t="shared" si="130"/>
        <v>-3.9192092581291707E-2</v>
      </c>
      <c r="N2103" s="42" t="e">
        <f>VLOOKUP(E2103,Inflation!$A$2:'Inflation'!$L$63,14,FALSE)*J2103</f>
        <v>#REF!</v>
      </c>
      <c r="O2103" s="126" t="e">
        <f t="shared" si="131"/>
        <v>#REF!</v>
      </c>
      <c r="P2103" s="41">
        <v>3</v>
      </c>
      <c r="Q2103" s="41">
        <v>3</v>
      </c>
      <c r="R2103" s="41">
        <v>3</v>
      </c>
    </row>
    <row r="2104" spans="1:18">
      <c r="A2104" s="40" t="str">
        <f t="shared" si="128"/>
        <v>2_20121</v>
      </c>
      <c r="B2104" s="40">
        <v>2</v>
      </c>
      <c r="C2104" s="41" t="s">
        <v>71</v>
      </c>
      <c r="D2104" s="40">
        <v>1</v>
      </c>
      <c r="E2104" s="40">
        <v>2012</v>
      </c>
      <c r="F2104" s="40" t="str">
        <f t="shared" si="129"/>
        <v>2012Q1</v>
      </c>
      <c r="G2104" s="40">
        <v>1</v>
      </c>
      <c r="H2104" s="40">
        <v>0</v>
      </c>
      <c r="I2104" s="40">
        <v>0</v>
      </c>
      <c r="J2104" s="42">
        <v>14487</v>
      </c>
      <c r="K2104" s="42">
        <f>J2104*OtherData!$C$3</f>
        <v>10966.691900075701</v>
      </c>
      <c r="L2104" s="42" t="str">
        <f>VLOOKUP($C2104,OtherData!$H:$I,2,0)</f>
        <v>Storm</v>
      </c>
      <c r="M2104" s="54">
        <f t="shared" si="130"/>
        <v>-3.9192132560797746E-2</v>
      </c>
      <c r="N2104" s="42" t="e">
        <f>VLOOKUP(E2104,Inflation!$A$2:'Inflation'!$L$63,14,FALSE)*J2104</f>
        <v>#REF!</v>
      </c>
      <c r="O2104" s="126" t="e">
        <f t="shared" si="131"/>
        <v>#REF!</v>
      </c>
      <c r="P2104" s="41">
        <v>2</v>
      </c>
      <c r="Q2104" s="41">
        <v>2</v>
      </c>
      <c r="R2104" s="41">
        <v>2</v>
      </c>
    </row>
    <row r="2105" spans="1:18">
      <c r="A2105" s="40" t="str">
        <f t="shared" si="128"/>
        <v>2_20192</v>
      </c>
      <c r="B2105" s="40">
        <v>2</v>
      </c>
      <c r="C2105" s="41" t="s">
        <v>71</v>
      </c>
      <c r="D2105" s="40">
        <v>2</v>
      </c>
      <c r="E2105" s="40">
        <v>2019</v>
      </c>
      <c r="F2105" s="40" t="str">
        <f t="shared" si="129"/>
        <v>2019Q2</v>
      </c>
      <c r="G2105" s="40">
        <v>1</v>
      </c>
      <c r="H2105" s="40">
        <v>0</v>
      </c>
      <c r="I2105" s="40">
        <v>0</v>
      </c>
      <c r="J2105" s="42">
        <v>14487</v>
      </c>
      <c r="K2105" s="42">
        <f>J2105*OtherData!$C$3</f>
        <v>10966.691900075701</v>
      </c>
      <c r="L2105" s="42" t="str">
        <f>VLOOKUP($C2105,OtherData!$H:$I,2,0)</f>
        <v>Storm</v>
      </c>
      <c r="M2105" s="54">
        <f t="shared" si="130"/>
        <v>-3.9192132560797746E-2</v>
      </c>
      <c r="N2105" s="42" t="e">
        <f>VLOOKUP(E2105,Inflation!$A$2:'Inflation'!$L$63,14,FALSE)*J2105</f>
        <v>#REF!</v>
      </c>
      <c r="O2105" s="126" t="e">
        <f t="shared" si="131"/>
        <v>#REF!</v>
      </c>
      <c r="P2105" s="41">
        <v>4</v>
      </c>
      <c r="Q2105" s="41">
        <v>4</v>
      </c>
      <c r="R2105" s="41">
        <v>4</v>
      </c>
    </row>
    <row r="2106" spans="1:18">
      <c r="A2106" s="40" t="str">
        <f t="shared" si="128"/>
        <v>2_20133</v>
      </c>
      <c r="B2106" s="40">
        <v>2</v>
      </c>
      <c r="C2106" s="41" t="s">
        <v>75</v>
      </c>
      <c r="D2106" s="40">
        <v>3</v>
      </c>
      <c r="E2106" s="40">
        <v>2013</v>
      </c>
      <c r="F2106" s="40" t="str">
        <f t="shared" si="129"/>
        <v>2013Q3</v>
      </c>
      <c r="G2106" s="40">
        <v>1</v>
      </c>
      <c r="H2106" s="40">
        <v>0</v>
      </c>
      <c r="I2106" s="40">
        <v>0</v>
      </c>
      <c r="J2106" s="42">
        <v>14472</v>
      </c>
      <c r="K2106" s="42">
        <f>J2106*OtherData!$C$3</f>
        <v>10955.336866010599</v>
      </c>
      <c r="L2106" s="42" t="str">
        <f>VLOOKUP($C2106,OtherData!$H:$I,2,0)</f>
        <v>Storm</v>
      </c>
      <c r="M2106" s="54">
        <f t="shared" si="130"/>
        <v>-3.9192232509562837E-2</v>
      </c>
      <c r="N2106" s="42" t="e">
        <f>VLOOKUP(E2106,Inflation!$A$2:'Inflation'!$L$63,14,FALSE)*J2106</f>
        <v>#REF!</v>
      </c>
      <c r="O2106" s="126" t="e">
        <f t="shared" si="131"/>
        <v>#REF!</v>
      </c>
      <c r="P2106" s="41">
        <v>2</v>
      </c>
      <c r="Q2106" s="41">
        <v>2</v>
      </c>
      <c r="R2106" s="41">
        <v>2</v>
      </c>
    </row>
    <row r="2107" spans="1:18">
      <c r="A2107" s="40" t="str">
        <f t="shared" si="128"/>
        <v>3_20141</v>
      </c>
      <c r="B2107" s="40">
        <v>3</v>
      </c>
      <c r="C2107" s="41" t="s">
        <v>66</v>
      </c>
      <c r="D2107" s="40">
        <v>1</v>
      </c>
      <c r="E2107" s="40">
        <v>2014</v>
      </c>
      <c r="F2107" s="40" t="str">
        <f t="shared" si="129"/>
        <v>2014Q1</v>
      </c>
      <c r="G2107" s="40">
        <v>1</v>
      </c>
      <c r="H2107" s="40">
        <v>0</v>
      </c>
      <c r="I2107" s="40">
        <v>0</v>
      </c>
      <c r="J2107" s="42">
        <v>14460</v>
      </c>
      <c r="K2107" s="42">
        <f>J2107*OtherData!$C$3</f>
        <v>10946.252838758517</v>
      </c>
      <c r="L2107" s="42" t="str">
        <f>VLOOKUP($C2107,OtherData!$H:$I,2,0)</f>
        <v>Water</v>
      </c>
      <c r="M2107" s="54">
        <f t="shared" si="130"/>
        <v>-3.9192312468574908E-2</v>
      </c>
      <c r="N2107" s="42" t="e">
        <f>VLOOKUP(E2107,Inflation!$A$2:'Inflation'!$L$63,14,FALSE)*J2107</f>
        <v>#REF!</v>
      </c>
      <c r="O2107" s="126" t="e">
        <f t="shared" si="131"/>
        <v>#REF!</v>
      </c>
      <c r="P2107" s="41">
        <v>2</v>
      </c>
      <c r="Q2107" s="41">
        <v>2</v>
      </c>
      <c r="R2107" s="41">
        <v>2</v>
      </c>
    </row>
    <row r="2108" spans="1:18">
      <c r="A2108" s="40" t="str">
        <f t="shared" si="128"/>
        <v>3_20153</v>
      </c>
      <c r="B2108" s="40">
        <v>3</v>
      </c>
      <c r="C2108" s="41" t="s">
        <v>66</v>
      </c>
      <c r="D2108" s="40">
        <v>3</v>
      </c>
      <c r="E2108" s="40">
        <v>2015</v>
      </c>
      <c r="F2108" s="40" t="str">
        <f t="shared" si="129"/>
        <v>2015Q3</v>
      </c>
      <c r="G2108" s="40">
        <v>1</v>
      </c>
      <c r="H2108" s="40">
        <v>0</v>
      </c>
      <c r="I2108" s="40">
        <v>0</v>
      </c>
      <c r="J2108" s="42">
        <v>14439</v>
      </c>
      <c r="K2108" s="42">
        <f>J2108*OtherData!$C$3</f>
        <v>10930.355791067374</v>
      </c>
      <c r="L2108" s="42" t="str">
        <f>VLOOKUP($C2108,OtherData!$H:$I,2,0)</f>
        <v>Water</v>
      </c>
      <c r="M2108" s="54">
        <f t="shared" si="130"/>
        <v>-3.9192452396846038E-2</v>
      </c>
      <c r="N2108" s="42" t="e">
        <f>VLOOKUP(E2108,Inflation!$A$2:'Inflation'!$L$63,14,FALSE)*J2108</f>
        <v>#REF!</v>
      </c>
      <c r="O2108" s="126" t="e">
        <f t="shared" si="131"/>
        <v>#REF!</v>
      </c>
      <c r="P2108" s="41">
        <v>5</v>
      </c>
      <c r="Q2108" s="41">
        <v>2</v>
      </c>
      <c r="R2108" s="41">
        <v>5</v>
      </c>
    </row>
    <row r="2109" spans="1:18">
      <c r="A2109" s="40" t="str">
        <f t="shared" si="128"/>
        <v>2_20163</v>
      </c>
      <c r="B2109" s="40">
        <v>2</v>
      </c>
      <c r="C2109" s="41" t="s">
        <v>71</v>
      </c>
      <c r="D2109" s="40">
        <v>3</v>
      </c>
      <c r="E2109" s="40">
        <v>2016</v>
      </c>
      <c r="F2109" s="40" t="str">
        <f t="shared" si="129"/>
        <v>2016Q3</v>
      </c>
      <c r="G2109" s="40">
        <v>1</v>
      </c>
      <c r="H2109" s="40">
        <v>0</v>
      </c>
      <c r="I2109" s="40">
        <v>0</v>
      </c>
      <c r="J2109" s="42">
        <v>14436</v>
      </c>
      <c r="K2109" s="42">
        <f>J2109*OtherData!$C$3</f>
        <v>10928.084784254354</v>
      </c>
      <c r="L2109" s="42" t="str">
        <f>VLOOKUP($C2109,OtherData!$H:$I,2,0)</f>
        <v>Storm</v>
      </c>
      <c r="M2109" s="54">
        <f t="shared" si="130"/>
        <v>-3.9192472386599057E-2</v>
      </c>
      <c r="N2109" s="42" t="e">
        <f>VLOOKUP(E2109,Inflation!$A$2:'Inflation'!$L$63,14,FALSE)*J2109</f>
        <v>#REF!</v>
      </c>
      <c r="O2109" s="126" t="e">
        <f t="shared" si="131"/>
        <v>#REF!</v>
      </c>
      <c r="P2109" s="41">
        <v>4</v>
      </c>
      <c r="Q2109" s="41">
        <v>4</v>
      </c>
      <c r="R2109" s="41">
        <v>4</v>
      </c>
    </row>
    <row r="2110" spans="1:18">
      <c r="A2110" s="40" t="str">
        <f t="shared" si="128"/>
        <v>5_20163</v>
      </c>
      <c r="B2110" s="40">
        <v>5</v>
      </c>
      <c r="C2110" s="41" t="s">
        <v>66</v>
      </c>
      <c r="D2110" s="40">
        <v>3</v>
      </c>
      <c r="E2110" s="40">
        <v>2016</v>
      </c>
      <c r="F2110" s="40" t="str">
        <f t="shared" si="129"/>
        <v>2016Q3</v>
      </c>
      <c r="G2110" s="40">
        <v>1</v>
      </c>
      <c r="H2110" s="40">
        <v>0</v>
      </c>
      <c r="I2110" s="40">
        <v>0</v>
      </c>
      <c r="J2110" s="42">
        <v>14434</v>
      </c>
      <c r="K2110" s="42">
        <f>J2110*OtherData!$C$3</f>
        <v>10926.57077971234</v>
      </c>
      <c r="L2110" s="42" t="str">
        <f>VLOOKUP($C2110,OtherData!$H:$I,2,0)</f>
        <v>Water</v>
      </c>
      <c r="M2110" s="54">
        <f t="shared" si="130"/>
        <v>-3.919248571310107E-2</v>
      </c>
      <c r="N2110" s="42" t="e">
        <f>VLOOKUP(E2110,Inflation!$A$2:'Inflation'!$L$63,14,FALSE)*J2110</f>
        <v>#REF!</v>
      </c>
      <c r="O2110" s="126" t="e">
        <f t="shared" si="131"/>
        <v>#REF!</v>
      </c>
      <c r="P2110" s="41">
        <v>3</v>
      </c>
      <c r="Q2110" s="41">
        <v>3</v>
      </c>
      <c r="R2110" s="41">
        <v>3</v>
      </c>
    </row>
    <row r="2111" spans="1:18">
      <c r="A2111" s="40" t="str">
        <f t="shared" si="128"/>
        <v>1_19851</v>
      </c>
      <c r="B2111" s="40">
        <v>1</v>
      </c>
      <c r="C2111" s="41" t="s">
        <v>67</v>
      </c>
      <c r="D2111" s="40">
        <v>1</v>
      </c>
      <c r="E2111" s="40">
        <v>1985</v>
      </c>
      <c r="F2111" s="40" t="str">
        <f t="shared" si="129"/>
        <v>1985Q1</v>
      </c>
      <c r="G2111" s="40">
        <v>1</v>
      </c>
      <c r="H2111" s="40">
        <v>0</v>
      </c>
      <c r="I2111" s="40">
        <v>0</v>
      </c>
      <c r="J2111" s="42">
        <v>14424</v>
      </c>
      <c r="K2111" s="42">
        <f>J2111*OtherData!$C$3</f>
        <v>10919.000757002272</v>
      </c>
      <c r="L2111" s="42" t="str">
        <f>VLOOKUP($C2111,OtherData!$H:$I,2,0)</f>
        <v>Winter</v>
      </c>
      <c r="M2111" s="54">
        <f t="shared" si="130"/>
        <v>-3.9192552345611129E-2</v>
      </c>
      <c r="N2111" s="42" t="e">
        <f>VLOOKUP(E2111,Inflation!$A$2:'Inflation'!$L$63,14,FALSE)*J2111</f>
        <v>#REF!</v>
      </c>
      <c r="O2111" s="126" t="e">
        <f t="shared" si="131"/>
        <v>#REF!</v>
      </c>
      <c r="P2111" s="41">
        <v>3</v>
      </c>
      <c r="Q2111" s="41">
        <v>3</v>
      </c>
      <c r="R2111" s="41">
        <v>3</v>
      </c>
    </row>
    <row r="2112" spans="1:18">
      <c r="A2112" s="40" t="str">
        <f t="shared" si="128"/>
        <v>3_20122</v>
      </c>
      <c r="B2112" s="40">
        <v>3</v>
      </c>
      <c r="C2112" s="41" t="s">
        <v>71</v>
      </c>
      <c r="D2112" s="40">
        <v>2</v>
      </c>
      <c r="E2112" s="40">
        <v>2012</v>
      </c>
      <c r="F2112" s="40" t="str">
        <f t="shared" si="129"/>
        <v>2012Q2</v>
      </c>
      <c r="G2112" s="40">
        <v>1</v>
      </c>
      <c r="H2112" s="40">
        <v>0</v>
      </c>
      <c r="I2112" s="40">
        <v>0</v>
      </c>
      <c r="J2112" s="42">
        <v>14423</v>
      </c>
      <c r="K2112" s="42">
        <f>J2112*OtherData!$C$3</f>
        <v>10918.243754731264</v>
      </c>
      <c r="L2112" s="42" t="str">
        <f>VLOOKUP($C2112,OtherData!$H:$I,2,0)</f>
        <v>Storm</v>
      </c>
      <c r="M2112" s="54">
        <f t="shared" si="130"/>
        <v>-3.9192559008862135E-2</v>
      </c>
      <c r="N2112" s="42" t="e">
        <f>VLOOKUP(E2112,Inflation!$A$2:'Inflation'!$L$63,14,FALSE)*J2112</f>
        <v>#REF!</v>
      </c>
      <c r="O2112" s="126" t="e">
        <f t="shared" si="131"/>
        <v>#REF!</v>
      </c>
      <c r="P2112" s="41">
        <v>4</v>
      </c>
      <c r="Q2112" s="41">
        <v>4</v>
      </c>
      <c r="R2112" s="41">
        <v>4</v>
      </c>
    </row>
    <row r="2113" spans="1:18">
      <c r="A2113" s="40" t="str">
        <f t="shared" si="128"/>
        <v>3_20172</v>
      </c>
      <c r="B2113" s="40">
        <v>3</v>
      </c>
      <c r="C2113" s="41" t="s">
        <v>66</v>
      </c>
      <c r="D2113" s="40">
        <v>2</v>
      </c>
      <c r="E2113" s="40">
        <v>2017</v>
      </c>
      <c r="F2113" s="40" t="str">
        <f t="shared" si="129"/>
        <v>2017Q2</v>
      </c>
      <c r="G2113" s="40">
        <v>1</v>
      </c>
      <c r="H2113" s="40">
        <v>0</v>
      </c>
      <c r="I2113" s="40">
        <v>0</v>
      </c>
      <c r="J2113" s="42">
        <v>14417</v>
      </c>
      <c r="K2113" s="42">
        <f>J2113*OtherData!$C$3</f>
        <v>10913.701741105224</v>
      </c>
      <c r="L2113" s="42" t="str">
        <f>VLOOKUP($C2113,OtherData!$H:$I,2,0)</f>
        <v>Water</v>
      </c>
      <c r="M2113" s="54">
        <f t="shared" si="130"/>
        <v>-3.9192598988368174E-2</v>
      </c>
      <c r="N2113" s="42" t="e">
        <f>VLOOKUP(E2113,Inflation!$A$2:'Inflation'!$L$63,14,FALSE)*J2113</f>
        <v>#REF!</v>
      </c>
      <c r="O2113" s="126" t="e">
        <f t="shared" si="131"/>
        <v>#REF!</v>
      </c>
      <c r="P2113" s="41">
        <v>3</v>
      </c>
      <c r="Q2113" s="41">
        <v>3</v>
      </c>
      <c r="R2113" s="41">
        <v>3</v>
      </c>
    </row>
    <row r="2114" spans="1:18">
      <c r="A2114" s="40" t="str">
        <f t="shared" ref="A2114:A2177" si="132">B2114&amp;"_"&amp;E2114&amp;D2114</f>
        <v>1_20021</v>
      </c>
      <c r="B2114" s="40">
        <v>1</v>
      </c>
      <c r="C2114" s="41" t="s">
        <v>73</v>
      </c>
      <c r="D2114" s="40">
        <v>1</v>
      </c>
      <c r="E2114" s="40">
        <v>2002</v>
      </c>
      <c r="F2114" s="40" t="str">
        <f t="shared" ref="F2114:F2177" si="133">E2114&amp;"Q"&amp;D2114</f>
        <v>2002Q1</v>
      </c>
      <c r="G2114" s="40">
        <v>1</v>
      </c>
      <c r="H2114" s="40">
        <v>0</v>
      </c>
      <c r="I2114" s="40">
        <v>0</v>
      </c>
      <c r="J2114" s="42">
        <v>14403</v>
      </c>
      <c r="K2114" s="42">
        <f>J2114*OtherData!$C$3</f>
        <v>10903.103709311128</v>
      </c>
      <c r="L2114" s="42" t="str">
        <f>VLOOKUP($C2114,OtherData!$H:$I,2,0)</f>
        <v>Wind</v>
      </c>
      <c r="M2114" s="54">
        <f t="shared" ref="M2114:M2177" si="134">STANDARDIZE(J2114,AVERAGE($J$2:$J$3367),_xlfn.STDEV.S($J$2:$J$3367))</f>
        <v>-3.9192692273882258E-2</v>
      </c>
      <c r="N2114" s="42" t="e">
        <f>VLOOKUP(E2114,Inflation!$A$2:'Inflation'!$L$63,14,FALSE)*J2114</f>
        <v>#REF!</v>
      </c>
      <c r="O2114" s="126" t="e">
        <f t="shared" ref="O2114:O2177" si="135">STANDARDIZE(N2114,AVERAGE($N$2:$N$3367),_xlfn.STDEV.S($N$2:$N$3367))</f>
        <v>#REF!</v>
      </c>
      <c r="P2114" s="41">
        <v>3</v>
      </c>
      <c r="Q2114" s="41">
        <v>3</v>
      </c>
      <c r="R2114" s="41">
        <v>3</v>
      </c>
    </row>
    <row r="2115" spans="1:18">
      <c r="A2115" s="40" t="str">
        <f t="shared" si="132"/>
        <v>2_19792</v>
      </c>
      <c r="B2115" s="40">
        <v>2</v>
      </c>
      <c r="C2115" s="41" t="s">
        <v>88</v>
      </c>
      <c r="D2115" s="40">
        <v>2</v>
      </c>
      <c r="E2115" s="40">
        <v>1979</v>
      </c>
      <c r="F2115" s="40" t="str">
        <f t="shared" si="133"/>
        <v>1979Q2</v>
      </c>
      <c r="G2115" s="40">
        <v>1</v>
      </c>
      <c r="H2115" s="40">
        <v>2</v>
      </c>
      <c r="I2115" s="40">
        <v>0</v>
      </c>
      <c r="J2115" s="42">
        <v>14394</v>
      </c>
      <c r="K2115" s="42">
        <f>J2115*OtherData!$C$3</f>
        <v>10896.290688872066</v>
      </c>
      <c r="L2115" s="42" t="str">
        <f>VLOOKUP($C2115,OtherData!$H:$I,2,0)</f>
        <v>Water</v>
      </c>
      <c r="M2115" s="54">
        <f t="shared" si="134"/>
        <v>-3.919275224314131E-2</v>
      </c>
      <c r="N2115" s="42" t="e">
        <f>VLOOKUP(E2115,Inflation!$A$2:'Inflation'!$L$63,14,FALSE)*J2115</f>
        <v>#REF!</v>
      </c>
      <c r="O2115" s="126" t="e">
        <f t="shared" si="135"/>
        <v>#REF!</v>
      </c>
      <c r="P2115" s="41">
        <v>3</v>
      </c>
      <c r="Q2115" s="41">
        <v>3</v>
      </c>
      <c r="R2115" s="41">
        <v>3</v>
      </c>
    </row>
    <row r="2116" spans="1:18">
      <c r="A2116" s="40" t="str">
        <f t="shared" si="132"/>
        <v>2_20162</v>
      </c>
      <c r="B2116" s="40">
        <v>2</v>
      </c>
      <c r="C2116" s="41" t="s">
        <v>71</v>
      </c>
      <c r="D2116" s="40">
        <v>2</v>
      </c>
      <c r="E2116" s="40">
        <v>2016</v>
      </c>
      <c r="F2116" s="40" t="str">
        <f t="shared" si="133"/>
        <v>2016Q2</v>
      </c>
      <c r="G2116" s="40">
        <v>1</v>
      </c>
      <c r="H2116" s="40">
        <v>0</v>
      </c>
      <c r="I2116" s="40">
        <v>0</v>
      </c>
      <c r="J2116" s="42">
        <v>14387</v>
      </c>
      <c r="K2116" s="42">
        <f>J2116*OtherData!$C$3</f>
        <v>10890.99167297502</v>
      </c>
      <c r="L2116" s="42" t="str">
        <f>VLOOKUP($C2116,OtherData!$H:$I,2,0)</f>
        <v>Storm</v>
      </c>
      <c r="M2116" s="54">
        <f t="shared" si="134"/>
        <v>-3.9192798885898356E-2</v>
      </c>
      <c r="N2116" s="42" t="e">
        <f>VLOOKUP(E2116,Inflation!$A$2:'Inflation'!$L$63,14,FALSE)*J2116</f>
        <v>#REF!</v>
      </c>
      <c r="O2116" s="126" t="e">
        <f t="shared" si="135"/>
        <v>#REF!</v>
      </c>
      <c r="P2116" s="41">
        <v>5</v>
      </c>
      <c r="Q2116" s="41">
        <v>2</v>
      </c>
      <c r="R2116" s="41">
        <v>5</v>
      </c>
    </row>
    <row r="2117" spans="1:18">
      <c r="A2117" s="40" t="str">
        <f t="shared" si="132"/>
        <v>2_20192</v>
      </c>
      <c r="B2117" s="40">
        <v>2</v>
      </c>
      <c r="C2117" s="41" t="s">
        <v>71</v>
      </c>
      <c r="D2117" s="40">
        <v>2</v>
      </c>
      <c r="E2117" s="40">
        <v>2019</v>
      </c>
      <c r="F2117" s="40" t="str">
        <f t="shared" si="133"/>
        <v>2019Q2</v>
      </c>
      <c r="G2117" s="40">
        <v>1</v>
      </c>
      <c r="H2117" s="40">
        <v>0</v>
      </c>
      <c r="I2117" s="40">
        <v>0</v>
      </c>
      <c r="J2117" s="42">
        <v>14387</v>
      </c>
      <c r="K2117" s="42">
        <f>J2117*OtherData!$C$3</f>
        <v>10890.99167297502</v>
      </c>
      <c r="L2117" s="42" t="str">
        <f>VLOOKUP($C2117,OtherData!$H:$I,2,0)</f>
        <v>Storm</v>
      </c>
      <c r="M2117" s="54">
        <f t="shared" si="134"/>
        <v>-3.9192798885898356E-2</v>
      </c>
      <c r="N2117" s="42" t="e">
        <f>VLOOKUP(E2117,Inflation!$A$2:'Inflation'!$L$63,14,FALSE)*J2117</f>
        <v>#REF!</v>
      </c>
      <c r="O2117" s="126" t="e">
        <f t="shared" si="135"/>
        <v>#REF!</v>
      </c>
      <c r="P2117" s="41">
        <v>5</v>
      </c>
      <c r="Q2117" s="41">
        <v>2</v>
      </c>
      <c r="R2117" s="41">
        <v>2</v>
      </c>
    </row>
    <row r="2118" spans="1:18">
      <c r="A2118" s="40" t="str">
        <f t="shared" si="132"/>
        <v>5_20093</v>
      </c>
      <c r="B2118" s="40">
        <v>5</v>
      </c>
      <c r="C2118" s="41" t="s">
        <v>71</v>
      </c>
      <c r="D2118" s="40">
        <v>3</v>
      </c>
      <c r="E2118" s="40">
        <v>2009</v>
      </c>
      <c r="F2118" s="40" t="str">
        <f t="shared" si="133"/>
        <v>2009Q3</v>
      </c>
      <c r="G2118" s="40">
        <v>1</v>
      </c>
      <c r="H2118" s="40">
        <v>0</v>
      </c>
      <c r="I2118" s="40">
        <v>0</v>
      </c>
      <c r="J2118" s="42">
        <v>14376</v>
      </c>
      <c r="K2118" s="42">
        <f>J2118*OtherData!$C$3</f>
        <v>10882.664647993945</v>
      </c>
      <c r="L2118" s="42" t="str">
        <f>VLOOKUP($C2118,OtherData!$H:$I,2,0)</f>
        <v>Storm</v>
      </c>
      <c r="M2118" s="54">
        <f t="shared" si="134"/>
        <v>-3.919287218165942E-2</v>
      </c>
      <c r="N2118" s="42" t="e">
        <f>VLOOKUP(E2118,Inflation!$A$2:'Inflation'!$L$63,14,FALSE)*J2118</f>
        <v>#REF!</v>
      </c>
      <c r="O2118" s="126" t="e">
        <f t="shared" si="135"/>
        <v>#REF!</v>
      </c>
      <c r="P2118" s="41">
        <v>3</v>
      </c>
      <c r="Q2118" s="41">
        <v>3</v>
      </c>
      <c r="R2118" s="41">
        <v>3</v>
      </c>
    </row>
    <row r="2119" spans="1:18">
      <c r="A2119" s="40" t="str">
        <f t="shared" si="132"/>
        <v>1_20033</v>
      </c>
      <c r="B2119" s="40">
        <v>1</v>
      </c>
      <c r="C2119" s="41" t="s">
        <v>71</v>
      </c>
      <c r="D2119" s="40">
        <v>3</v>
      </c>
      <c r="E2119" s="40">
        <v>2003</v>
      </c>
      <c r="F2119" s="40" t="str">
        <f t="shared" si="133"/>
        <v>2003Q3</v>
      </c>
      <c r="G2119" s="40">
        <v>1</v>
      </c>
      <c r="H2119" s="40">
        <v>0</v>
      </c>
      <c r="I2119" s="40">
        <v>0</v>
      </c>
      <c r="J2119" s="42">
        <v>14336</v>
      </c>
      <c r="K2119" s="42">
        <f>J2119*OtherData!$C$3</f>
        <v>10852.384557153671</v>
      </c>
      <c r="L2119" s="42" t="str">
        <f>VLOOKUP($C2119,OtherData!$H:$I,2,0)</f>
        <v>Storm</v>
      </c>
      <c r="M2119" s="54">
        <f t="shared" si="134"/>
        <v>-3.919313871169966E-2</v>
      </c>
      <c r="N2119" s="42" t="e">
        <f>VLOOKUP(E2119,Inflation!$A$2:'Inflation'!$L$63,14,FALSE)*J2119</f>
        <v>#REF!</v>
      </c>
      <c r="O2119" s="126" t="e">
        <f t="shared" si="135"/>
        <v>#REF!</v>
      </c>
      <c r="P2119" s="41">
        <v>3</v>
      </c>
      <c r="Q2119" s="41">
        <v>3</v>
      </c>
      <c r="R2119" s="41">
        <v>3</v>
      </c>
    </row>
    <row r="2120" spans="1:18">
      <c r="A2120" s="40" t="str">
        <f t="shared" si="132"/>
        <v>2_20112</v>
      </c>
      <c r="B2120" s="40">
        <v>2</v>
      </c>
      <c r="C2120" s="41" t="s">
        <v>86</v>
      </c>
      <c r="D2120" s="40">
        <v>2</v>
      </c>
      <c r="E2120" s="40">
        <v>2011</v>
      </c>
      <c r="F2120" s="40" t="str">
        <f t="shared" si="133"/>
        <v>2011Q2</v>
      </c>
      <c r="G2120" s="40">
        <v>1</v>
      </c>
      <c r="H2120" s="40">
        <v>0</v>
      </c>
      <c r="I2120" s="40">
        <v>0</v>
      </c>
      <c r="J2120" s="42">
        <v>14309</v>
      </c>
      <c r="K2120" s="42">
        <f>J2120*OtherData!$C$3</f>
        <v>10831.945495836488</v>
      </c>
      <c r="L2120" s="42" t="str">
        <f>VLOOKUP($C2120,OtherData!$H:$I,2,0)</f>
        <v>Storm</v>
      </c>
      <c r="M2120" s="54">
        <f t="shared" si="134"/>
        <v>-3.9193318619476829E-2</v>
      </c>
      <c r="N2120" s="42" t="e">
        <f>VLOOKUP(E2120,Inflation!$A$2:'Inflation'!$L$63,14,FALSE)*J2120</f>
        <v>#REF!</v>
      </c>
      <c r="O2120" s="126" t="e">
        <f t="shared" si="135"/>
        <v>#REF!</v>
      </c>
      <c r="P2120" s="41">
        <v>3</v>
      </c>
      <c r="Q2120" s="41">
        <v>3</v>
      </c>
      <c r="R2120" s="41">
        <v>3</v>
      </c>
    </row>
    <row r="2121" spans="1:18">
      <c r="A2121" s="40" t="str">
        <f t="shared" si="132"/>
        <v>2_19852</v>
      </c>
      <c r="B2121" s="40">
        <v>2</v>
      </c>
      <c r="C2121" s="41" t="s">
        <v>93</v>
      </c>
      <c r="D2121" s="40">
        <v>2</v>
      </c>
      <c r="E2121" s="40">
        <v>1985</v>
      </c>
      <c r="F2121" s="40" t="str">
        <f t="shared" si="133"/>
        <v>1985Q2</v>
      </c>
      <c r="G2121" s="40">
        <v>1</v>
      </c>
      <c r="H2121" s="40">
        <v>0</v>
      </c>
      <c r="I2121" s="40">
        <v>0</v>
      </c>
      <c r="J2121" s="42">
        <v>14298</v>
      </c>
      <c r="K2121" s="42">
        <f>J2121*OtherData!$C$3</f>
        <v>10823.618470855414</v>
      </c>
      <c r="L2121" s="42" t="str">
        <f>VLOOKUP($C2121,OtherData!$H:$I,2,0)</f>
        <v>Storm</v>
      </c>
      <c r="M2121" s="54">
        <f t="shared" si="134"/>
        <v>-3.9193391915237893E-2</v>
      </c>
      <c r="N2121" s="42" t="e">
        <f>VLOOKUP(E2121,Inflation!$A$2:'Inflation'!$L$63,14,FALSE)*J2121</f>
        <v>#REF!</v>
      </c>
      <c r="O2121" s="126" t="e">
        <f t="shared" si="135"/>
        <v>#REF!</v>
      </c>
      <c r="P2121" s="41">
        <v>4</v>
      </c>
      <c r="Q2121" s="41">
        <v>4</v>
      </c>
      <c r="R2121" s="41">
        <v>4</v>
      </c>
    </row>
    <row r="2122" spans="1:18">
      <c r="A2122" s="40" t="str">
        <f t="shared" si="132"/>
        <v>1_20052</v>
      </c>
      <c r="B2122" s="40">
        <v>1</v>
      </c>
      <c r="C2122" s="41" t="s">
        <v>71</v>
      </c>
      <c r="D2122" s="40">
        <v>2</v>
      </c>
      <c r="E2122" s="40">
        <v>2005</v>
      </c>
      <c r="F2122" s="40" t="str">
        <f t="shared" si="133"/>
        <v>2005Q2</v>
      </c>
      <c r="G2122" s="40">
        <v>1</v>
      </c>
      <c r="H2122" s="40">
        <v>0</v>
      </c>
      <c r="I2122" s="40">
        <v>0</v>
      </c>
      <c r="J2122" s="42">
        <v>14288</v>
      </c>
      <c r="K2122" s="42">
        <f>J2122*OtherData!$C$3</f>
        <v>10816.048448145344</v>
      </c>
      <c r="L2122" s="42" t="str">
        <f>VLOOKUP($C2122,OtherData!$H:$I,2,0)</f>
        <v>Storm</v>
      </c>
      <c r="M2122" s="54">
        <f t="shared" si="134"/>
        <v>-3.9193458547747952E-2</v>
      </c>
      <c r="N2122" s="42" t="e">
        <f>VLOOKUP(E2122,Inflation!$A$2:'Inflation'!$L$63,14,FALSE)*J2122</f>
        <v>#REF!</v>
      </c>
      <c r="O2122" s="126" t="e">
        <f t="shared" si="135"/>
        <v>#REF!</v>
      </c>
      <c r="P2122" s="41">
        <v>3</v>
      </c>
      <c r="Q2122" s="41">
        <v>3</v>
      </c>
      <c r="R2122" s="41">
        <v>3</v>
      </c>
    </row>
    <row r="2123" spans="1:18">
      <c r="A2123" s="40" t="str">
        <f t="shared" si="132"/>
        <v>1_19801</v>
      </c>
      <c r="B2123" s="40">
        <v>1</v>
      </c>
      <c r="C2123" s="41" t="s">
        <v>67</v>
      </c>
      <c r="D2123" s="40">
        <v>1</v>
      </c>
      <c r="E2123" s="40">
        <v>1980</v>
      </c>
      <c r="F2123" s="40" t="str">
        <f t="shared" si="133"/>
        <v>1980Q1</v>
      </c>
      <c r="G2123" s="40">
        <v>1</v>
      </c>
      <c r="H2123" s="40">
        <v>0</v>
      </c>
      <c r="I2123" s="40">
        <v>0</v>
      </c>
      <c r="J2123" s="42">
        <v>14281</v>
      </c>
      <c r="K2123" s="42">
        <f>J2123*OtherData!$C$3</f>
        <v>10810.749432248298</v>
      </c>
      <c r="L2123" s="42" t="str">
        <f>VLOOKUP($C2123,OtherData!$H:$I,2,0)</f>
        <v>Winter</v>
      </c>
      <c r="M2123" s="54">
        <f t="shared" si="134"/>
        <v>-3.9193505190504997E-2</v>
      </c>
      <c r="N2123" s="42" t="e">
        <f>VLOOKUP(E2123,Inflation!$A$2:'Inflation'!$L$63,14,FALSE)*J2123</f>
        <v>#REF!</v>
      </c>
      <c r="O2123" s="126" t="e">
        <f t="shared" si="135"/>
        <v>#REF!</v>
      </c>
      <c r="P2123" s="41">
        <v>1</v>
      </c>
      <c r="Q2123" s="41">
        <v>1</v>
      </c>
      <c r="R2123" s="41">
        <v>1</v>
      </c>
    </row>
    <row r="2124" spans="1:18">
      <c r="A2124" s="40" t="str">
        <f t="shared" si="132"/>
        <v>2_20142</v>
      </c>
      <c r="B2124" s="40">
        <v>2</v>
      </c>
      <c r="C2124" s="41" t="s">
        <v>71</v>
      </c>
      <c r="D2124" s="40">
        <v>2</v>
      </c>
      <c r="E2124" s="40">
        <v>2014</v>
      </c>
      <c r="F2124" s="40" t="str">
        <f t="shared" si="133"/>
        <v>2014Q2</v>
      </c>
      <c r="G2124" s="40">
        <v>1</v>
      </c>
      <c r="H2124" s="40">
        <v>0</v>
      </c>
      <c r="I2124" s="40">
        <v>0</v>
      </c>
      <c r="J2124" s="42">
        <v>14273</v>
      </c>
      <c r="K2124" s="42">
        <f>J2124*OtherData!$C$3</f>
        <v>10804.693414080242</v>
      </c>
      <c r="L2124" s="42" t="str">
        <f>VLOOKUP($C2124,OtherData!$H:$I,2,0)</f>
        <v>Storm</v>
      </c>
      <c r="M2124" s="54">
        <f t="shared" si="134"/>
        <v>-3.9193558496513042E-2</v>
      </c>
      <c r="N2124" s="42" t="e">
        <f>VLOOKUP(E2124,Inflation!$A$2:'Inflation'!$L$63,14,FALSE)*J2124</f>
        <v>#REF!</v>
      </c>
      <c r="O2124" s="126" t="e">
        <f t="shared" si="135"/>
        <v>#REF!</v>
      </c>
      <c r="P2124" s="41">
        <v>1</v>
      </c>
      <c r="Q2124" s="41">
        <v>1</v>
      </c>
      <c r="R2124" s="41">
        <v>1</v>
      </c>
    </row>
    <row r="2125" spans="1:18">
      <c r="A2125" s="40" t="str">
        <f t="shared" si="132"/>
        <v>2_19734</v>
      </c>
      <c r="B2125" s="40">
        <v>2</v>
      </c>
      <c r="C2125" s="41" t="s">
        <v>78</v>
      </c>
      <c r="D2125" s="40">
        <v>4</v>
      </c>
      <c r="E2125" s="40">
        <v>1973</v>
      </c>
      <c r="F2125" s="40" t="str">
        <f t="shared" si="133"/>
        <v>1973Q4</v>
      </c>
      <c r="G2125" s="40">
        <v>1</v>
      </c>
      <c r="H2125" s="40">
        <v>0</v>
      </c>
      <c r="I2125" s="40">
        <v>0</v>
      </c>
      <c r="J2125" s="42">
        <v>14212</v>
      </c>
      <c r="K2125" s="42">
        <f>J2125*OtherData!$C$3</f>
        <v>10758.516275548827</v>
      </c>
      <c r="L2125" s="42" t="str">
        <f>VLOOKUP($C2125,OtherData!$H:$I,2,0)</f>
        <v>Water</v>
      </c>
      <c r="M2125" s="54">
        <f t="shared" si="134"/>
        <v>-3.9193964954824419E-2</v>
      </c>
      <c r="N2125" s="42" t="e">
        <f>VLOOKUP(E2125,Inflation!$A$2:'Inflation'!$L$63,14,FALSE)*J2125</f>
        <v>#REF!</v>
      </c>
      <c r="O2125" s="126" t="e">
        <f t="shared" si="135"/>
        <v>#REF!</v>
      </c>
      <c r="P2125" s="41">
        <v>3</v>
      </c>
      <c r="Q2125" s="41">
        <v>3</v>
      </c>
      <c r="R2125" s="41">
        <v>3</v>
      </c>
    </row>
    <row r="2126" spans="1:18">
      <c r="A2126" s="40" t="str">
        <f t="shared" si="132"/>
        <v>1_19614</v>
      </c>
      <c r="B2126" s="40">
        <v>1</v>
      </c>
      <c r="C2126" s="41" t="s">
        <v>74</v>
      </c>
      <c r="D2126" s="40">
        <v>4</v>
      </c>
      <c r="E2126" s="40">
        <v>1961</v>
      </c>
      <c r="F2126" s="40" t="str">
        <f t="shared" si="133"/>
        <v>1961Q4</v>
      </c>
      <c r="G2126" s="40">
        <v>4</v>
      </c>
      <c r="H2126" s="40">
        <v>0</v>
      </c>
      <c r="I2126" s="40">
        <v>0</v>
      </c>
      <c r="J2126" s="42">
        <v>13764</v>
      </c>
      <c r="K2126" s="42">
        <f>J2126*OtherData!$C$3</f>
        <v>10419.379258137775</v>
      </c>
      <c r="L2126" s="42" t="str">
        <f>VLOOKUP($C2126,OtherData!$H:$I,2,0)</f>
        <v>Storm</v>
      </c>
      <c r="M2126" s="54">
        <f t="shared" si="134"/>
        <v>-3.9196950091275135E-2</v>
      </c>
      <c r="N2126" s="42" t="e">
        <f>VLOOKUP(E2126,Inflation!$A$2:'Inflation'!$L$63,14,FALSE)*J2126</f>
        <v>#REF!</v>
      </c>
      <c r="O2126" s="126" t="e">
        <f t="shared" si="135"/>
        <v>#REF!</v>
      </c>
      <c r="P2126" s="41">
        <v>5</v>
      </c>
      <c r="Q2126" s="41">
        <v>2</v>
      </c>
      <c r="R2126" s="41">
        <v>2</v>
      </c>
    </row>
    <row r="2127" spans="1:18">
      <c r="A2127" s="40" t="str">
        <f t="shared" si="132"/>
        <v>1_19742</v>
      </c>
      <c r="B2127" s="40">
        <v>1</v>
      </c>
      <c r="C2127" s="41" t="s">
        <v>97</v>
      </c>
      <c r="D2127" s="40">
        <v>2</v>
      </c>
      <c r="E2127" s="40">
        <v>1974</v>
      </c>
      <c r="F2127" s="40" t="str">
        <f t="shared" si="133"/>
        <v>1974Q2</v>
      </c>
      <c r="G2127" s="40">
        <v>1</v>
      </c>
      <c r="H2127" s="40">
        <v>0</v>
      </c>
      <c r="I2127" s="40">
        <v>9</v>
      </c>
      <c r="J2127" s="42">
        <v>13104</v>
      </c>
      <c r="K2127" s="42">
        <f>J2127*OtherData!$C$3</f>
        <v>9919.7577592732778</v>
      </c>
      <c r="L2127" s="42" t="str">
        <f>VLOOKUP($C2127,OtherData!$H:$I,2,0)</f>
        <v>Wind</v>
      </c>
      <c r="M2127" s="54">
        <f t="shared" si="134"/>
        <v>-3.920134783693914E-2</v>
      </c>
      <c r="N2127" s="42" t="e">
        <f>VLOOKUP(E2127,Inflation!$A$2:'Inflation'!$L$63,14,FALSE)*J2127</f>
        <v>#REF!</v>
      </c>
      <c r="O2127" s="126" t="e">
        <f t="shared" si="135"/>
        <v>#REF!</v>
      </c>
      <c r="P2127" s="41">
        <v>1</v>
      </c>
      <c r="Q2127" s="41">
        <v>1</v>
      </c>
      <c r="R2127" s="41">
        <v>1</v>
      </c>
    </row>
    <row r="2128" spans="1:18">
      <c r="A2128" s="40" t="str">
        <f t="shared" si="132"/>
        <v>1_19633</v>
      </c>
      <c r="B2128" s="40">
        <v>1</v>
      </c>
      <c r="C2128" s="41" t="s">
        <v>74</v>
      </c>
      <c r="D2128" s="40">
        <v>3</v>
      </c>
      <c r="E2128" s="40">
        <v>1963</v>
      </c>
      <c r="F2128" s="40" t="str">
        <f t="shared" si="133"/>
        <v>1963Q3</v>
      </c>
      <c r="G2128" s="40">
        <v>1</v>
      </c>
      <c r="H2128" s="40">
        <v>0</v>
      </c>
      <c r="I2128" s="40">
        <v>0</v>
      </c>
      <c r="J2128" s="42">
        <v>12962</v>
      </c>
      <c r="K2128" s="42">
        <f>J2128*OtherData!$C$3</f>
        <v>9812.2634367903102</v>
      </c>
      <c r="L2128" s="42" t="str">
        <f>VLOOKUP($C2128,OtherData!$H:$I,2,0)</f>
        <v>Storm</v>
      </c>
      <c r="M2128" s="54">
        <f t="shared" si="134"/>
        <v>-3.9202294018582003E-2</v>
      </c>
      <c r="N2128" s="42" t="e">
        <f>VLOOKUP(E2128,Inflation!$A$2:'Inflation'!$L$63,14,FALSE)*J2128</f>
        <v>#REF!</v>
      </c>
      <c r="O2128" s="126" t="e">
        <f t="shared" si="135"/>
        <v>#REF!</v>
      </c>
      <c r="P2128" s="41">
        <v>4</v>
      </c>
      <c r="Q2128" s="41">
        <v>4</v>
      </c>
      <c r="R2128" s="41">
        <v>4</v>
      </c>
    </row>
    <row r="2129" spans="1:18">
      <c r="A2129" s="40" t="str">
        <f t="shared" si="132"/>
        <v>1_19814</v>
      </c>
      <c r="B2129" s="40">
        <v>1</v>
      </c>
      <c r="C2129" s="41" t="s">
        <v>67</v>
      </c>
      <c r="D2129" s="40">
        <v>4</v>
      </c>
      <c r="E2129" s="40">
        <v>1981</v>
      </c>
      <c r="F2129" s="40" t="str">
        <f t="shared" si="133"/>
        <v>1981Q4</v>
      </c>
      <c r="G2129" s="40">
        <v>1</v>
      </c>
      <c r="H2129" s="40">
        <v>0</v>
      </c>
      <c r="I2129" s="40">
        <v>0</v>
      </c>
      <c r="J2129" s="42">
        <v>12703</v>
      </c>
      <c r="K2129" s="42">
        <f>J2129*OtherData!$C$3</f>
        <v>9616.1998485995464</v>
      </c>
      <c r="L2129" s="42" t="str">
        <f>VLOOKUP($C2129,OtherData!$H:$I,2,0)</f>
        <v>Winter</v>
      </c>
      <c r="M2129" s="54">
        <f t="shared" si="134"/>
        <v>-3.9204019800592571E-2</v>
      </c>
      <c r="N2129" s="42" t="e">
        <f>VLOOKUP(E2129,Inflation!$A$2:'Inflation'!$L$63,14,FALSE)*J2129</f>
        <v>#REF!</v>
      </c>
      <c r="O2129" s="126" t="e">
        <f t="shared" si="135"/>
        <v>#REF!</v>
      </c>
      <c r="P2129" s="41">
        <v>1</v>
      </c>
      <c r="Q2129" s="41">
        <v>1</v>
      </c>
      <c r="R2129" s="41">
        <v>1</v>
      </c>
    </row>
    <row r="2130" spans="1:18">
      <c r="A2130" s="40" t="str">
        <f t="shared" si="132"/>
        <v>1_19841</v>
      </c>
      <c r="B2130" s="40">
        <v>1</v>
      </c>
      <c r="C2130" s="41" t="s">
        <v>84</v>
      </c>
      <c r="D2130" s="40">
        <v>1</v>
      </c>
      <c r="E2130" s="40">
        <v>1984</v>
      </c>
      <c r="F2130" s="40" t="str">
        <f t="shared" si="133"/>
        <v>1984Q1</v>
      </c>
      <c r="G2130" s="40">
        <v>2</v>
      </c>
      <c r="H2130" s="40">
        <v>0</v>
      </c>
      <c r="I2130" s="40">
        <v>0</v>
      </c>
      <c r="J2130" s="42">
        <v>12429</v>
      </c>
      <c r="K2130" s="42">
        <f>J2130*OtherData!$C$3</f>
        <v>9408.781226343679</v>
      </c>
      <c r="L2130" s="42" t="str">
        <f>VLOOKUP($C2130,OtherData!$H:$I,2,0)</f>
        <v>Water</v>
      </c>
      <c r="M2130" s="54">
        <f t="shared" si="134"/>
        <v>-3.9205845531368237E-2</v>
      </c>
      <c r="N2130" s="42" t="e">
        <f>VLOOKUP(E2130,Inflation!$A$2:'Inflation'!$L$63,14,FALSE)*J2130</f>
        <v>#REF!</v>
      </c>
      <c r="O2130" s="126" t="e">
        <f t="shared" si="135"/>
        <v>#REF!</v>
      </c>
      <c r="P2130" s="41">
        <v>4</v>
      </c>
      <c r="Q2130" s="41">
        <v>4</v>
      </c>
      <c r="R2130" s="41">
        <v>4</v>
      </c>
    </row>
    <row r="2131" spans="1:18">
      <c r="A2131" s="40" t="str">
        <f t="shared" si="132"/>
        <v>2_19744</v>
      </c>
      <c r="B2131" s="40">
        <v>2</v>
      </c>
      <c r="C2131" s="41" t="s">
        <v>78</v>
      </c>
      <c r="D2131" s="40">
        <v>4</v>
      </c>
      <c r="E2131" s="40">
        <v>1974</v>
      </c>
      <c r="F2131" s="40" t="str">
        <f t="shared" si="133"/>
        <v>1974Q4</v>
      </c>
      <c r="G2131" s="40">
        <v>1</v>
      </c>
      <c r="H2131" s="40">
        <v>0</v>
      </c>
      <c r="I2131" s="40">
        <v>0</v>
      </c>
      <c r="J2131" s="42">
        <v>12360</v>
      </c>
      <c r="K2131" s="42">
        <f>J2131*OtherData!$C$3</f>
        <v>9356.54806964421</v>
      </c>
      <c r="L2131" s="42" t="str">
        <f>VLOOKUP($C2131,OtherData!$H:$I,2,0)</f>
        <v>Water</v>
      </c>
      <c r="M2131" s="54">
        <f t="shared" si="134"/>
        <v>-3.9206305295687659E-2</v>
      </c>
      <c r="N2131" s="42" t="e">
        <f>VLOOKUP(E2131,Inflation!$A$2:'Inflation'!$L$63,14,FALSE)*J2131</f>
        <v>#REF!</v>
      </c>
      <c r="O2131" s="126" t="e">
        <f t="shared" si="135"/>
        <v>#REF!</v>
      </c>
      <c r="P2131" s="41">
        <v>2</v>
      </c>
      <c r="Q2131" s="41">
        <v>2</v>
      </c>
      <c r="R2131" s="41">
        <v>2</v>
      </c>
    </row>
    <row r="2132" spans="1:18">
      <c r="A2132" s="40" t="str">
        <f t="shared" si="132"/>
        <v>1_19841</v>
      </c>
      <c r="B2132" s="40">
        <v>1</v>
      </c>
      <c r="C2132" s="41" t="s">
        <v>84</v>
      </c>
      <c r="D2132" s="40">
        <v>1</v>
      </c>
      <c r="E2132" s="40">
        <v>1984</v>
      </c>
      <c r="F2132" s="40" t="str">
        <f t="shared" si="133"/>
        <v>1984Q1</v>
      </c>
      <c r="G2132" s="40">
        <v>1</v>
      </c>
      <c r="H2132" s="40">
        <v>0</v>
      </c>
      <c r="I2132" s="40">
        <v>0</v>
      </c>
      <c r="J2132" s="42">
        <v>11847</v>
      </c>
      <c r="K2132" s="42">
        <f>J2132*OtherData!$C$3</f>
        <v>8968.2059046177146</v>
      </c>
      <c r="L2132" s="42" t="str">
        <f>VLOOKUP($C2132,OtherData!$H:$I,2,0)</f>
        <v>Water</v>
      </c>
      <c r="M2132" s="54">
        <f t="shared" si="134"/>
        <v>-3.920972354345377E-2</v>
      </c>
      <c r="N2132" s="42" t="e">
        <f>VLOOKUP(E2132,Inflation!$A$2:'Inflation'!$L$63,14,FALSE)*J2132</f>
        <v>#REF!</v>
      </c>
      <c r="O2132" s="126" t="e">
        <f t="shared" si="135"/>
        <v>#REF!</v>
      </c>
      <c r="P2132" s="41">
        <v>4</v>
      </c>
      <c r="Q2132" s="41">
        <v>4</v>
      </c>
      <c r="R2132" s="41">
        <v>4</v>
      </c>
    </row>
    <row r="2133" spans="1:18">
      <c r="A2133" s="40" t="str">
        <f t="shared" si="132"/>
        <v>2_20143</v>
      </c>
      <c r="B2133" s="40">
        <v>2</v>
      </c>
      <c r="C2133" s="41" t="s">
        <v>86</v>
      </c>
      <c r="D2133" s="40">
        <v>3</v>
      </c>
      <c r="E2133" s="40">
        <v>2014</v>
      </c>
      <c r="F2133" s="40" t="str">
        <f t="shared" si="133"/>
        <v>2014Q3</v>
      </c>
      <c r="G2133" s="40">
        <v>1</v>
      </c>
      <c r="H2133" s="40">
        <v>0</v>
      </c>
      <c r="I2133" s="40">
        <v>0</v>
      </c>
      <c r="J2133" s="42">
        <v>11749</v>
      </c>
      <c r="K2133" s="42">
        <f>J2133*OtherData!$C$3</f>
        <v>8894.0196820590463</v>
      </c>
      <c r="L2133" s="42" t="str">
        <f>VLOOKUP($C2133,OtherData!$H:$I,2,0)</f>
        <v>Storm</v>
      </c>
      <c r="M2133" s="54">
        <f t="shared" si="134"/>
        <v>-3.9210376542052366E-2</v>
      </c>
      <c r="N2133" s="42" t="e">
        <f>VLOOKUP(E2133,Inflation!$A$2:'Inflation'!$L$63,14,FALSE)*J2133</f>
        <v>#REF!</v>
      </c>
      <c r="O2133" s="126" t="e">
        <f t="shared" si="135"/>
        <v>#REF!</v>
      </c>
      <c r="P2133" s="41">
        <v>4</v>
      </c>
      <c r="Q2133" s="41">
        <v>4</v>
      </c>
      <c r="R2133" s="41">
        <v>4</v>
      </c>
    </row>
    <row r="2134" spans="1:18">
      <c r="A2134" s="40" t="str">
        <f t="shared" si="132"/>
        <v>2_19621</v>
      </c>
      <c r="B2134" s="40">
        <v>2</v>
      </c>
      <c r="C2134" s="41" t="s">
        <v>94</v>
      </c>
      <c r="D2134" s="40">
        <v>1</v>
      </c>
      <c r="E2134" s="40">
        <v>1962</v>
      </c>
      <c r="F2134" s="40" t="str">
        <f t="shared" si="133"/>
        <v>1962Q1</v>
      </c>
      <c r="G2134" s="40">
        <v>3</v>
      </c>
      <c r="H2134" s="40">
        <v>3</v>
      </c>
      <c r="I2134" s="40">
        <v>0</v>
      </c>
      <c r="J2134" s="42">
        <v>11561</v>
      </c>
      <c r="K2134" s="42">
        <f>J2134*OtherData!$C$3</f>
        <v>8751.7032551097655</v>
      </c>
      <c r="L2134" s="42" t="str">
        <f>VLOOKUP($C2134,OtherData!$H:$I,2,0)</f>
        <v>Water</v>
      </c>
      <c r="M2134" s="54">
        <f t="shared" si="134"/>
        <v>-3.9211629233241507E-2</v>
      </c>
      <c r="N2134" s="42" t="e">
        <f>VLOOKUP(E2134,Inflation!$A$2:'Inflation'!$L$63,14,FALSE)*J2134</f>
        <v>#REF!</v>
      </c>
      <c r="O2134" s="126" t="e">
        <f t="shared" si="135"/>
        <v>#REF!</v>
      </c>
      <c r="P2134" s="41">
        <v>3</v>
      </c>
      <c r="Q2134" s="41">
        <v>3</v>
      </c>
      <c r="R2134" s="41">
        <v>5</v>
      </c>
    </row>
    <row r="2135" spans="1:18">
      <c r="A2135" s="40" t="str">
        <f t="shared" si="132"/>
        <v>1_19871</v>
      </c>
      <c r="B2135" s="40">
        <v>1</v>
      </c>
      <c r="C2135" s="41" t="s">
        <v>73</v>
      </c>
      <c r="D2135" s="40">
        <v>1</v>
      </c>
      <c r="E2135" s="40">
        <v>1987</v>
      </c>
      <c r="F2135" s="40" t="str">
        <f t="shared" si="133"/>
        <v>1987Q1</v>
      </c>
      <c r="G2135" s="40">
        <v>1</v>
      </c>
      <c r="H2135" s="40">
        <v>0</v>
      </c>
      <c r="I2135" s="40">
        <v>0</v>
      </c>
      <c r="J2135" s="42">
        <v>11229</v>
      </c>
      <c r="K2135" s="42">
        <f>J2135*OtherData!$C$3</f>
        <v>8500.378501135503</v>
      </c>
      <c r="L2135" s="42" t="str">
        <f>VLOOKUP($C2135,OtherData!$H:$I,2,0)</f>
        <v>Wind</v>
      </c>
      <c r="M2135" s="54">
        <f t="shared" si="134"/>
        <v>-3.9213841432575523E-2</v>
      </c>
      <c r="N2135" s="42" t="e">
        <f>VLOOKUP(E2135,Inflation!$A$2:'Inflation'!$L$63,14,FALSE)*J2135</f>
        <v>#REF!</v>
      </c>
      <c r="O2135" s="126" t="e">
        <f t="shared" si="135"/>
        <v>#REF!</v>
      </c>
      <c r="P2135" s="41">
        <v>1</v>
      </c>
      <c r="Q2135" s="41">
        <v>1</v>
      </c>
      <c r="R2135" s="41">
        <v>1</v>
      </c>
    </row>
    <row r="2136" spans="1:18">
      <c r="A2136" s="40" t="str">
        <f t="shared" si="132"/>
        <v>5_19852</v>
      </c>
      <c r="B2136" s="40">
        <v>5</v>
      </c>
      <c r="C2136" s="41" t="s">
        <v>93</v>
      </c>
      <c r="D2136" s="40">
        <v>2</v>
      </c>
      <c r="E2136" s="40">
        <v>1985</v>
      </c>
      <c r="F2136" s="40" t="str">
        <f t="shared" si="133"/>
        <v>1985Q2</v>
      </c>
      <c r="G2136" s="40">
        <v>1</v>
      </c>
      <c r="H2136" s="40">
        <v>0</v>
      </c>
      <c r="I2136" s="40">
        <v>0</v>
      </c>
      <c r="J2136" s="42">
        <v>10832</v>
      </c>
      <c r="K2136" s="42">
        <f>J2136*OtherData!$C$3</f>
        <v>8199.8485995457995</v>
      </c>
      <c r="L2136" s="42" t="str">
        <f>VLOOKUP($C2136,OtherData!$H:$I,2,0)</f>
        <v>Storm</v>
      </c>
      <c r="M2136" s="54">
        <f t="shared" si="134"/>
        <v>-3.9216486743224928E-2</v>
      </c>
      <c r="N2136" s="42" t="e">
        <f>VLOOKUP(E2136,Inflation!$A$2:'Inflation'!$L$63,14,FALSE)*J2136</f>
        <v>#REF!</v>
      </c>
      <c r="O2136" s="126" t="e">
        <f t="shared" si="135"/>
        <v>#REF!</v>
      </c>
      <c r="P2136" s="41">
        <v>3</v>
      </c>
      <c r="Q2136" s="41">
        <v>3</v>
      </c>
      <c r="R2136" s="41">
        <v>3</v>
      </c>
    </row>
    <row r="2137" spans="1:18">
      <c r="A2137" s="40" t="str">
        <f t="shared" si="132"/>
        <v>5_19734</v>
      </c>
      <c r="B2137" s="40">
        <v>5</v>
      </c>
      <c r="C2137" s="41" t="s">
        <v>67</v>
      </c>
      <c r="D2137" s="40">
        <v>4</v>
      </c>
      <c r="E2137" s="40">
        <v>1973</v>
      </c>
      <c r="F2137" s="40" t="str">
        <f t="shared" si="133"/>
        <v>1973Q4</v>
      </c>
      <c r="G2137" s="40">
        <v>1</v>
      </c>
      <c r="H2137" s="40">
        <v>0</v>
      </c>
      <c r="I2137" s="40">
        <v>0</v>
      </c>
      <c r="J2137" s="42">
        <v>10243</v>
      </c>
      <c r="K2137" s="42">
        <f>J2137*OtherData!$C$3</f>
        <v>7753.9742619227864</v>
      </c>
      <c r="L2137" s="42" t="str">
        <f>VLOOKUP($C2137,OtherData!$H:$I,2,0)</f>
        <v>Winter</v>
      </c>
      <c r="M2137" s="54">
        <f t="shared" si="134"/>
        <v>-3.9220411398067506E-2</v>
      </c>
      <c r="N2137" s="42" t="e">
        <f>VLOOKUP(E2137,Inflation!$A$2:'Inflation'!$L$63,14,FALSE)*J2137</f>
        <v>#REF!</v>
      </c>
      <c r="O2137" s="126" t="e">
        <f t="shared" si="135"/>
        <v>#REF!</v>
      </c>
      <c r="P2137" s="41">
        <v>1</v>
      </c>
      <c r="Q2137" s="41">
        <v>1</v>
      </c>
      <c r="R2137" s="41">
        <v>1</v>
      </c>
    </row>
    <row r="2138" spans="1:18">
      <c r="A2138" s="40" t="str">
        <f t="shared" si="132"/>
        <v>3_19652</v>
      </c>
      <c r="B2138" s="40">
        <v>3</v>
      </c>
      <c r="C2138" s="41" t="s">
        <v>86</v>
      </c>
      <c r="D2138" s="40">
        <v>2</v>
      </c>
      <c r="E2138" s="40">
        <v>1965</v>
      </c>
      <c r="F2138" s="40" t="str">
        <f t="shared" si="133"/>
        <v>1965Q2</v>
      </c>
      <c r="G2138" s="40">
        <v>1</v>
      </c>
      <c r="H2138" s="40">
        <v>0</v>
      </c>
      <c r="I2138" s="40">
        <v>0</v>
      </c>
      <c r="J2138" s="42">
        <v>9643</v>
      </c>
      <c r="K2138" s="42">
        <f>J2138*OtherData!$C$3</f>
        <v>7299.7728993186984</v>
      </c>
      <c r="L2138" s="42" t="str">
        <f>VLOOKUP($C2138,OtherData!$H:$I,2,0)</f>
        <v>Storm</v>
      </c>
      <c r="M2138" s="54">
        <f t="shared" si="134"/>
        <v>-3.9224409348671142E-2</v>
      </c>
      <c r="N2138" s="42" t="e">
        <f>VLOOKUP(E2138,Inflation!$A$2:'Inflation'!$L$63,14,FALSE)*J2138</f>
        <v>#REF!</v>
      </c>
      <c r="O2138" s="126" t="e">
        <f t="shared" si="135"/>
        <v>#REF!</v>
      </c>
      <c r="P2138" s="41">
        <v>3</v>
      </c>
      <c r="Q2138" s="41">
        <v>3</v>
      </c>
      <c r="R2138" s="41">
        <v>3</v>
      </c>
    </row>
    <row r="2139" spans="1:18">
      <c r="A2139" s="40" t="str">
        <f t="shared" si="132"/>
        <v>3_19734</v>
      </c>
      <c r="B2139" s="40">
        <v>3</v>
      </c>
      <c r="C2139" s="41" t="s">
        <v>67</v>
      </c>
      <c r="D2139" s="40">
        <v>4</v>
      </c>
      <c r="E2139" s="40">
        <v>1973</v>
      </c>
      <c r="F2139" s="40" t="str">
        <f t="shared" si="133"/>
        <v>1973Q4</v>
      </c>
      <c r="G2139" s="40">
        <v>1</v>
      </c>
      <c r="H2139" s="40">
        <v>0</v>
      </c>
      <c r="I2139" s="40">
        <v>0</v>
      </c>
      <c r="J2139" s="42">
        <v>9512</v>
      </c>
      <c r="K2139" s="42">
        <f>J2139*OtherData!$C$3</f>
        <v>7200.6056018168056</v>
      </c>
      <c r="L2139" s="42" t="str">
        <f>VLOOKUP($C2139,OtherData!$H:$I,2,0)</f>
        <v>Winter</v>
      </c>
      <c r="M2139" s="54">
        <f t="shared" si="134"/>
        <v>-3.922528223455294E-2</v>
      </c>
      <c r="N2139" s="42" t="e">
        <f>VLOOKUP(E2139,Inflation!$A$2:'Inflation'!$L$63,14,FALSE)*J2139</f>
        <v>#REF!</v>
      </c>
      <c r="O2139" s="126" t="e">
        <f t="shared" si="135"/>
        <v>#REF!</v>
      </c>
      <c r="P2139" s="41">
        <v>3</v>
      </c>
      <c r="Q2139" s="41">
        <v>3</v>
      </c>
      <c r="R2139" s="41">
        <v>3</v>
      </c>
    </row>
    <row r="2140" spans="1:18">
      <c r="A2140" s="40" t="str">
        <f t="shared" si="132"/>
        <v>1_19762</v>
      </c>
      <c r="B2140" s="40">
        <v>1</v>
      </c>
      <c r="C2140" s="41" t="s">
        <v>106</v>
      </c>
      <c r="D2140" s="40">
        <v>2</v>
      </c>
      <c r="E2140" s="40">
        <v>1976</v>
      </c>
      <c r="F2140" s="40" t="str">
        <f t="shared" si="133"/>
        <v>1976Q2</v>
      </c>
      <c r="G2140" s="40">
        <v>1</v>
      </c>
      <c r="H2140" s="40">
        <v>0</v>
      </c>
      <c r="I2140" s="40">
        <v>0</v>
      </c>
      <c r="J2140" s="42">
        <v>9483</v>
      </c>
      <c r="K2140" s="42">
        <f>J2140*OtherData!$C$3</f>
        <v>7178.6525359576081</v>
      </c>
      <c r="L2140" s="42" t="str">
        <f>VLOOKUP($C2140,OtherData!$H:$I,2,0)</f>
        <v>Storm</v>
      </c>
      <c r="M2140" s="54">
        <f t="shared" si="134"/>
        <v>-3.9225475468832115E-2</v>
      </c>
      <c r="N2140" s="42" t="e">
        <f>VLOOKUP(E2140,Inflation!$A$2:'Inflation'!$L$63,14,FALSE)*J2140</f>
        <v>#REF!</v>
      </c>
      <c r="O2140" s="126" t="e">
        <f t="shared" si="135"/>
        <v>#REF!</v>
      </c>
      <c r="P2140" s="41">
        <v>4</v>
      </c>
      <c r="Q2140" s="41">
        <v>4</v>
      </c>
      <c r="R2140" s="41">
        <v>4</v>
      </c>
    </row>
    <row r="2141" spans="1:18">
      <c r="A2141" s="40" t="str">
        <f t="shared" si="132"/>
        <v>4_19762</v>
      </c>
      <c r="B2141" s="40">
        <v>4</v>
      </c>
      <c r="C2141" s="41" t="s">
        <v>106</v>
      </c>
      <c r="D2141" s="40">
        <v>2</v>
      </c>
      <c r="E2141" s="40">
        <v>1976</v>
      </c>
      <c r="F2141" s="40" t="str">
        <f t="shared" si="133"/>
        <v>1976Q2</v>
      </c>
      <c r="G2141" s="40">
        <v>1</v>
      </c>
      <c r="H2141" s="40">
        <v>0</v>
      </c>
      <c r="I2141" s="40">
        <v>0</v>
      </c>
      <c r="J2141" s="42">
        <v>9280</v>
      </c>
      <c r="K2141" s="42">
        <f>J2141*OtherData!$C$3</f>
        <v>7024.9810749432254</v>
      </c>
      <c r="L2141" s="42" t="str">
        <f>VLOOKUP($C2141,OtherData!$H:$I,2,0)</f>
        <v>Storm</v>
      </c>
      <c r="M2141" s="54">
        <f t="shared" si="134"/>
        <v>-3.9226828108786346E-2</v>
      </c>
      <c r="N2141" s="42" t="e">
        <f>VLOOKUP(E2141,Inflation!$A$2:'Inflation'!$L$63,14,FALSE)*J2141</f>
        <v>#REF!</v>
      </c>
      <c r="O2141" s="126" t="e">
        <f t="shared" si="135"/>
        <v>#REF!</v>
      </c>
      <c r="P2141" s="41">
        <v>2</v>
      </c>
      <c r="Q2141" s="41">
        <v>2</v>
      </c>
      <c r="R2141" s="41">
        <v>2</v>
      </c>
    </row>
    <row r="2142" spans="1:18">
      <c r="A2142" s="40" t="str">
        <f t="shared" si="132"/>
        <v>1_19931</v>
      </c>
      <c r="B2142" s="40">
        <v>1</v>
      </c>
      <c r="C2142" s="41" t="s">
        <v>67</v>
      </c>
      <c r="D2142" s="40">
        <v>1</v>
      </c>
      <c r="E2142" s="40">
        <v>1993</v>
      </c>
      <c r="F2142" s="40" t="str">
        <f t="shared" si="133"/>
        <v>1993Q1</v>
      </c>
      <c r="G2142" s="40">
        <v>2</v>
      </c>
      <c r="H2142" s="40">
        <v>0</v>
      </c>
      <c r="I2142" s="40">
        <v>0</v>
      </c>
      <c r="J2142" s="42">
        <v>8990</v>
      </c>
      <c r="K2142" s="42">
        <f>J2142*OtherData!$C$3</f>
        <v>6805.4504163512493</v>
      </c>
      <c r="L2142" s="42" t="str">
        <f>VLOOKUP($C2142,OtherData!$H:$I,2,0)</f>
        <v>Winter</v>
      </c>
      <c r="M2142" s="54">
        <f t="shared" si="134"/>
        <v>-3.922876045157811E-2</v>
      </c>
      <c r="N2142" s="42" t="e">
        <f>VLOOKUP(E2142,Inflation!$A$2:'Inflation'!$L$63,14,FALSE)*J2142</f>
        <v>#REF!</v>
      </c>
      <c r="O2142" s="126" t="e">
        <f t="shared" si="135"/>
        <v>#REF!</v>
      </c>
      <c r="P2142" s="41">
        <v>3</v>
      </c>
      <c r="Q2142" s="41">
        <v>3</v>
      </c>
      <c r="R2142" s="41">
        <v>3</v>
      </c>
    </row>
    <row r="2143" spans="1:18">
      <c r="A2143" s="40" t="str">
        <f t="shared" si="132"/>
        <v>3_19873</v>
      </c>
      <c r="B2143" s="40">
        <v>3</v>
      </c>
      <c r="C2143" s="41" t="s">
        <v>72</v>
      </c>
      <c r="D2143" s="40">
        <v>3</v>
      </c>
      <c r="E2143" s="40">
        <v>1987</v>
      </c>
      <c r="F2143" s="40" t="str">
        <f t="shared" si="133"/>
        <v>1987Q3</v>
      </c>
      <c r="G2143" s="40">
        <v>1</v>
      </c>
      <c r="H2143" s="40">
        <v>0</v>
      </c>
      <c r="I2143" s="40">
        <v>0</v>
      </c>
      <c r="J2143" s="42">
        <v>8710</v>
      </c>
      <c r="K2143" s="42">
        <f>J2143*OtherData!$C$3</f>
        <v>6593.4897804693419</v>
      </c>
      <c r="L2143" s="42" t="str">
        <f>VLOOKUP($C2143,OtherData!$H:$I,2,0)</f>
        <v>Storm</v>
      </c>
      <c r="M2143" s="54">
        <f t="shared" si="134"/>
        <v>-3.9230626161859808E-2</v>
      </c>
      <c r="N2143" s="42" t="e">
        <f>VLOOKUP(E2143,Inflation!$A$2:'Inflation'!$L$63,14,FALSE)*J2143</f>
        <v>#REF!</v>
      </c>
      <c r="O2143" s="126" t="e">
        <f t="shared" si="135"/>
        <v>#REF!</v>
      </c>
      <c r="P2143" s="41">
        <v>3</v>
      </c>
      <c r="Q2143" s="41">
        <v>3</v>
      </c>
      <c r="R2143" s="41">
        <v>3</v>
      </c>
    </row>
    <row r="2144" spans="1:18">
      <c r="A2144" s="40" t="str">
        <f t="shared" si="132"/>
        <v>4_19882</v>
      </c>
      <c r="B2144" s="40">
        <v>4</v>
      </c>
      <c r="C2144" s="41" t="s">
        <v>71</v>
      </c>
      <c r="D2144" s="40">
        <v>2</v>
      </c>
      <c r="E2144" s="40">
        <v>1988</v>
      </c>
      <c r="F2144" s="40" t="str">
        <f t="shared" si="133"/>
        <v>1988Q2</v>
      </c>
      <c r="G2144" s="40">
        <v>1</v>
      </c>
      <c r="H2144" s="40">
        <v>0</v>
      </c>
      <c r="I2144" s="40">
        <v>0</v>
      </c>
      <c r="J2144" s="42">
        <v>8707</v>
      </c>
      <c r="K2144" s="42">
        <f>J2144*OtherData!$C$3</f>
        <v>6591.218773656321</v>
      </c>
      <c r="L2144" s="42" t="str">
        <f>VLOOKUP($C2144,OtherData!$H:$I,2,0)</f>
        <v>Storm</v>
      </c>
      <c r="M2144" s="54">
        <f t="shared" si="134"/>
        <v>-3.9230646151612827E-2</v>
      </c>
      <c r="N2144" s="42" t="e">
        <f>VLOOKUP(E2144,Inflation!$A$2:'Inflation'!$L$63,14,FALSE)*J2144</f>
        <v>#REF!</v>
      </c>
      <c r="O2144" s="126" t="e">
        <f t="shared" si="135"/>
        <v>#REF!</v>
      </c>
      <c r="P2144" s="41">
        <v>5</v>
      </c>
      <c r="Q2144" s="41">
        <v>2</v>
      </c>
      <c r="R2144" s="41">
        <v>2</v>
      </c>
    </row>
    <row r="2145" spans="1:18">
      <c r="A2145" s="40" t="str">
        <f t="shared" si="132"/>
        <v>3_20112</v>
      </c>
      <c r="B2145" s="40">
        <v>3</v>
      </c>
      <c r="C2145" s="41" t="s">
        <v>71</v>
      </c>
      <c r="D2145" s="40">
        <v>2</v>
      </c>
      <c r="E2145" s="40">
        <v>2011</v>
      </c>
      <c r="F2145" s="40" t="str">
        <f t="shared" si="133"/>
        <v>2011Q2</v>
      </c>
      <c r="G2145" s="40">
        <v>1</v>
      </c>
      <c r="H2145" s="40">
        <v>0</v>
      </c>
      <c r="I2145" s="40">
        <v>0</v>
      </c>
      <c r="J2145" s="42">
        <v>8695</v>
      </c>
      <c r="K2145" s="42">
        <f>J2145*OtherData!$C$3</f>
        <v>6582.1347464042392</v>
      </c>
      <c r="L2145" s="42" t="str">
        <f>VLOOKUP($C2145,OtherData!$H:$I,2,0)</f>
        <v>Storm</v>
      </c>
      <c r="M2145" s="54">
        <f t="shared" si="134"/>
        <v>-3.9230726110624899E-2</v>
      </c>
      <c r="N2145" s="42" t="e">
        <f>VLOOKUP(E2145,Inflation!$A$2:'Inflation'!$L$63,14,FALSE)*J2145</f>
        <v>#REF!</v>
      </c>
      <c r="O2145" s="126" t="e">
        <f t="shared" si="135"/>
        <v>#REF!</v>
      </c>
      <c r="P2145" s="41">
        <v>2</v>
      </c>
      <c r="Q2145" s="41">
        <v>2</v>
      </c>
      <c r="R2145" s="41">
        <v>2</v>
      </c>
    </row>
    <row r="2146" spans="1:18">
      <c r="A2146" s="40" t="str">
        <f t="shared" si="132"/>
        <v>1_19903</v>
      </c>
      <c r="B2146" s="40">
        <v>1</v>
      </c>
      <c r="C2146" s="41" t="s">
        <v>72</v>
      </c>
      <c r="D2146" s="40">
        <v>3</v>
      </c>
      <c r="E2146" s="40">
        <v>1990</v>
      </c>
      <c r="F2146" s="40" t="str">
        <f t="shared" si="133"/>
        <v>1990Q3</v>
      </c>
      <c r="G2146" s="40">
        <v>1</v>
      </c>
      <c r="H2146" s="40">
        <v>0</v>
      </c>
      <c r="I2146" s="40">
        <v>13</v>
      </c>
      <c r="J2146" s="42">
        <v>8691</v>
      </c>
      <c r="K2146" s="42">
        <f>J2146*OtherData!$C$3</f>
        <v>6579.1067373202122</v>
      </c>
      <c r="L2146" s="42" t="str">
        <f>VLOOKUP($C2146,OtherData!$H:$I,2,0)</f>
        <v>Storm</v>
      </c>
      <c r="M2146" s="54">
        <f t="shared" si="134"/>
        <v>-3.9230752763628925E-2</v>
      </c>
      <c r="N2146" s="42" t="e">
        <f>VLOOKUP(E2146,Inflation!$A$2:'Inflation'!$L$63,14,FALSE)*J2146</f>
        <v>#REF!</v>
      </c>
      <c r="O2146" s="126" t="e">
        <f t="shared" si="135"/>
        <v>#REF!</v>
      </c>
      <c r="P2146" s="41">
        <v>4</v>
      </c>
      <c r="Q2146" s="41">
        <v>4</v>
      </c>
      <c r="R2146" s="41">
        <v>4</v>
      </c>
    </row>
    <row r="2147" spans="1:18">
      <c r="A2147" s="40" t="str">
        <f t="shared" si="132"/>
        <v>2_19863</v>
      </c>
      <c r="B2147" s="40">
        <v>2</v>
      </c>
      <c r="C2147" s="41" t="s">
        <v>73</v>
      </c>
      <c r="D2147" s="40">
        <v>3</v>
      </c>
      <c r="E2147" s="40">
        <v>1986</v>
      </c>
      <c r="F2147" s="40" t="str">
        <f t="shared" si="133"/>
        <v>1986Q3</v>
      </c>
      <c r="G2147" s="40">
        <v>1</v>
      </c>
      <c r="H2147" s="40">
        <v>0</v>
      </c>
      <c r="I2147" s="40">
        <v>0</v>
      </c>
      <c r="J2147" s="42">
        <v>8689</v>
      </c>
      <c r="K2147" s="42">
        <f>J2147*OtherData!$C$3</f>
        <v>6577.5927327781983</v>
      </c>
      <c r="L2147" s="42" t="str">
        <f>VLOOKUP($C2147,OtherData!$H:$I,2,0)</f>
        <v>Wind</v>
      </c>
      <c r="M2147" s="54">
        <f t="shared" si="134"/>
        <v>-3.9230766090130938E-2</v>
      </c>
      <c r="N2147" s="42" t="e">
        <f>VLOOKUP(E2147,Inflation!$A$2:'Inflation'!$L$63,14,FALSE)*J2147</f>
        <v>#REF!</v>
      </c>
      <c r="O2147" s="126" t="e">
        <f t="shared" si="135"/>
        <v>#REF!</v>
      </c>
      <c r="P2147" s="41">
        <v>3</v>
      </c>
      <c r="Q2147" s="41">
        <v>3</v>
      </c>
      <c r="R2147" s="41">
        <v>3</v>
      </c>
    </row>
    <row r="2148" spans="1:18">
      <c r="A2148" s="40" t="str">
        <f t="shared" si="132"/>
        <v>1_19931</v>
      </c>
      <c r="B2148" s="40">
        <v>1</v>
      </c>
      <c r="C2148" s="41" t="s">
        <v>72</v>
      </c>
      <c r="D2148" s="40">
        <v>1</v>
      </c>
      <c r="E2148" s="40">
        <v>1993</v>
      </c>
      <c r="F2148" s="40" t="str">
        <f t="shared" si="133"/>
        <v>1993Q1</v>
      </c>
      <c r="G2148" s="40">
        <v>1</v>
      </c>
      <c r="H2148" s="40">
        <v>0</v>
      </c>
      <c r="I2148" s="40">
        <v>0</v>
      </c>
      <c r="J2148" s="42">
        <v>8688</v>
      </c>
      <c r="K2148" s="42">
        <f>J2148*OtherData!$C$3</f>
        <v>6576.8357305071922</v>
      </c>
      <c r="L2148" s="42" t="str">
        <f>VLOOKUP($C2148,OtherData!$H:$I,2,0)</f>
        <v>Storm</v>
      </c>
      <c r="M2148" s="54">
        <f t="shared" si="134"/>
        <v>-3.9230772753381944E-2</v>
      </c>
      <c r="N2148" s="42" t="e">
        <f>VLOOKUP(E2148,Inflation!$A$2:'Inflation'!$L$63,14,FALSE)*J2148</f>
        <v>#REF!</v>
      </c>
      <c r="O2148" s="126" t="e">
        <f t="shared" si="135"/>
        <v>#REF!</v>
      </c>
      <c r="P2148" s="41">
        <v>3</v>
      </c>
      <c r="Q2148" s="41">
        <v>3</v>
      </c>
      <c r="R2148" s="41">
        <v>3</v>
      </c>
    </row>
    <row r="2149" spans="1:18">
      <c r="A2149" s="40" t="str">
        <f t="shared" si="132"/>
        <v>3_19772</v>
      </c>
      <c r="B2149" s="40">
        <v>3</v>
      </c>
      <c r="C2149" s="41" t="s">
        <v>73</v>
      </c>
      <c r="D2149" s="40">
        <v>2</v>
      </c>
      <c r="E2149" s="40">
        <v>1977</v>
      </c>
      <c r="F2149" s="40" t="str">
        <f t="shared" si="133"/>
        <v>1977Q2</v>
      </c>
      <c r="G2149" s="40">
        <v>1</v>
      </c>
      <c r="H2149" s="40">
        <v>0</v>
      </c>
      <c r="I2149" s="40">
        <v>0</v>
      </c>
      <c r="J2149" s="42">
        <v>8681</v>
      </c>
      <c r="K2149" s="42">
        <f>J2149*OtherData!$C$3</f>
        <v>6571.5367146101444</v>
      </c>
      <c r="L2149" s="42" t="str">
        <f>VLOOKUP($C2149,OtherData!$H:$I,2,0)</f>
        <v>Wind</v>
      </c>
      <c r="M2149" s="54">
        <f t="shared" si="134"/>
        <v>-3.9230819396138983E-2</v>
      </c>
      <c r="N2149" s="42" t="e">
        <f>VLOOKUP(E2149,Inflation!$A$2:'Inflation'!$L$63,14,FALSE)*J2149</f>
        <v>#REF!</v>
      </c>
      <c r="O2149" s="126" t="e">
        <f t="shared" si="135"/>
        <v>#REF!</v>
      </c>
      <c r="P2149" s="41">
        <v>5</v>
      </c>
      <c r="Q2149" s="41">
        <v>2</v>
      </c>
      <c r="R2149" s="41">
        <v>2</v>
      </c>
    </row>
    <row r="2150" spans="1:18">
      <c r="A2150" s="40" t="str">
        <f t="shared" si="132"/>
        <v>3_19882</v>
      </c>
      <c r="B2150" s="40">
        <v>3</v>
      </c>
      <c r="C2150" s="41" t="s">
        <v>71</v>
      </c>
      <c r="D2150" s="40">
        <v>2</v>
      </c>
      <c r="E2150" s="40">
        <v>1988</v>
      </c>
      <c r="F2150" s="40" t="str">
        <f t="shared" si="133"/>
        <v>1988Q2</v>
      </c>
      <c r="G2150" s="40">
        <v>1</v>
      </c>
      <c r="H2150" s="40">
        <v>0</v>
      </c>
      <c r="I2150" s="40">
        <v>0</v>
      </c>
      <c r="J2150" s="42">
        <v>8676</v>
      </c>
      <c r="K2150" s="42">
        <f>J2150*OtherData!$C$3</f>
        <v>6567.7517032551104</v>
      </c>
      <c r="L2150" s="42" t="str">
        <f>VLOOKUP($C2150,OtherData!$H:$I,2,0)</f>
        <v>Storm</v>
      </c>
      <c r="M2150" s="54">
        <f t="shared" si="134"/>
        <v>-3.9230852712394015E-2</v>
      </c>
      <c r="N2150" s="42" t="e">
        <f>VLOOKUP(E2150,Inflation!$A$2:'Inflation'!$L$63,14,FALSE)*J2150</f>
        <v>#REF!</v>
      </c>
      <c r="O2150" s="126" t="e">
        <f t="shared" si="135"/>
        <v>#REF!</v>
      </c>
      <c r="P2150" s="41">
        <v>5</v>
      </c>
      <c r="Q2150" s="41">
        <v>2</v>
      </c>
      <c r="R2150" s="41">
        <v>2</v>
      </c>
    </row>
    <row r="2151" spans="1:18">
      <c r="A2151" s="40" t="str">
        <f t="shared" si="132"/>
        <v>1_19903</v>
      </c>
      <c r="B2151" s="40">
        <v>1</v>
      </c>
      <c r="C2151" s="41" t="s">
        <v>71</v>
      </c>
      <c r="D2151" s="40">
        <v>3</v>
      </c>
      <c r="E2151" s="40">
        <v>1990</v>
      </c>
      <c r="F2151" s="40" t="str">
        <f t="shared" si="133"/>
        <v>1990Q3</v>
      </c>
      <c r="G2151" s="40">
        <v>1</v>
      </c>
      <c r="H2151" s="40">
        <v>0</v>
      </c>
      <c r="I2151" s="40">
        <v>0</v>
      </c>
      <c r="J2151" s="42">
        <v>8672</v>
      </c>
      <c r="K2151" s="42">
        <f>J2151*OtherData!$C$3</f>
        <v>6564.7236941710826</v>
      </c>
      <c r="L2151" s="42" t="str">
        <f>VLOOKUP($C2151,OtherData!$H:$I,2,0)</f>
        <v>Storm</v>
      </c>
      <c r="M2151" s="54">
        <f t="shared" si="134"/>
        <v>-3.9230879365398041E-2</v>
      </c>
      <c r="N2151" s="42" t="e">
        <f>VLOOKUP(E2151,Inflation!$A$2:'Inflation'!$L$63,14,FALSE)*J2151</f>
        <v>#REF!</v>
      </c>
      <c r="O2151" s="126" t="e">
        <f t="shared" si="135"/>
        <v>#REF!</v>
      </c>
      <c r="P2151" s="41">
        <v>2</v>
      </c>
      <c r="Q2151" s="41">
        <v>2</v>
      </c>
      <c r="R2151" s="41">
        <v>2</v>
      </c>
    </row>
    <row r="2152" spans="1:18">
      <c r="A2152" s="40" t="str">
        <f t="shared" si="132"/>
        <v>4_20153</v>
      </c>
      <c r="B2152" s="40">
        <v>4</v>
      </c>
      <c r="C2152" s="41" t="s">
        <v>71</v>
      </c>
      <c r="D2152" s="40">
        <v>3</v>
      </c>
      <c r="E2152" s="40">
        <v>2015</v>
      </c>
      <c r="F2152" s="40" t="str">
        <f t="shared" si="133"/>
        <v>2015Q3</v>
      </c>
      <c r="G2152" s="40">
        <v>1</v>
      </c>
      <c r="H2152" s="40">
        <v>0</v>
      </c>
      <c r="I2152" s="40">
        <v>0</v>
      </c>
      <c r="J2152" s="42">
        <v>8665</v>
      </c>
      <c r="K2152" s="42">
        <f>J2152*OtherData!$C$3</f>
        <v>6559.4246782740347</v>
      </c>
      <c r="L2152" s="42" t="str">
        <f>VLOOKUP($C2152,OtherData!$H:$I,2,0)</f>
        <v>Storm</v>
      </c>
      <c r="M2152" s="54">
        <f t="shared" si="134"/>
        <v>-3.923092600815508E-2</v>
      </c>
      <c r="N2152" s="42" t="e">
        <f>VLOOKUP(E2152,Inflation!$A$2:'Inflation'!$L$63,14,FALSE)*J2152</f>
        <v>#REF!</v>
      </c>
      <c r="O2152" s="126" t="e">
        <f t="shared" si="135"/>
        <v>#REF!</v>
      </c>
      <c r="P2152" s="41">
        <v>4</v>
      </c>
      <c r="Q2152" s="41">
        <v>4</v>
      </c>
      <c r="R2152" s="41">
        <v>4</v>
      </c>
    </row>
    <row r="2153" spans="1:18">
      <c r="A2153" s="40" t="str">
        <f t="shared" si="132"/>
        <v>3_19613</v>
      </c>
      <c r="B2153" s="40">
        <v>3</v>
      </c>
      <c r="C2153" s="41" t="s">
        <v>74</v>
      </c>
      <c r="D2153" s="40">
        <v>3</v>
      </c>
      <c r="E2153" s="40">
        <v>1961</v>
      </c>
      <c r="F2153" s="40" t="str">
        <f t="shared" si="133"/>
        <v>1961Q3</v>
      </c>
      <c r="G2153" s="40">
        <v>1</v>
      </c>
      <c r="H2153" s="40">
        <v>0</v>
      </c>
      <c r="I2153" s="40">
        <v>26</v>
      </c>
      <c r="J2153" s="42">
        <v>8660</v>
      </c>
      <c r="K2153" s="42">
        <f>J2153*OtherData!$C$3</f>
        <v>6555.6396669190008</v>
      </c>
      <c r="L2153" s="42" t="str">
        <f>VLOOKUP($C2153,OtherData!$H:$I,2,0)</f>
        <v>Storm</v>
      </c>
      <c r="M2153" s="54">
        <f t="shared" si="134"/>
        <v>-3.9230959324410113E-2</v>
      </c>
      <c r="N2153" s="42" t="e">
        <f>VLOOKUP(E2153,Inflation!$A$2:'Inflation'!$L$63,14,FALSE)*J2153</f>
        <v>#REF!</v>
      </c>
      <c r="O2153" s="126" t="e">
        <f t="shared" si="135"/>
        <v>#REF!</v>
      </c>
      <c r="P2153" s="41">
        <v>5</v>
      </c>
      <c r="Q2153" s="41">
        <v>2</v>
      </c>
      <c r="R2153" s="41">
        <v>2</v>
      </c>
    </row>
    <row r="2154" spans="1:18">
      <c r="A2154" s="40" t="str">
        <f t="shared" si="132"/>
        <v>2_19961</v>
      </c>
      <c r="B2154" s="40">
        <v>2</v>
      </c>
      <c r="C2154" s="41" t="s">
        <v>71</v>
      </c>
      <c r="D2154" s="40">
        <v>1</v>
      </c>
      <c r="E2154" s="40">
        <v>1996</v>
      </c>
      <c r="F2154" s="40" t="str">
        <f t="shared" si="133"/>
        <v>1996Q1</v>
      </c>
      <c r="G2154" s="40">
        <v>1</v>
      </c>
      <c r="H2154" s="40">
        <v>0</v>
      </c>
      <c r="I2154" s="40">
        <v>0</v>
      </c>
      <c r="J2154" s="42">
        <v>8658</v>
      </c>
      <c r="K2154" s="42">
        <f>J2154*OtherData!$C$3</f>
        <v>6554.1256623769877</v>
      </c>
      <c r="L2154" s="42" t="str">
        <f>VLOOKUP($C2154,OtherData!$H:$I,2,0)</f>
        <v>Storm</v>
      </c>
      <c r="M2154" s="54">
        <f t="shared" si="134"/>
        <v>-3.9230972650912126E-2</v>
      </c>
      <c r="N2154" s="42" t="e">
        <f>VLOOKUP(E2154,Inflation!$A$2:'Inflation'!$L$63,14,FALSE)*J2154</f>
        <v>#REF!</v>
      </c>
      <c r="O2154" s="126" t="e">
        <f t="shared" si="135"/>
        <v>#REF!</v>
      </c>
      <c r="P2154" s="41">
        <v>3</v>
      </c>
      <c r="Q2154" s="41">
        <v>3</v>
      </c>
      <c r="R2154" s="41">
        <v>3</v>
      </c>
    </row>
    <row r="2155" spans="1:18">
      <c r="A2155" s="40" t="str">
        <f t="shared" si="132"/>
        <v>1_19603</v>
      </c>
      <c r="B2155" s="40">
        <v>1</v>
      </c>
      <c r="C2155" s="41" t="s">
        <v>74</v>
      </c>
      <c r="D2155" s="40">
        <v>3</v>
      </c>
      <c r="E2155" s="40">
        <v>1960</v>
      </c>
      <c r="F2155" s="40" t="str">
        <f t="shared" si="133"/>
        <v>1960Q3</v>
      </c>
      <c r="G2155" s="40">
        <v>1</v>
      </c>
      <c r="H2155" s="40">
        <v>0</v>
      </c>
      <c r="I2155" s="40">
        <v>0</v>
      </c>
      <c r="J2155" s="42">
        <v>8644</v>
      </c>
      <c r="K2155" s="42">
        <f>J2155*OtherData!$C$3</f>
        <v>6543.527630582892</v>
      </c>
      <c r="L2155" s="42" t="str">
        <f>VLOOKUP($C2155,OtherData!$H:$I,2,0)</f>
        <v>Storm</v>
      </c>
      <c r="M2155" s="54">
        <f t="shared" si="134"/>
        <v>-3.923106593642621E-2</v>
      </c>
      <c r="N2155" s="42" t="e">
        <f>VLOOKUP(E2155,Inflation!$A$2:'Inflation'!$L$63,14,FALSE)*J2155</f>
        <v>#REF!</v>
      </c>
      <c r="O2155" s="126" t="e">
        <f t="shared" si="135"/>
        <v>#REF!</v>
      </c>
      <c r="P2155" s="41">
        <v>4</v>
      </c>
      <c r="Q2155" s="41">
        <v>4</v>
      </c>
      <c r="R2155" s="41">
        <v>4</v>
      </c>
    </row>
    <row r="2156" spans="1:18">
      <c r="A2156" s="40" t="str">
        <f t="shared" si="132"/>
        <v>3_20112</v>
      </c>
      <c r="B2156" s="40">
        <v>3</v>
      </c>
      <c r="C2156" s="41" t="s">
        <v>71</v>
      </c>
      <c r="D2156" s="40">
        <v>2</v>
      </c>
      <c r="E2156" s="40">
        <v>2011</v>
      </c>
      <c r="F2156" s="40" t="str">
        <f t="shared" si="133"/>
        <v>2011Q2</v>
      </c>
      <c r="G2156" s="40">
        <v>1</v>
      </c>
      <c r="H2156" s="40">
        <v>0</v>
      </c>
      <c r="I2156" s="40">
        <v>0</v>
      </c>
      <c r="J2156" s="42">
        <v>8643</v>
      </c>
      <c r="K2156" s="42">
        <f>J2156*OtherData!$C$3</f>
        <v>6542.770628311885</v>
      </c>
      <c r="L2156" s="42" t="str">
        <f>VLOOKUP($C2156,OtherData!$H:$I,2,0)</f>
        <v>Storm</v>
      </c>
      <c r="M2156" s="54">
        <f t="shared" si="134"/>
        <v>-3.9231072599677216E-2</v>
      </c>
      <c r="N2156" s="42" t="e">
        <f>VLOOKUP(E2156,Inflation!$A$2:'Inflation'!$L$63,14,FALSE)*J2156</f>
        <v>#REF!</v>
      </c>
      <c r="O2156" s="126" t="e">
        <f t="shared" si="135"/>
        <v>#REF!</v>
      </c>
      <c r="P2156" s="41">
        <v>4</v>
      </c>
      <c r="Q2156" s="41">
        <v>4</v>
      </c>
      <c r="R2156" s="41">
        <v>4</v>
      </c>
    </row>
    <row r="2157" spans="1:18">
      <c r="A2157" s="40" t="str">
        <f t="shared" si="132"/>
        <v>1_19901</v>
      </c>
      <c r="B2157" s="40">
        <v>1</v>
      </c>
      <c r="C2157" s="41" t="s">
        <v>71</v>
      </c>
      <c r="D2157" s="40">
        <v>1</v>
      </c>
      <c r="E2157" s="40">
        <v>1990</v>
      </c>
      <c r="F2157" s="40" t="str">
        <f t="shared" si="133"/>
        <v>1990Q1</v>
      </c>
      <c r="G2157" s="40">
        <v>1</v>
      </c>
      <c r="H2157" s="40">
        <v>0</v>
      </c>
      <c r="I2157" s="40">
        <v>0</v>
      </c>
      <c r="J2157" s="42">
        <v>8636</v>
      </c>
      <c r="K2157" s="42">
        <f>J2157*OtherData!$C$3</f>
        <v>6537.4716124148372</v>
      </c>
      <c r="L2157" s="42" t="str">
        <f>VLOOKUP($C2157,OtherData!$H:$I,2,0)</f>
        <v>Storm</v>
      </c>
      <c r="M2157" s="54">
        <f t="shared" si="134"/>
        <v>-3.9231119242434255E-2</v>
      </c>
      <c r="N2157" s="42" t="e">
        <f>VLOOKUP(E2157,Inflation!$A$2:'Inflation'!$L$63,14,FALSE)*J2157</f>
        <v>#REF!</v>
      </c>
      <c r="O2157" s="126" t="e">
        <f t="shared" si="135"/>
        <v>#REF!</v>
      </c>
      <c r="P2157" s="41">
        <v>3</v>
      </c>
      <c r="Q2157" s="41">
        <v>3</v>
      </c>
      <c r="R2157" s="41">
        <v>3</v>
      </c>
    </row>
    <row r="2158" spans="1:18">
      <c r="A2158" s="40" t="str">
        <f t="shared" si="132"/>
        <v>1_19861</v>
      </c>
      <c r="B2158" s="40">
        <v>1</v>
      </c>
      <c r="C2158" s="41" t="s">
        <v>71</v>
      </c>
      <c r="D2158" s="40">
        <v>1</v>
      </c>
      <c r="E2158" s="40">
        <v>1986</v>
      </c>
      <c r="F2158" s="40" t="str">
        <f t="shared" si="133"/>
        <v>1986Q1</v>
      </c>
      <c r="G2158" s="40">
        <v>1</v>
      </c>
      <c r="H2158" s="40">
        <v>0</v>
      </c>
      <c r="I2158" s="40">
        <v>0</v>
      </c>
      <c r="J2158" s="42">
        <v>8631</v>
      </c>
      <c r="K2158" s="42">
        <f>J2158*OtherData!$C$3</f>
        <v>6533.6866010598033</v>
      </c>
      <c r="L2158" s="42" t="str">
        <f>VLOOKUP($C2158,OtherData!$H:$I,2,0)</f>
        <v>Storm</v>
      </c>
      <c r="M2158" s="54">
        <f t="shared" si="134"/>
        <v>-3.9231152558689288E-2</v>
      </c>
      <c r="N2158" s="42" t="e">
        <f>VLOOKUP(E2158,Inflation!$A$2:'Inflation'!$L$63,14,FALSE)*J2158</f>
        <v>#REF!</v>
      </c>
      <c r="O2158" s="126" t="e">
        <f t="shared" si="135"/>
        <v>#REF!</v>
      </c>
      <c r="P2158" s="41">
        <v>3</v>
      </c>
      <c r="Q2158" s="41">
        <v>3</v>
      </c>
      <c r="R2158" s="41">
        <v>3</v>
      </c>
    </row>
    <row r="2159" spans="1:18">
      <c r="A2159" s="40" t="str">
        <f t="shared" si="132"/>
        <v>2_19892</v>
      </c>
      <c r="B2159" s="40">
        <v>2</v>
      </c>
      <c r="C2159" s="41" t="s">
        <v>71</v>
      </c>
      <c r="D2159" s="40">
        <v>2</v>
      </c>
      <c r="E2159" s="40">
        <v>1989</v>
      </c>
      <c r="F2159" s="40" t="str">
        <f t="shared" si="133"/>
        <v>1989Q2</v>
      </c>
      <c r="G2159" s="40">
        <v>1</v>
      </c>
      <c r="H2159" s="40">
        <v>0</v>
      </c>
      <c r="I2159" s="40">
        <v>0</v>
      </c>
      <c r="J2159" s="42">
        <v>8622</v>
      </c>
      <c r="K2159" s="42">
        <f>J2159*OtherData!$C$3</f>
        <v>6526.8735806207424</v>
      </c>
      <c r="L2159" s="42" t="str">
        <f>VLOOKUP($C2159,OtherData!$H:$I,2,0)</f>
        <v>Storm</v>
      </c>
      <c r="M2159" s="54">
        <f t="shared" si="134"/>
        <v>-3.9231212527948339E-2</v>
      </c>
      <c r="N2159" s="42" t="e">
        <f>VLOOKUP(E2159,Inflation!$A$2:'Inflation'!$L$63,14,FALSE)*J2159</f>
        <v>#REF!</v>
      </c>
      <c r="O2159" s="126" t="e">
        <f t="shared" si="135"/>
        <v>#REF!</v>
      </c>
      <c r="P2159" s="41">
        <v>3</v>
      </c>
      <c r="Q2159" s="41">
        <v>3</v>
      </c>
      <c r="R2159" s="41">
        <v>3</v>
      </c>
    </row>
    <row r="2160" spans="1:18">
      <c r="A2160" s="40" t="str">
        <f t="shared" si="132"/>
        <v>2_20182</v>
      </c>
      <c r="B2160" s="40">
        <v>2</v>
      </c>
      <c r="C2160" s="41" t="s">
        <v>71</v>
      </c>
      <c r="D2160" s="40">
        <v>2</v>
      </c>
      <c r="E2160" s="40">
        <v>2018</v>
      </c>
      <c r="F2160" s="40" t="str">
        <f t="shared" si="133"/>
        <v>2018Q2</v>
      </c>
      <c r="G2160" s="40">
        <v>1</v>
      </c>
      <c r="H2160" s="40">
        <v>0</v>
      </c>
      <c r="I2160" s="40">
        <v>0</v>
      </c>
      <c r="J2160" s="42">
        <v>8615</v>
      </c>
      <c r="K2160" s="42">
        <f>J2160*OtherData!$C$3</f>
        <v>6521.5745647236945</v>
      </c>
      <c r="L2160" s="42" t="str">
        <f>VLOOKUP($C2160,OtherData!$H:$I,2,0)</f>
        <v>Storm</v>
      </c>
      <c r="M2160" s="54">
        <f t="shared" si="134"/>
        <v>-3.9231259170705385E-2</v>
      </c>
      <c r="N2160" s="42" t="e">
        <f>VLOOKUP(E2160,Inflation!$A$2:'Inflation'!$L$63,14,FALSE)*J2160</f>
        <v>#REF!</v>
      </c>
      <c r="O2160" s="126" t="e">
        <f t="shared" si="135"/>
        <v>#REF!</v>
      </c>
      <c r="P2160" s="41">
        <v>4</v>
      </c>
      <c r="Q2160" s="41">
        <v>4</v>
      </c>
      <c r="R2160" s="41">
        <v>4</v>
      </c>
    </row>
    <row r="2161" spans="1:18">
      <c r="A2161" s="40" t="str">
        <f t="shared" si="132"/>
        <v>1_19822</v>
      </c>
      <c r="B2161" s="40">
        <v>1</v>
      </c>
      <c r="C2161" s="41" t="s">
        <v>84</v>
      </c>
      <c r="D2161" s="40">
        <v>2</v>
      </c>
      <c r="E2161" s="40">
        <v>1982</v>
      </c>
      <c r="F2161" s="40" t="str">
        <f t="shared" si="133"/>
        <v>1982Q2</v>
      </c>
      <c r="G2161" s="40">
        <v>1</v>
      </c>
      <c r="H2161" s="40">
        <v>0</v>
      </c>
      <c r="I2161" s="40">
        <v>0</v>
      </c>
      <c r="J2161" s="42">
        <v>8593</v>
      </c>
      <c r="K2161" s="42">
        <f>J2161*OtherData!$C$3</f>
        <v>6504.9205147615448</v>
      </c>
      <c r="L2161" s="42" t="str">
        <f>VLOOKUP($C2161,OtherData!$H:$I,2,0)</f>
        <v>Water</v>
      </c>
      <c r="M2161" s="54">
        <f t="shared" si="134"/>
        <v>-3.9231405762227521E-2</v>
      </c>
      <c r="N2161" s="42" t="e">
        <f>VLOOKUP(E2161,Inflation!$A$2:'Inflation'!$L$63,14,FALSE)*J2161</f>
        <v>#REF!</v>
      </c>
      <c r="O2161" s="126" t="e">
        <f t="shared" si="135"/>
        <v>#REF!</v>
      </c>
      <c r="P2161" s="41">
        <v>2</v>
      </c>
      <c r="Q2161" s="41">
        <v>2</v>
      </c>
      <c r="R2161" s="41">
        <v>2</v>
      </c>
    </row>
    <row r="2162" spans="1:18">
      <c r="A2162" s="40" t="str">
        <f t="shared" si="132"/>
        <v>3_19891</v>
      </c>
      <c r="B2162" s="40">
        <v>3</v>
      </c>
      <c r="C2162" s="41" t="s">
        <v>71</v>
      </c>
      <c r="D2162" s="40">
        <v>1</v>
      </c>
      <c r="E2162" s="40">
        <v>1989</v>
      </c>
      <c r="F2162" s="40" t="str">
        <f t="shared" si="133"/>
        <v>1989Q1</v>
      </c>
      <c r="G2162" s="40">
        <v>1</v>
      </c>
      <c r="H2162" s="40">
        <v>0</v>
      </c>
      <c r="I2162" s="40">
        <v>0</v>
      </c>
      <c r="J2162" s="42">
        <v>8588</v>
      </c>
      <c r="K2162" s="42">
        <f>J2162*OtherData!$C$3</f>
        <v>6501.1355034065109</v>
      </c>
      <c r="L2162" s="42" t="str">
        <f>VLOOKUP($C2162,OtherData!$H:$I,2,0)</f>
        <v>Storm</v>
      </c>
      <c r="M2162" s="54">
        <f t="shared" si="134"/>
        <v>-3.9231439078482547E-2</v>
      </c>
      <c r="N2162" s="42" t="e">
        <f>VLOOKUP(E2162,Inflation!$A$2:'Inflation'!$L$63,14,FALSE)*J2162</f>
        <v>#REF!</v>
      </c>
      <c r="O2162" s="126" t="e">
        <f t="shared" si="135"/>
        <v>#REF!</v>
      </c>
      <c r="P2162" s="41">
        <v>5</v>
      </c>
      <c r="Q2162" s="41">
        <v>2</v>
      </c>
      <c r="R2162" s="41">
        <v>5</v>
      </c>
    </row>
    <row r="2163" spans="1:18">
      <c r="A2163" s="40" t="str">
        <f t="shared" si="132"/>
        <v>3_20203</v>
      </c>
      <c r="B2163" s="40">
        <v>3</v>
      </c>
      <c r="C2163" s="41" t="s">
        <v>66</v>
      </c>
      <c r="D2163" s="40">
        <v>3</v>
      </c>
      <c r="E2163" s="40">
        <v>2020</v>
      </c>
      <c r="F2163" s="40" t="str">
        <f t="shared" si="133"/>
        <v>2020Q3</v>
      </c>
      <c r="G2163" s="40">
        <v>1</v>
      </c>
      <c r="H2163" s="40">
        <v>0</v>
      </c>
      <c r="I2163" s="40">
        <v>0</v>
      </c>
      <c r="J2163" s="42">
        <v>8586</v>
      </c>
      <c r="K2163" s="42">
        <f>J2163*OtherData!$C$3</f>
        <v>6499.621498864497</v>
      </c>
      <c r="L2163" s="42" t="str">
        <f>VLOOKUP($C2163,OtherData!$H:$I,2,0)</f>
        <v>Water</v>
      </c>
      <c r="M2163" s="54">
        <f t="shared" si="134"/>
        <v>-3.923145240498456E-2</v>
      </c>
      <c r="N2163" s="42" t="e">
        <f>VLOOKUP(E2163,Inflation!$A$2:'Inflation'!$L$63,14,FALSE)*J2163</f>
        <v>#REF!</v>
      </c>
      <c r="O2163" s="126" t="e">
        <f t="shared" si="135"/>
        <v>#REF!</v>
      </c>
      <c r="P2163" s="41">
        <v>3</v>
      </c>
      <c r="Q2163" s="41">
        <v>3</v>
      </c>
      <c r="R2163" s="41">
        <v>5</v>
      </c>
    </row>
    <row r="2164" spans="1:18">
      <c r="A2164" s="40" t="str">
        <f t="shared" si="132"/>
        <v>5_19893</v>
      </c>
      <c r="B2164" s="40">
        <v>5</v>
      </c>
      <c r="C2164" s="41" t="s">
        <v>66</v>
      </c>
      <c r="D2164" s="40">
        <v>3</v>
      </c>
      <c r="E2164" s="40">
        <v>1989</v>
      </c>
      <c r="F2164" s="40" t="str">
        <f t="shared" si="133"/>
        <v>1989Q3</v>
      </c>
      <c r="G2164" s="40">
        <v>1</v>
      </c>
      <c r="H2164" s="40">
        <v>0</v>
      </c>
      <c r="I2164" s="40">
        <v>0</v>
      </c>
      <c r="J2164" s="42">
        <v>8584</v>
      </c>
      <c r="K2164" s="42">
        <f>J2164*OtherData!$C$3</f>
        <v>6498.107494322483</v>
      </c>
      <c r="L2164" s="42" t="str">
        <f>VLOOKUP($C2164,OtherData!$H:$I,2,0)</f>
        <v>Water</v>
      </c>
      <c r="M2164" s="54">
        <f t="shared" si="134"/>
        <v>-3.9231465731486573E-2</v>
      </c>
      <c r="N2164" s="42" t="e">
        <f>VLOOKUP(E2164,Inflation!$A$2:'Inflation'!$L$63,14,FALSE)*J2164</f>
        <v>#REF!</v>
      </c>
      <c r="O2164" s="126" t="e">
        <f t="shared" si="135"/>
        <v>#REF!</v>
      </c>
      <c r="P2164" s="41">
        <v>3</v>
      </c>
      <c r="Q2164" s="41">
        <v>3</v>
      </c>
      <c r="R2164" s="41">
        <v>3</v>
      </c>
    </row>
    <row r="2165" spans="1:18">
      <c r="A2165" s="40" t="str">
        <f t="shared" si="132"/>
        <v>5_19892</v>
      </c>
      <c r="B2165" s="40">
        <v>5</v>
      </c>
      <c r="C2165" s="41" t="s">
        <v>71</v>
      </c>
      <c r="D2165" s="40">
        <v>2</v>
      </c>
      <c r="E2165" s="40">
        <v>1989</v>
      </c>
      <c r="F2165" s="40" t="str">
        <f t="shared" si="133"/>
        <v>1989Q2</v>
      </c>
      <c r="G2165" s="40">
        <v>1</v>
      </c>
      <c r="H2165" s="40">
        <v>0</v>
      </c>
      <c r="I2165" s="40">
        <v>0</v>
      </c>
      <c r="J2165" s="42">
        <v>8570</v>
      </c>
      <c r="K2165" s="42">
        <f>J2165*OtherData!$C$3</f>
        <v>6487.5094625283882</v>
      </c>
      <c r="L2165" s="42" t="str">
        <f>VLOOKUP($C2165,OtherData!$H:$I,2,0)</f>
        <v>Storm</v>
      </c>
      <c r="M2165" s="54">
        <f t="shared" si="134"/>
        <v>-3.9231559017000657E-2</v>
      </c>
      <c r="N2165" s="42" t="e">
        <f>VLOOKUP(E2165,Inflation!$A$2:'Inflation'!$L$63,14,FALSE)*J2165</f>
        <v>#REF!</v>
      </c>
      <c r="O2165" s="126" t="e">
        <f t="shared" si="135"/>
        <v>#REF!</v>
      </c>
      <c r="P2165" s="41">
        <v>3</v>
      </c>
      <c r="Q2165" s="41">
        <v>3</v>
      </c>
      <c r="R2165" s="41">
        <v>3</v>
      </c>
    </row>
    <row r="2166" spans="1:18">
      <c r="A2166" s="40" t="str">
        <f t="shared" si="132"/>
        <v>2_19952</v>
      </c>
      <c r="B2166" s="40">
        <v>2</v>
      </c>
      <c r="C2166" s="41" t="s">
        <v>71</v>
      </c>
      <c r="D2166" s="40">
        <v>2</v>
      </c>
      <c r="E2166" s="40">
        <v>1995</v>
      </c>
      <c r="F2166" s="40" t="str">
        <f t="shared" si="133"/>
        <v>1995Q2</v>
      </c>
      <c r="G2166" s="40">
        <v>1</v>
      </c>
      <c r="H2166" s="40">
        <v>0</v>
      </c>
      <c r="I2166" s="40">
        <v>0</v>
      </c>
      <c r="J2166" s="42">
        <v>8566</v>
      </c>
      <c r="K2166" s="42">
        <f>J2166*OtherData!$C$3</f>
        <v>6484.4814534443603</v>
      </c>
      <c r="L2166" s="42" t="str">
        <f>VLOOKUP($C2166,OtherData!$H:$I,2,0)</f>
        <v>Storm</v>
      </c>
      <c r="M2166" s="54">
        <f t="shared" si="134"/>
        <v>-3.9231585670004683E-2</v>
      </c>
      <c r="N2166" s="42" t="e">
        <f>VLOOKUP(E2166,Inflation!$A$2:'Inflation'!$L$63,14,FALSE)*J2166</f>
        <v>#REF!</v>
      </c>
      <c r="O2166" s="126" t="e">
        <f t="shared" si="135"/>
        <v>#REF!</v>
      </c>
      <c r="P2166" s="41">
        <v>5</v>
      </c>
      <c r="Q2166" s="41">
        <v>2</v>
      </c>
      <c r="R2166" s="41">
        <v>2</v>
      </c>
    </row>
    <row r="2167" spans="1:18">
      <c r="A2167" s="40" t="str">
        <f t="shared" si="132"/>
        <v>2_20112</v>
      </c>
      <c r="B2167" s="40">
        <v>2</v>
      </c>
      <c r="C2167" s="41" t="s">
        <v>86</v>
      </c>
      <c r="D2167" s="40">
        <v>2</v>
      </c>
      <c r="E2167" s="40">
        <v>2011</v>
      </c>
      <c r="F2167" s="40" t="str">
        <f t="shared" si="133"/>
        <v>2011Q2</v>
      </c>
      <c r="G2167" s="40">
        <v>1</v>
      </c>
      <c r="H2167" s="40">
        <v>0</v>
      </c>
      <c r="I2167" s="40">
        <v>0</v>
      </c>
      <c r="J2167" s="42">
        <v>8566</v>
      </c>
      <c r="K2167" s="42">
        <f>J2167*OtherData!$C$3</f>
        <v>6484.4814534443603</v>
      </c>
      <c r="L2167" s="42" t="str">
        <f>VLOOKUP($C2167,OtherData!$H:$I,2,0)</f>
        <v>Storm</v>
      </c>
      <c r="M2167" s="54">
        <f t="shared" si="134"/>
        <v>-3.9231585670004683E-2</v>
      </c>
      <c r="N2167" s="42" t="e">
        <f>VLOOKUP(E2167,Inflation!$A$2:'Inflation'!$L$63,14,FALSE)*J2167</f>
        <v>#REF!</v>
      </c>
      <c r="O2167" s="126" t="e">
        <f t="shared" si="135"/>
        <v>#REF!</v>
      </c>
      <c r="P2167" s="41">
        <v>2</v>
      </c>
      <c r="Q2167" s="41">
        <v>2</v>
      </c>
      <c r="R2167" s="41">
        <v>2</v>
      </c>
    </row>
    <row r="2168" spans="1:18">
      <c r="A2168" s="40" t="str">
        <f t="shared" si="132"/>
        <v>1_19773</v>
      </c>
      <c r="B2168" s="40">
        <v>1</v>
      </c>
      <c r="C2168" s="41" t="s">
        <v>71</v>
      </c>
      <c r="D2168" s="40">
        <v>3</v>
      </c>
      <c r="E2168" s="40">
        <v>1977</v>
      </c>
      <c r="F2168" s="40" t="str">
        <f t="shared" si="133"/>
        <v>1977Q3</v>
      </c>
      <c r="G2168" s="40">
        <v>1</v>
      </c>
      <c r="H2168" s="40">
        <v>0</v>
      </c>
      <c r="I2168" s="40">
        <v>0</v>
      </c>
      <c r="J2168" s="42">
        <v>8565</v>
      </c>
      <c r="K2168" s="42">
        <f>J2168*OtherData!$C$3</f>
        <v>6483.7244511733534</v>
      </c>
      <c r="L2168" s="42" t="str">
        <f>VLOOKUP($C2168,OtherData!$H:$I,2,0)</f>
        <v>Storm</v>
      </c>
      <c r="M2168" s="54">
        <f t="shared" si="134"/>
        <v>-3.923159233325569E-2</v>
      </c>
      <c r="N2168" s="42" t="e">
        <f>VLOOKUP(E2168,Inflation!$A$2:'Inflation'!$L$63,14,FALSE)*J2168</f>
        <v>#REF!</v>
      </c>
      <c r="O2168" s="126" t="e">
        <f t="shared" si="135"/>
        <v>#REF!</v>
      </c>
      <c r="P2168" s="41">
        <v>3</v>
      </c>
      <c r="Q2168" s="41">
        <v>3</v>
      </c>
      <c r="R2168" s="41">
        <v>3</v>
      </c>
    </row>
    <row r="2169" spans="1:18">
      <c r="A2169" s="40" t="str">
        <f t="shared" si="132"/>
        <v>3_20153</v>
      </c>
      <c r="B2169" s="40">
        <v>3</v>
      </c>
      <c r="C2169" s="41" t="s">
        <v>71</v>
      </c>
      <c r="D2169" s="40">
        <v>3</v>
      </c>
      <c r="E2169" s="40">
        <v>2015</v>
      </c>
      <c r="F2169" s="40" t="str">
        <f t="shared" si="133"/>
        <v>2015Q3</v>
      </c>
      <c r="G2169" s="40">
        <v>1</v>
      </c>
      <c r="H2169" s="40">
        <v>0</v>
      </c>
      <c r="I2169" s="40">
        <v>0</v>
      </c>
      <c r="J2169" s="42">
        <v>8516</v>
      </c>
      <c r="K2169" s="42">
        <f>J2169*OtherData!$C$3</f>
        <v>6446.6313398940201</v>
      </c>
      <c r="L2169" s="42" t="str">
        <f>VLOOKUP($C2169,OtherData!$H:$I,2,0)</f>
        <v>Storm</v>
      </c>
      <c r="M2169" s="54">
        <f t="shared" si="134"/>
        <v>-3.9231918832554988E-2</v>
      </c>
      <c r="N2169" s="42" t="e">
        <f>VLOOKUP(E2169,Inflation!$A$2:'Inflation'!$L$63,14,FALSE)*J2169</f>
        <v>#REF!</v>
      </c>
      <c r="O2169" s="126" t="e">
        <f t="shared" si="135"/>
        <v>#REF!</v>
      </c>
      <c r="P2169" s="41">
        <v>5</v>
      </c>
      <c r="Q2169" s="41">
        <v>2</v>
      </c>
      <c r="R2169" s="41">
        <v>5</v>
      </c>
    </row>
    <row r="2170" spans="1:18">
      <c r="A2170" s="40" t="str">
        <f t="shared" si="132"/>
        <v>3_20112</v>
      </c>
      <c r="B2170" s="40">
        <v>3</v>
      </c>
      <c r="C2170" s="41" t="s">
        <v>71</v>
      </c>
      <c r="D2170" s="40">
        <v>2</v>
      </c>
      <c r="E2170" s="40">
        <v>2011</v>
      </c>
      <c r="F2170" s="40" t="str">
        <f t="shared" si="133"/>
        <v>2011Q2</v>
      </c>
      <c r="G2170" s="40">
        <v>1</v>
      </c>
      <c r="H2170" s="40">
        <v>0</v>
      </c>
      <c r="I2170" s="40">
        <v>0</v>
      </c>
      <c r="J2170" s="42">
        <v>8511</v>
      </c>
      <c r="K2170" s="42">
        <f>J2170*OtherData!$C$3</f>
        <v>6442.8463285389862</v>
      </c>
      <c r="L2170" s="42" t="str">
        <f>VLOOKUP($C2170,OtherData!$H:$I,2,0)</f>
        <v>Storm</v>
      </c>
      <c r="M2170" s="54">
        <f t="shared" si="134"/>
        <v>-3.9231952148810013E-2</v>
      </c>
      <c r="N2170" s="42" t="e">
        <f>VLOOKUP(E2170,Inflation!$A$2:'Inflation'!$L$63,14,FALSE)*J2170</f>
        <v>#REF!</v>
      </c>
      <c r="O2170" s="126" t="e">
        <f t="shared" si="135"/>
        <v>#REF!</v>
      </c>
      <c r="P2170" s="41">
        <v>3</v>
      </c>
      <c r="Q2170" s="41">
        <v>3</v>
      </c>
      <c r="R2170" s="41">
        <v>3</v>
      </c>
    </row>
    <row r="2171" spans="1:18">
      <c r="A2171" s="40" t="str">
        <f t="shared" si="132"/>
        <v>5_19833</v>
      </c>
      <c r="B2171" s="40">
        <v>5</v>
      </c>
      <c r="C2171" s="41" t="s">
        <v>109</v>
      </c>
      <c r="D2171" s="40">
        <v>3</v>
      </c>
      <c r="E2171" s="40">
        <v>1983</v>
      </c>
      <c r="F2171" s="40" t="str">
        <f t="shared" si="133"/>
        <v>1983Q3</v>
      </c>
      <c r="G2171" s="40">
        <v>1</v>
      </c>
      <c r="H2171" s="40">
        <v>0</v>
      </c>
      <c r="I2171" s="40">
        <v>0</v>
      </c>
      <c r="J2171" s="42">
        <v>8510</v>
      </c>
      <c r="K2171" s="42">
        <f>J2171*OtherData!$C$3</f>
        <v>6442.0893262679792</v>
      </c>
      <c r="L2171" s="42" t="str">
        <f>VLOOKUP($C2171,OtherData!$H:$I,2,0)</f>
        <v>Wind</v>
      </c>
      <c r="M2171" s="54">
        <f t="shared" si="134"/>
        <v>-3.923195881206102E-2</v>
      </c>
      <c r="N2171" s="42" t="e">
        <f>VLOOKUP(E2171,Inflation!$A$2:'Inflation'!$L$63,14,FALSE)*J2171</f>
        <v>#REF!</v>
      </c>
      <c r="O2171" s="126" t="e">
        <f t="shared" si="135"/>
        <v>#REF!</v>
      </c>
      <c r="P2171" s="41">
        <v>2</v>
      </c>
      <c r="Q2171" s="41">
        <v>2</v>
      </c>
      <c r="R2171" s="41">
        <v>2</v>
      </c>
    </row>
    <row r="2172" spans="1:18">
      <c r="A2172" s="40" t="str">
        <f t="shared" si="132"/>
        <v>2_20112</v>
      </c>
      <c r="B2172" s="40">
        <v>2</v>
      </c>
      <c r="C2172" s="41" t="s">
        <v>71</v>
      </c>
      <c r="D2172" s="40">
        <v>2</v>
      </c>
      <c r="E2172" s="40">
        <v>2011</v>
      </c>
      <c r="F2172" s="40" t="str">
        <f t="shared" si="133"/>
        <v>2011Q2</v>
      </c>
      <c r="G2172" s="40">
        <v>1</v>
      </c>
      <c r="H2172" s="40">
        <v>0</v>
      </c>
      <c r="I2172" s="40">
        <v>0</v>
      </c>
      <c r="J2172" s="42">
        <v>8492</v>
      </c>
      <c r="K2172" s="42">
        <f>J2172*OtherData!$C$3</f>
        <v>6428.4632853898565</v>
      </c>
      <c r="L2172" s="42" t="str">
        <f>VLOOKUP($C2172,OtherData!$H:$I,2,0)</f>
        <v>Storm</v>
      </c>
      <c r="M2172" s="54">
        <f t="shared" si="134"/>
        <v>-3.923207875057913E-2</v>
      </c>
      <c r="N2172" s="42" t="e">
        <f>VLOOKUP(E2172,Inflation!$A$2:'Inflation'!$L$63,14,FALSE)*J2172</f>
        <v>#REF!</v>
      </c>
      <c r="O2172" s="126" t="e">
        <f t="shared" si="135"/>
        <v>#REF!</v>
      </c>
      <c r="P2172" s="41">
        <v>3</v>
      </c>
      <c r="Q2172" s="41">
        <v>3</v>
      </c>
      <c r="R2172" s="41">
        <v>3</v>
      </c>
    </row>
    <row r="2173" spans="1:18">
      <c r="A2173" s="40" t="str">
        <f t="shared" si="132"/>
        <v>3_19873</v>
      </c>
      <c r="B2173" s="40">
        <v>3</v>
      </c>
      <c r="C2173" s="41" t="s">
        <v>71</v>
      </c>
      <c r="D2173" s="40">
        <v>3</v>
      </c>
      <c r="E2173" s="40">
        <v>1987</v>
      </c>
      <c r="F2173" s="40" t="str">
        <f t="shared" si="133"/>
        <v>1987Q3</v>
      </c>
      <c r="G2173" s="40">
        <v>1</v>
      </c>
      <c r="H2173" s="40">
        <v>0</v>
      </c>
      <c r="I2173" s="40">
        <v>0</v>
      </c>
      <c r="J2173" s="42">
        <v>8489</v>
      </c>
      <c r="K2173" s="42">
        <f>J2173*OtherData!$C$3</f>
        <v>6426.1922785768356</v>
      </c>
      <c r="L2173" s="42" t="str">
        <f>VLOOKUP($C2173,OtherData!$H:$I,2,0)</f>
        <v>Storm</v>
      </c>
      <c r="M2173" s="54">
        <f t="shared" si="134"/>
        <v>-3.923209874033215E-2</v>
      </c>
      <c r="N2173" s="42" t="e">
        <f>VLOOKUP(E2173,Inflation!$A$2:'Inflation'!$L$63,14,FALSE)*J2173</f>
        <v>#REF!</v>
      </c>
      <c r="O2173" s="126" t="e">
        <f t="shared" si="135"/>
        <v>#REF!</v>
      </c>
      <c r="P2173" s="41">
        <v>3</v>
      </c>
      <c r="Q2173" s="41">
        <v>3</v>
      </c>
      <c r="R2173" s="41">
        <v>3</v>
      </c>
    </row>
    <row r="2174" spans="1:18">
      <c r="A2174" s="40" t="str">
        <f t="shared" si="132"/>
        <v>4_19892</v>
      </c>
      <c r="B2174" s="40">
        <v>4</v>
      </c>
      <c r="C2174" s="41" t="s">
        <v>71</v>
      </c>
      <c r="D2174" s="40">
        <v>2</v>
      </c>
      <c r="E2174" s="40">
        <v>1989</v>
      </c>
      <c r="F2174" s="40" t="str">
        <f t="shared" si="133"/>
        <v>1989Q2</v>
      </c>
      <c r="G2174" s="40">
        <v>1</v>
      </c>
      <c r="H2174" s="40">
        <v>0</v>
      </c>
      <c r="I2174" s="40">
        <v>0</v>
      </c>
      <c r="J2174" s="42">
        <v>8488</v>
      </c>
      <c r="K2174" s="42">
        <f>J2174*OtherData!$C$3</f>
        <v>6425.4352763058296</v>
      </c>
      <c r="L2174" s="42" t="str">
        <f>VLOOKUP($C2174,OtherData!$H:$I,2,0)</f>
        <v>Storm</v>
      </c>
      <c r="M2174" s="54">
        <f t="shared" si="134"/>
        <v>-3.9232105403583156E-2</v>
      </c>
      <c r="N2174" s="42" t="e">
        <f>VLOOKUP(E2174,Inflation!$A$2:'Inflation'!$L$63,14,FALSE)*J2174</f>
        <v>#REF!</v>
      </c>
      <c r="O2174" s="126" t="e">
        <f t="shared" si="135"/>
        <v>#REF!</v>
      </c>
      <c r="P2174" s="41">
        <v>3</v>
      </c>
      <c r="Q2174" s="41">
        <v>3</v>
      </c>
      <c r="R2174" s="41">
        <v>3</v>
      </c>
    </row>
    <row r="2175" spans="1:18">
      <c r="A2175" s="40" t="str">
        <f t="shared" si="132"/>
        <v>3_20112</v>
      </c>
      <c r="B2175" s="40">
        <v>3</v>
      </c>
      <c r="C2175" s="41" t="s">
        <v>71</v>
      </c>
      <c r="D2175" s="40">
        <v>2</v>
      </c>
      <c r="E2175" s="40">
        <v>2011</v>
      </c>
      <c r="F2175" s="40" t="str">
        <f t="shared" si="133"/>
        <v>2011Q2</v>
      </c>
      <c r="G2175" s="40">
        <v>1</v>
      </c>
      <c r="H2175" s="40">
        <v>0</v>
      </c>
      <c r="I2175" s="40">
        <v>0</v>
      </c>
      <c r="J2175" s="42">
        <v>8487</v>
      </c>
      <c r="K2175" s="42">
        <f>J2175*OtherData!$C$3</f>
        <v>6424.6782740348226</v>
      </c>
      <c r="L2175" s="42" t="str">
        <f>VLOOKUP($C2175,OtherData!$H:$I,2,0)</f>
        <v>Storm</v>
      </c>
      <c r="M2175" s="54">
        <f t="shared" si="134"/>
        <v>-3.9232112066834163E-2</v>
      </c>
      <c r="N2175" s="42" t="e">
        <f>VLOOKUP(E2175,Inflation!$A$2:'Inflation'!$L$63,14,FALSE)*J2175</f>
        <v>#REF!</v>
      </c>
      <c r="O2175" s="126" t="e">
        <f t="shared" si="135"/>
        <v>#REF!</v>
      </c>
      <c r="P2175" s="41">
        <v>2</v>
      </c>
      <c r="Q2175" s="41">
        <v>2</v>
      </c>
      <c r="R2175" s="41">
        <v>2</v>
      </c>
    </row>
    <row r="2176" spans="1:18">
      <c r="A2176" s="40" t="str">
        <f t="shared" si="132"/>
        <v>1_19872</v>
      </c>
      <c r="B2176" s="40">
        <v>1</v>
      </c>
      <c r="C2176" s="41" t="s">
        <v>71</v>
      </c>
      <c r="D2176" s="40">
        <v>2</v>
      </c>
      <c r="E2176" s="40">
        <v>1987</v>
      </c>
      <c r="F2176" s="40" t="str">
        <f t="shared" si="133"/>
        <v>1987Q2</v>
      </c>
      <c r="G2176" s="40">
        <v>1</v>
      </c>
      <c r="H2176" s="40">
        <v>0</v>
      </c>
      <c r="I2176" s="40">
        <v>0</v>
      </c>
      <c r="J2176" s="42">
        <v>8486</v>
      </c>
      <c r="K2176" s="42">
        <f>J2176*OtherData!$C$3</f>
        <v>6423.9212717638156</v>
      </c>
      <c r="L2176" s="42" t="str">
        <f>VLOOKUP($C2176,OtherData!$H:$I,2,0)</f>
        <v>Storm</v>
      </c>
      <c r="M2176" s="54">
        <f t="shared" si="134"/>
        <v>-3.9232118730085169E-2</v>
      </c>
      <c r="N2176" s="42" t="e">
        <f>VLOOKUP(E2176,Inflation!$A$2:'Inflation'!$L$63,14,FALSE)*J2176</f>
        <v>#REF!</v>
      </c>
      <c r="O2176" s="126" t="e">
        <f t="shared" si="135"/>
        <v>#REF!</v>
      </c>
      <c r="P2176" s="41">
        <v>4</v>
      </c>
      <c r="Q2176" s="41">
        <v>4</v>
      </c>
      <c r="R2176" s="41">
        <v>4</v>
      </c>
    </row>
    <row r="2177" spans="1:18">
      <c r="A2177" s="40" t="str">
        <f t="shared" si="132"/>
        <v>2_20153</v>
      </c>
      <c r="B2177" s="40">
        <v>2</v>
      </c>
      <c r="C2177" s="41" t="s">
        <v>86</v>
      </c>
      <c r="D2177" s="40">
        <v>3</v>
      </c>
      <c r="E2177" s="40">
        <v>2015</v>
      </c>
      <c r="F2177" s="40" t="str">
        <f t="shared" si="133"/>
        <v>2015Q3</v>
      </c>
      <c r="G2177" s="40">
        <v>1</v>
      </c>
      <c r="H2177" s="40">
        <v>0</v>
      </c>
      <c r="I2177" s="40">
        <v>0</v>
      </c>
      <c r="J2177" s="42">
        <v>8480</v>
      </c>
      <c r="K2177" s="42">
        <f>J2177*OtherData!$C$3</f>
        <v>6419.3792581377747</v>
      </c>
      <c r="L2177" s="42" t="str">
        <f>VLOOKUP($C2177,OtherData!$H:$I,2,0)</f>
        <v>Storm</v>
      </c>
      <c r="M2177" s="54">
        <f t="shared" si="134"/>
        <v>-3.9232158709591201E-2</v>
      </c>
      <c r="N2177" s="42" t="e">
        <f>VLOOKUP(E2177,Inflation!$A$2:'Inflation'!$L$63,14,FALSE)*J2177</f>
        <v>#REF!</v>
      </c>
      <c r="O2177" s="126" t="e">
        <f t="shared" si="135"/>
        <v>#REF!</v>
      </c>
      <c r="P2177" s="41">
        <v>5</v>
      </c>
      <c r="Q2177" s="41">
        <v>2</v>
      </c>
      <c r="R2177" s="41">
        <v>2</v>
      </c>
    </row>
    <row r="2178" spans="1:18">
      <c r="A2178" s="40" t="str">
        <f t="shared" ref="A2178:A2241" si="136">B2178&amp;"_"&amp;E2178&amp;D2178</f>
        <v>4_19841</v>
      </c>
      <c r="B2178" s="40">
        <v>4</v>
      </c>
      <c r="C2178" s="41" t="s">
        <v>71</v>
      </c>
      <c r="D2178" s="40">
        <v>1</v>
      </c>
      <c r="E2178" s="40">
        <v>1984</v>
      </c>
      <c r="F2178" s="40" t="str">
        <f t="shared" ref="F2178:F2241" si="137">E2178&amp;"Q"&amp;D2178</f>
        <v>1984Q1</v>
      </c>
      <c r="G2178" s="40">
        <v>1</v>
      </c>
      <c r="H2178" s="40">
        <v>0</v>
      </c>
      <c r="I2178" s="40">
        <v>0</v>
      </c>
      <c r="J2178" s="42">
        <v>8478</v>
      </c>
      <c r="K2178" s="42">
        <f>J2178*OtherData!$C$3</f>
        <v>6417.8652535957608</v>
      </c>
      <c r="L2178" s="42" t="str">
        <f>VLOOKUP($C2178,OtherData!$H:$I,2,0)</f>
        <v>Storm</v>
      </c>
      <c r="M2178" s="54">
        <f t="shared" ref="M2178:M2241" si="138">STANDARDIZE(J2178,AVERAGE($J$2:$J$3367),_xlfn.STDEV.S($J$2:$J$3367))</f>
        <v>-3.9232172036093214E-2</v>
      </c>
      <c r="N2178" s="42" t="e">
        <f>VLOOKUP(E2178,Inflation!$A$2:'Inflation'!$L$63,14,FALSE)*J2178</f>
        <v>#REF!</v>
      </c>
      <c r="O2178" s="126" t="e">
        <f t="shared" ref="O2178:O2241" si="139">STANDARDIZE(N2178,AVERAGE($N$2:$N$3367),_xlfn.STDEV.S($N$2:$N$3367))</f>
        <v>#REF!</v>
      </c>
      <c r="P2178" s="41">
        <v>5</v>
      </c>
      <c r="Q2178" s="41">
        <v>2</v>
      </c>
      <c r="R2178" s="41">
        <v>5</v>
      </c>
    </row>
    <row r="2179" spans="1:18">
      <c r="A2179" s="40" t="str">
        <f t="shared" si="136"/>
        <v>4_19633</v>
      </c>
      <c r="B2179" s="40">
        <v>4</v>
      </c>
      <c r="C2179" s="41" t="s">
        <v>68</v>
      </c>
      <c r="D2179" s="40">
        <v>3</v>
      </c>
      <c r="E2179" s="40">
        <v>1963</v>
      </c>
      <c r="F2179" s="40" t="str">
        <f t="shared" si="137"/>
        <v>1963Q3</v>
      </c>
      <c r="G2179" s="40">
        <v>1</v>
      </c>
      <c r="H2179" s="40">
        <v>0</v>
      </c>
      <c r="I2179" s="40">
        <v>12</v>
      </c>
      <c r="J2179" s="42">
        <v>8464</v>
      </c>
      <c r="K2179" s="42">
        <f>J2179*OtherData!$C$3</f>
        <v>6407.267221801666</v>
      </c>
      <c r="L2179" s="42" t="str">
        <f>VLOOKUP($C2179,OtherData!$H:$I,2,0)</f>
        <v>Wind</v>
      </c>
      <c r="M2179" s="54">
        <f t="shared" si="138"/>
        <v>-3.9232265321607299E-2</v>
      </c>
      <c r="N2179" s="42" t="e">
        <f>VLOOKUP(E2179,Inflation!$A$2:'Inflation'!$L$63,14,FALSE)*J2179</f>
        <v>#REF!</v>
      </c>
      <c r="O2179" s="126" t="e">
        <f t="shared" si="139"/>
        <v>#REF!</v>
      </c>
      <c r="P2179" s="41">
        <v>5</v>
      </c>
      <c r="Q2179" s="41">
        <v>2</v>
      </c>
      <c r="R2179" s="41">
        <v>2</v>
      </c>
    </row>
    <row r="2180" spans="1:18">
      <c r="A2180" s="40" t="str">
        <f t="shared" si="136"/>
        <v>5_20203</v>
      </c>
      <c r="B2180" s="40">
        <v>5</v>
      </c>
      <c r="C2180" s="41" t="s">
        <v>66</v>
      </c>
      <c r="D2180" s="40">
        <v>3</v>
      </c>
      <c r="E2180" s="40">
        <v>2020</v>
      </c>
      <c r="F2180" s="40" t="str">
        <f t="shared" si="137"/>
        <v>2020Q3</v>
      </c>
      <c r="G2180" s="40">
        <v>1</v>
      </c>
      <c r="H2180" s="40">
        <v>0</v>
      </c>
      <c r="I2180" s="40">
        <v>0</v>
      </c>
      <c r="J2180" s="42">
        <v>8450</v>
      </c>
      <c r="K2180" s="42">
        <f>J2180*OtherData!$C$3</f>
        <v>6396.6691900075703</v>
      </c>
      <c r="L2180" s="42" t="str">
        <f>VLOOKUP($C2180,OtherData!$H:$I,2,0)</f>
        <v>Water</v>
      </c>
      <c r="M2180" s="54">
        <f t="shared" si="138"/>
        <v>-3.9232358607121383E-2</v>
      </c>
      <c r="N2180" s="42" t="e">
        <f>VLOOKUP(E2180,Inflation!$A$2:'Inflation'!$L$63,14,FALSE)*J2180</f>
        <v>#REF!</v>
      </c>
      <c r="O2180" s="126" t="e">
        <f t="shared" si="139"/>
        <v>#REF!</v>
      </c>
      <c r="P2180" s="41">
        <v>3</v>
      </c>
      <c r="Q2180" s="41">
        <v>3</v>
      </c>
      <c r="R2180" s="41">
        <v>3</v>
      </c>
    </row>
    <row r="2181" spans="1:18">
      <c r="A2181" s="40" t="str">
        <f t="shared" si="136"/>
        <v>1_19863</v>
      </c>
      <c r="B2181" s="40">
        <v>1</v>
      </c>
      <c r="C2181" s="41" t="s">
        <v>73</v>
      </c>
      <c r="D2181" s="40">
        <v>3</v>
      </c>
      <c r="E2181" s="40">
        <v>1986</v>
      </c>
      <c r="F2181" s="40" t="str">
        <f t="shared" si="137"/>
        <v>1986Q3</v>
      </c>
      <c r="G2181" s="40">
        <v>1</v>
      </c>
      <c r="H2181" s="40">
        <v>0</v>
      </c>
      <c r="I2181" s="40">
        <v>0</v>
      </c>
      <c r="J2181" s="42">
        <v>8445</v>
      </c>
      <c r="K2181" s="42">
        <f>J2181*OtherData!$C$3</f>
        <v>6392.8841786525363</v>
      </c>
      <c r="L2181" s="42" t="str">
        <f>VLOOKUP($C2181,OtherData!$H:$I,2,0)</f>
        <v>Wind</v>
      </c>
      <c r="M2181" s="54">
        <f t="shared" si="138"/>
        <v>-3.9232391923376415E-2</v>
      </c>
      <c r="N2181" s="42" t="e">
        <f>VLOOKUP(E2181,Inflation!$A$2:'Inflation'!$L$63,14,FALSE)*J2181</f>
        <v>#REF!</v>
      </c>
      <c r="O2181" s="126" t="e">
        <f t="shared" si="139"/>
        <v>#REF!</v>
      </c>
      <c r="P2181" s="41">
        <v>3</v>
      </c>
      <c r="Q2181" s="41">
        <v>3</v>
      </c>
      <c r="R2181" s="41">
        <v>5</v>
      </c>
    </row>
    <row r="2182" spans="1:18">
      <c r="A2182" s="40" t="str">
        <f t="shared" si="136"/>
        <v>3_20112</v>
      </c>
      <c r="B2182" s="40">
        <v>3</v>
      </c>
      <c r="C2182" s="41" t="s">
        <v>71</v>
      </c>
      <c r="D2182" s="40">
        <v>2</v>
      </c>
      <c r="E2182" s="40">
        <v>2011</v>
      </c>
      <c r="F2182" s="40" t="str">
        <f t="shared" si="137"/>
        <v>2011Q2</v>
      </c>
      <c r="G2182" s="40">
        <v>1</v>
      </c>
      <c r="H2182" s="40">
        <v>0</v>
      </c>
      <c r="I2182" s="40">
        <v>0</v>
      </c>
      <c r="J2182" s="42">
        <v>8438</v>
      </c>
      <c r="K2182" s="42">
        <f>J2182*OtherData!$C$3</f>
        <v>6387.5851627554885</v>
      </c>
      <c r="L2182" s="42" t="str">
        <f>VLOOKUP($C2182,OtherData!$H:$I,2,0)</f>
        <v>Storm</v>
      </c>
      <c r="M2182" s="54">
        <f t="shared" si="138"/>
        <v>-3.9232438566133461E-2</v>
      </c>
      <c r="N2182" s="42" t="e">
        <f>VLOOKUP(E2182,Inflation!$A$2:'Inflation'!$L$63,14,FALSE)*J2182</f>
        <v>#REF!</v>
      </c>
      <c r="O2182" s="126" t="e">
        <f t="shared" si="139"/>
        <v>#REF!</v>
      </c>
      <c r="P2182" s="41">
        <v>2</v>
      </c>
      <c r="Q2182" s="41">
        <v>2</v>
      </c>
      <c r="R2182" s="41">
        <v>2</v>
      </c>
    </row>
    <row r="2183" spans="1:18">
      <c r="A2183" s="40" t="str">
        <f t="shared" si="136"/>
        <v>5_19842</v>
      </c>
      <c r="B2183" s="40">
        <v>5</v>
      </c>
      <c r="C2183" s="41" t="s">
        <v>73</v>
      </c>
      <c r="D2183" s="40">
        <v>2</v>
      </c>
      <c r="E2183" s="40">
        <v>1984</v>
      </c>
      <c r="F2183" s="40" t="str">
        <f t="shared" si="137"/>
        <v>1984Q2</v>
      </c>
      <c r="G2183" s="40">
        <v>1</v>
      </c>
      <c r="H2183" s="40">
        <v>0</v>
      </c>
      <c r="I2183" s="40">
        <v>0</v>
      </c>
      <c r="J2183" s="42">
        <v>8431</v>
      </c>
      <c r="K2183" s="42">
        <f>J2183*OtherData!$C$3</f>
        <v>6382.2861468584406</v>
      </c>
      <c r="L2183" s="42" t="str">
        <f>VLOOKUP($C2183,OtherData!$H:$I,2,0)</f>
        <v>Wind</v>
      </c>
      <c r="M2183" s="54">
        <f t="shared" si="138"/>
        <v>-3.92324852088905E-2</v>
      </c>
      <c r="N2183" s="42" t="e">
        <f>VLOOKUP(E2183,Inflation!$A$2:'Inflation'!$L$63,14,FALSE)*J2183</f>
        <v>#REF!</v>
      </c>
      <c r="O2183" s="126" t="e">
        <f t="shared" si="139"/>
        <v>#REF!</v>
      </c>
      <c r="P2183" s="41">
        <v>2</v>
      </c>
      <c r="Q2183" s="41">
        <v>2</v>
      </c>
      <c r="R2183" s="41">
        <v>2</v>
      </c>
    </row>
    <row r="2184" spans="1:18">
      <c r="A2184" s="40" t="str">
        <f t="shared" si="136"/>
        <v>3_19863</v>
      </c>
      <c r="B2184" s="40">
        <v>3</v>
      </c>
      <c r="C2184" s="41" t="s">
        <v>73</v>
      </c>
      <c r="D2184" s="40">
        <v>3</v>
      </c>
      <c r="E2184" s="40">
        <v>1986</v>
      </c>
      <c r="F2184" s="40" t="str">
        <f t="shared" si="137"/>
        <v>1986Q3</v>
      </c>
      <c r="G2184" s="40">
        <v>1</v>
      </c>
      <c r="H2184" s="40">
        <v>0</v>
      </c>
      <c r="I2184" s="40">
        <v>0</v>
      </c>
      <c r="J2184" s="42">
        <v>8428</v>
      </c>
      <c r="K2184" s="42">
        <f>J2184*OtherData!$C$3</f>
        <v>6380.0151400454206</v>
      </c>
      <c r="L2184" s="42" t="str">
        <f>VLOOKUP($C2184,OtherData!$H:$I,2,0)</f>
        <v>Wind</v>
      </c>
      <c r="M2184" s="54">
        <f t="shared" si="138"/>
        <v>-3.9232505198643519E-2</v>
      </c>
      <c r="N2184" s="42" t="e">
        <f>VLOOKUP(E2184,Inflation!$A$2:'Inflation'!$L$63,14,FALSE)*J2184</f>
        <v>#REF!</v>
      </c>
      <c r="O2184" s="126" t="e">
        <f t="shared" si="139"/>
        <v>#REF!</v>
      </c>
      <c r="P2184" s="41">
        <v>3</v>
      </c>
      <c r="Q2184" s="41">
        <v>3</v>
      </c>
      <c r="R2184" s="41">
        <v>3</v>
      </c>
    </row>
    <row r="2185" spans="1:18">
      <c r="A2185" s="40" t="str">
        <f t="shared" si="136"/>
        <v>2_20113</v>
      </c>
      <c r="B2185" s="40">
        <v>2</v>
      </c>
      <c r="C2185" s="41" t="s">
        <v>86</v>
      </c>
      <c r="D2185" s="40">
        <v>3</v>
      </c>
      <c r="E2185" s="40">
        <v>2011</v>
      </c>
      <c r="F2185" s="40" t="str">
        <f t="shared" si="137"/>
        <v>2011Q3</v>
      </c>
      <c r="G2185" s="40">
        <v>1</v>
      </c>
      <c r="H2185" s="40">
        <v>0</v>
      </c>
      <c r="I2185" s="40">
        <v>0</v>
      </c>
      <c r="J2185" s="42">
        <v>8428</v>
      </c>
      <c r="K2185" s="42">
        <f>J2185*OtherData!$C$3</f>
        <v>6380.0151400454206</v>
      </c>
      <c r="L2185" s="42" t="str">
        <f>VLOOKUP($C2185,OtherData!$H:$I,2,0)</f>
        <v>Storm</v>
      </c>
      <c r="M2185" s="54">
        <f t="shared" si="138"/>
        <v>-3.9232505198643519E-2</v>
      </c>
      <c r="N2185" s="42" t="e">
        <f>VLOOKUP(E2185,Inflation!$A$2:'Inflation'!$L$63,14,FALSE)*J2185</f>
        <v>#REF!</v>
      </c>
      <c r="O2185" s="126" t="e">
        <f t="shared" si="139"/>
        <v>#REF!</v>
      </c>
      <c r="P2185" s="41">
        <v>3</v>
      </c>
      <c r="Q2185" s="41">
        <v>3</v>
      </c>
      <c r="R2185" s="41">
        <v>3</v>
      </c>
    </row>
    <row r="2186" spans="1:18">
      <c r="A2186" s="40" t="str">
        <f t="shared" si="136"/>
        <v>3_20112</v>
      </c>
      <c r="B2186" s="40">
        <v>3</v>
      </c>
      <c r="C2186" s="41" t="s">
        <v>71</v>
      </c>
      <c r="D2186" s="40">
        <v>2</v>
      </c>
      <c r="E2186" s="40">
        <v>2011</v>
      </c>
      <c r="F2186" s="40" t="str">
        <f t="shared" si="137"/>
        <v>2011Q2</v>
      </c>
      <c r="G2186" s="40">
        <v>1</v>
      </c>
      <c r="H2186" s="40">
        <v>0</v>
      </c>
      <c r="I2186" s="40">
        <v>0</v>
      </c>
      <c r="J2186" s="42">
        <v>8427</v>
      </c>
      <c r="K2186" s="42">
        <f>J2186*OtherData!$C$3</f>
        <v>6379.2581377744136</v>
      </c>
      <c r="L2186" s="42" t="str">
        <f>VLOOKUP($C2186,OtherData!$H:$I,2,0)</f>
        <v>Storm</v>
      </c>
      <c r="M2186" s="54">
        <f t="shared" si="138"/>
        <v>-3.9232511861894526E-2</v>
      </c>
      <c r="N2186" s="42" t="e">
        <f>VLOOKUP(E2186,Inflation!$A$2:'Inflation'!$L$63,14,FALSE)*J2186</f>
        <v>#REF!</v>
      </c>
      <c r="O2186" s="126" t="e">
        <f t="shared" si="139"/>
        <v>#REF!</v>
      </c>
      <c r="P2186" s="41">
        <v>5</v>
      </c>
      <c r="Q2186" s="41">
        <v>2</v>
      </c>
      <c r="R2186" s="41">
        <v>2</v>
      </c>
    </row>
    <row r="2187" spans="1:18">
      <c r="A2187" s="40" t="str">
        <f t="shared" si="136"/>
        <v>3_20152</v>
      </c>
      <c r="B2187" s="40">
        <v>3</v>
      </c>
      <c r="C2187" s="41" t="s">
        <v>71</v>
      </c>
      <c r="D2187" s="40">
        <v>2</v>
      </c>
      <c r="E2187" s="40">
        <v>2015</v>
      </c>
      <c r="F2187" s="40" t="str">
        <f t="shared" si="137"/>
        <v>2015Q2</v>
      </c>
      <c r="G2187" s="40">
        <v>1</v>
      </c>
      <c r="H2187" s="40">
        <v>0</v>
      </c>
      <c r="I2187" s="40">
        <v>0</v>
      </c>
      <c r="J2187" s="42">
        <v>8424</v>
      </c>
      <c r="K2187" s="42">
        <f>J2187*OtherData!$C$3</f>
        <v>6376.9871309613927</v>
      </c>
      <c r="L2187" s="42" t="str">
        <f>VLOOKUP($C2187,OtherData!$H:$I,2,0)</f>
        <v>Storm</v>
      </c>
      <c r="M2187" s="54">
        <f t="shared" si="138"/>
        <v>-3.9232531851647545E-2</v>
      </c>
      <c r="N2187" s="42" t="e">
        <f>VLOOKUP(E2187,Inflation!$A$2:'Inflation'!$L$63,14,FALSE)*J2187</f>
        <v>#REF!</v>
      </c>
      <c r="O2187" s="126" t="e">
        <f t="shared" si="139"/>
        <v>#REF!</v>
      </c>
      <c r="P2187" s="41">
        <v>2</v>
      </c>
      <c r="Q2187" s="41">
        <v>2</v>
      </c>
      <c r="R2187" s="41">
        <v>2</v>
      </c>
    </row>
    <row r="2188" spans="1:18">
      <c r="A2188" s="40" t="str">
        <f t="shared" si="136"/>
        <v>1_20163</v>
      </c>
      <c r="B2188" s="40">
        <v>1</v>
      </c>
      <c r="C2188" s="41" t="s">
        <v>71</v>
      </c>
      <c r="D2188" s="40">
        <v>3</v>
      </c>
      <c r="E2188" s="40">
        <v>2016</v>
      </c>
      <c r="F2188" s="40" t="str">
        <f t="shared" si="137"/>
        <v>2016Q3</v>
      </c>
      <c r="G2188" s="40">
        <v>1</v>
      </c>
      <c r="H2188" s="40">
        <v>0</v>
      </c>
      <c r="I2188" s="40">
        <v>0</v>
      </c>
      <c r="J2188" s="42">
        <v>8423</v>
      </c>
      <c r="K2188" s="42">
        <f>J2188*OtherData!$C$3</f>
        <v>6376.2301286903867</v>
      </c>
      <c r="L2188" s="42" t="str">
        <f>VLOOKUP($C2188,OtherData!$H:$I,2,0)</f>
        <v>Storm</v>
      </c>
      <c r="M2188" s="54">
        <f t="shared" si="138"/>
        <v>-3.9232538514898552E-2</v>
      </c>
      <c r="N2188" s="42" t="e">
        <f>VLOOKUP(E2188,Inflation!$A$2:'Inflation'!$L$63,14,FALSE)*J2188</f>
        <v>#REF!</v>
      </c>
      <c r="O2188" s="126" t="e">
        <f t="shared" si="139"/>
        <v>#REF!</v>
      </c>
      <c r="P2188" s="41">
        <v>5</v>
      </c>
      <c r="Q2188" s="41">
        <v>2</v>
      </c>
      <c r="R2188" s="41">
        <v>2</v>
      </c>
    </row>
    <row r="2189" spans="1:18">
      <c r="A2189" s="40" t="str">
        <f t="shared" si="136"/>
        <v>2_20073</v>
      </c>
      <c r="B2189" s="40">
        <v>2</v>
      </c>
      <c r="C2189" s="41" t="s">
        <v>68</v>
      </c>
      <c r="D2189" s="40">
        <v>3</v>
      </c>
      <c r="E2189" s="40">
        <v>2007</v>
      </c>
      <c r="F2189" s="40" t="str">
        <f t="shared" si="137"/>
        <v>2007Q3</v>
      </c>
      <c r="G2189" s="40">
        <v>1</v>
      </c>
      <c r="H2189" s="40">
        <v>0</v>
      </c>
      <c r="I2189" s="40">
        <v>0</v>
      </c>
      <c r="J2189" s="42">
        <v>8422</v>
      </c>
      <c r="K2189" s="42">
        <f>J2189*OtherData!$C$3</f>
        <v>6375.4731264193797</v>
      </c>
      <c r="L2189" s="42" t="str">
        <f>VLOOKUP($C2189,OtherData!$H:$I,2,0)</f>
        <v>Wind</v>
      </c>
      <c r="M2189" s="54">
        <f t="shared" si="138"/>
        <v>-3.9232545178149558E-2</v>
      </c>
      <c r="N2189" s="42" t="e">
        <f>VLOOKUP(E2189,Inflation!$A$2:'Inflation'!$L$63,14,FALSE)*J2189</f>
        <v>#REF!</v>
      </c>
      <c r="O2189" s="126" t="e">
        <f t="shared" si="139"/>
        <v>#REF!</v>
      </c>
      <c r="P2189" s="41">
        <v>2</v>
      </c>
      <c r="Q2189" s="41">
        <v>2</v>
      </c>
      <c r="R2189" s="41">
        <v>2</v>
      </c>
    </row>
    <row r="2190" spans="1:18">
      <c r="A2190" s="40" t="str">
        <f t="shared" si="136"/>
        <v>4_19823</v>
      </c>
      <c r="B2190" s="40">
        <v>4</v>
      </c>
      <c r="C2190" s="41" t="s">
        <v>73</v>
      </c>
      <c r="D2190" s="40">
        <v>3</v>
      </c>
      <c r="E2190" s="40">
        <v>1982</v>
      </c>
      <c r="F2190" s="40" t="str">
        <f t="shared" si="137"/>
        <v>1982Q3</v>
      </c>
      <c r="G2190" s="40">
        <v>1</v>
      </c>
      <c r="H2190" s="40">
        <v>0</v>
      </c>
      <c r="I2190" s="40">
        <v>0</v>
      </c>
      <c r="J2190" s="42">
        <v>8403</v>
      </c>
      <c r="K2190" s="42">
        <f>J2190*OtherData!$C$3</f>
        <v>6361.09008327025</v>
      </c>
      <c r="L2190" s="42" t="str">
        <f>VLOOKUP($C2190,OtherData!$H:$I,2,0)</f>
        <v>Wind</v>
      </c>
      <c r="M2190" s="54">
        <f t="shared" si="138"/>
        <v>-3.9232671779918675E-2</v>
      </c>
      <c r="N2190" s="42" t="e">
        <f>VLOOKUP(E2190,Inflation!$A$2:'Inflation'!$L$63,14,FALSE)*J2190</f>
        <v>#REF!</v>
      </c>
      <c r="O2190" s="126" t="e">
        <f t="shared" si="139"/>
        <v>#REF!</v>
      </c>
      <c r="P2190" s="41">
        <v>5</v>
      </c>
      <c r="Q2190" s="41">
        <v>2</v>
      </c>
      <c r="R2190" s="41">
        <v>2</v>
      </c>
    </row>
    <row r="2191" spans="1:18">
      <c r="A2191" s="40" t="str">
        <f t="shared" si="136"/>
        <v>3_19833</v>
      </c>
      <c r="B2191" s="40">
        <v>3</v>
      </c>
      <c r="C2191" s="41" t="s">
        <v>72</v>
      </c>
      <c r="D2191" s="40">
        <v>3</v>
      </c>
      <c r="E2191" s="40">
        <v>1983</v>
      </c>
      <c r="F2191" s="40" t="str">
        <f t="shared" si="137"/>
        <v>1983Q3</v>
      </c>
      <c r="G2191" s="40">
        <v>1</v>
      </c>
      <c r="H2191" s="40">
        <v>0</v>
      </c>
      <c r="I2191" s="40">
        <v>25</v>
      </c>
      <c r="J2191" s="42">
        <v>8397</v>
      </c>
      <c r="K2191" s="42">
        <f>J2191*OtherData!$C$3</f>
        <v>6356.5480696442091</v>
      </c>
      <c r="L2191" s="42" t="str">
        <f>VLOOKUP($C2191,OtherData!$H:$I,2,0)</f>
        <v>Storm</v>
      </c>
      <c r="M2191" s="54">
        <f t="shared" si="138"/>
        <v>-3.9232711759424707E-2</v>
      </c>
      <c r="N2191" s="42" t="e">
        <f>VLOOKUP(E2191,Inflation!$A$2:'Inflation'!$L$63,14,FALSE)*J2191</f>
        <v>#REF!</v>
      </c>
      <c r="O2191" s="126" t="e">
        <f t="shared" si="139"/>
        <v>#REF!</v>
      </c>
      <c r="P2191" s="41">
        <v>3</v>
      </c>
      <c r="Q2191" s="41">
        <v>3</v>
      </c>
      <c r="R2191" s="41">
        <v>5</v>
      </c>
    </row>
    <row r="2192" spans="1:18">
      <c r="A2192" s="40" t="str">
        <f t="shared" si="136"/>
        <v>4_20113</v>
      </c>
      <c r="B2192" s="40">
        <v>4</v>
      </c>
      <c r="C2192" s="41" t="s">
        <v>71</v>
      </c>
      <c r="D2192" s="40">
        <v>3</v>
      </c>
      <c r="E2192" s="40">
        <v>2011</v>
      </c>
      <c r="F2192" s="40" t="str">
        <f t="shared" si="137"/>
        <v>2011Q3</v>
      </c>
      <c r="G2192" s="40">
        <v>1</v>
      </c>
      <c r="H2192" s="40">
        <v>0</v>
      </c>
      <c r="I2192" s="40">
        <v>0</v>
      </c>
      <c r="J2192" s="42">
        <v>8392</v>
      </c>
      <c r="K2192" s="42">
        <f>J2192*OtherData!$C$3</f>
        <v>6352.7630582891752</v>
      </c>
      <c r="L2192" s="42" t="str">
        <f>VLOOKUP($C2192,OtherData!$H:$I,2,0)</f>
        <v>Storm</v>
      </c>
      <c r="M2192" s="54">
        <f t="shared" si="138"/>
        <v>-3.923274507567974E-2</v>
      </c>
      <c r="N2192" s="42" t="e">
        <f>VLOOKUP(E2192,Inflation!$A$2:'Inflation'!$L$63,14,FALSE)*J2192</f>
        <v>#REF!</v>
      </c>
      <c r="O2192" s="126" t="e">
        <f t="shared" si="139"/>
        <v>#REF!</v>
      </c>
      <c r="P2192" s="41">
        <v>1</v>
      </c>
      <c r="Q2192" s="41">
        <v>1</v>
      </c>
      <c r="R2192" s="41">
        <v>1</v>
      </c>
    </row>
    <row r="2193" spans="1:18">
      <c r="A2193" s="40" t="str">
        <f t="shared" si="136"/>
        <v>5_19642</v>
      </c>
      <c r="B2193" s="40">
        <v>5</v>
      </c>
      <c r="C2193" s="41" t="s">
        <v>68</v>
      </c>
      <c r="D2193" s="40">
        <v>2</v>
      </c>
      <c r="E2193" s="40">
        <v>1964</v>
      </c>
      <c r="F2193" s="40" t="str">
        <f t="shared" si="137"/>
        <v>1964Q2</v>
      </c>
      <c r="G2193" s="40">
        <v>1</v>
      </c>
      <c r="H2193" s="40">
        <v>0</v>
      </c>
      <c r="I2193" s="40">
        <v>0</v>
      </c>
      <c r="J2193" s="42">
        <v>8389</v>
      </c>
      <c r="K2193" s="42">
        <f>J2193*OtherData!$C$3</f>
        <v>6350.4920514761543</v>
      </c>
      <c r="L2193" s="42" t="str">
        <f>VLOOKUP($C2193,OtherData!$H:$I,2,0)</f>
        <v>Wind</v>
      </c>
      <c r="M2193" s="54">
        <f t="shared" si="138"/>
        <v>-3.9232765065432759E-2</v>
      </c>
      <c r="N2193" s="42" t="e">
        <f>VLOOKUP(E2193,Inflation!$A$2:'Inflation'!$L$63,14,FALSE)*J2193</f>
        <v>#REF!</v>
      </c>
      <c r="O2193" s="126" t="e">
        <f t="shared" si="139"/>
        <v>#REF!</v>
      </c>
      <c r="P2193" s="41">
        <v>3</v>
      </c>
      <c r="Q2193" s="41">
        <v>3</v>
      </c>
      <c r="R2193" s="41">
        <v>3</v>
      </c>
    </row>
    <row r="2194" spans="1:18">
      <c r="A2194" s="40" t="str">
        <f t="shared" si="136"/>
        <v>2_19884</v>
      </c>
      <c r="B2194" s="40">
        <v>2</v>
      </c>
      <c r="C2194" s="41" t="s">
        <v>71</v>
      </c>
      <c r="D2194" s="40">
        <v>4</v>
      </c>
      <c r="E2194" s="40">
        <v>1988</v>
      </c>
      <c r="F2194" s="40" t="str">
        <f t="shared" si="137"/>
        <v>1988Q4</v>
      </c>
      <c r="G2194" s="40">
        <v>1</v>
      </c>
      <c r="H2194" s="40">
        <v>0</v>
      </c>
      <c r="I2194" s="40">
        <v>0</v>
      </c>
      <c r="J2194" s="42">
        <v>8385</v>
      </c>
      <c r="K2194" s="42">
        <f>J2194*OtherData!$C$3</f>
        <v>6347.4640423921273</v>
      </c>
      <c r="L2194" s="42" t="str">
        <f>VLOOKUP($C2194,OtherData!$H:$I,2,0)</f>
        <v>Storm</v>
      </c>
      <c r="M2194" s="54">
        <f t="shared" si="138"/>
        <v>-3.9232791718436778E-2</v>
      </c>
      <c r="N2194" s="42" t="e">
        <f>VLOOKUP(E2194,Inflation!$A$2:'Inflation'!$L$63,14,FALSE)*J2194</f>
        <v>#REF!</v>
      </c>
      <c r="O2194" s="126" t="e">
        <f t="shared" si="139"/>
        <v>#REF!</v>
      </c>
      <c r="P2194" s="41">
        <v>4</v>
      </c>
      <c r="Q2194" s="41">
        <v>4</v>
      </c>
      <c r="R2194" s="41">
        <v>4</v>
      </c>
    </row>
    <row r="2195" spans="1:18">
      <c r="A2195" s="40" t="str">
        <f t="shared" si="136"/>
        <v>3_19672</v>
      </c>
      <c r="B2195" s="40">
        <v>3</v>
      </c>
      <c r="C2195" s="41" t="s">
        <v>110</v>
      </c>
      <c r="D2195" s="40">
        <v>2</v>
      </c>
      <c r="E2195" s="40">
        <v>1967</v>
      </c>
      <c r="F2195" s="40" t="str">
        <f t="shared" si="137"/>
        <v>1967Q2</v>
      </c>
      <c r="G2195" s="40">
        <v>1</v>
      </c>
      <c r="H2195" s="40">
        <v>0</v>
      </c>
      <c r="I2195" s="40">
        <v>38</v>
      </c>
      <c r="J2195" s="42">
        <v>8380</v>
      </c>
      <c r="K2195" s="42">
        <f>J2195*OtherData!$C$3</f>
        <v>6343.6790310370934</v>
      </c>
      <c r="L2195" s="42" t="str">
        <f>VLOOKUP($C2195,OtherData!$H:$I,2,0)</f>
        <v>Wind</v>
      </c>
      <c r="M2195" s="54">
        <f t="shared" si="138"/>
        <v>-3.9232825034691811E-2</v>
      </c>
      <c r="N2195" s="42" t="e">
        <f>VLOOKUP(E2195,Inflation!$A$2:'Inflation'!$L$63,14,FALSE)*J2195</f>
        <v>#REF!</v>
      </c>
      <c r="O2195" s="126" t="e">
        <f t="shared" si="139"/>
        <v>#REF!</v>
      </c>
      <c r="P2195" s="41">
        <v>3</v>
      </c>
      <c r="Q2195" s="41">
        <v>3</v>
      </c>
      <c r="R2195" s="41">
        <v>3</v>
      </c>
    </row>
    <row r="2196" spans="1:18">
      <c r="A2196" s="40" t="str">
        <f t="shared" si="136"/>
        <v>2_20181</v>
      </c>
      <c r="B2196" s="40">
        <v>2</v>
      </c>
      <c r="C2196" s="41" t="s">
        <v>86</v>
      </c>
      <c r="D2196" s="40">
        <v>1</v>
      </c>
      <c r="E2196" s="40">
        <v>2018</v>
      </c>
      <c r="F2196" s="40" t="str">
        <f t="shared" si="137"/>
        <v>2018Q1</v>
      </c>
      <c r="G2196" s="40">
        <v>1</v>
      </c>
      <c r="H2196" s="40">
        <v>0</v>
      </c>
      <c r="I2196" s="40">
        <v>0</v>
      </c>
      <c r="J2196" s="42">
        <v>8380</v>
      </c>
      <c r="K2196" s="42">
        <f>J2196*OtherData!$C$3</f>
        <v>6343.6790310370934</v>
      </c>
      <c r="L2196" s="42" t="str">
        <f>VLOOKUP($C2196,OtherData!$H:$I,2,0)</f>
        <v>Storm</v>
      </c>
      <c r="M2196" s="54">
        <f t="shared" si="138"/>
        <v>-3.9232825034691811E-2</v>
      </c>
      <c r="N2196" s="42" t="e">
        <f>VLOOKUP(E2196,Inflation!$A$2:'Inflation'!$L$63,14,FALSE)*J2196</f>
        <v>#REF!</v>
      </c>
      <c r="O2196" s="126" t="e">
        <f t="shared" si="139"/>
        <v>#REF!</v>
      </c>
      <c r="P2196" s="41">
        <v>5</v>
      </c>
      <c r="Q2196" s="41">
        <v>2</v>
      </c>
      <c r="R2196" s="41">
        <v>5</v>
      </c>
    </row>
    <row r="2197" spans="1:18">
      <c r="A2197" s="40" t="str">
        <f t="shared" si="136"/>
        <v>2_20142</v>
      </c>
      <c r="B2197" s="40">
        <v>2</v>
      </c>
      <c r="C2197" s="41" t="s">
        <v>86</v>
      </c>
      <c r="D2197" s="40">
        <v>2</v>
      </c>
      <c r="E2197" s="40">
        <v>2014</v>
      </c>
      <c r="F2197" s="40" t="str">
        <f t="shared" si="137"/>
        <v>2014Q2</v>
      </c>
      <c r="G2197" s="40">
        <v>1</v>
      </c>
      <c r="H2197" s="40">
        <v>0</v>
      </c>
      <c r="I2197" s="40">
        <v>0</v>
      </c>
      <c r="J2197" s="42">
        <v>8379</v>
      </c>
      <c r="K2197" s="42">
        <f>J2197*OtherData!$C$3</f>
        <v>6342.9220287660864</v>
      </c>
      <c r="L2197" s="42" t="str">
        <f>VLOOKUP($C2197,OtherData!$H:$I,2,0)</f>
        <v>Storm</v>
      </c>
      <c r="M2197" s="54">
        <f t="shared" si="138"/>
        <v>-3.9232831697942817E-2</v>
      </c>
      <c r="N2197" s="42" t="e">
        <f>VLOOKUP(E2197,Inflation!$A$2:'Inflation'!$L$63,14,FALSE)*J2197</f>
        <v>#REF!</v>
      </c>
      <c r="O2197" s="126" t="e">
        <f t="shared" si="139"/>
        <v>#REF!</v>
      </c>
      <c r="P2197" s="41">
        <v>3</v>
      </c>
      <c r="Q2197" s="41">
        <v>3</v>
      </c>
      <c r="R2197" s="41">
        <v>3</v>
      </c>
    </row>
    <row r="2198" spans="1:18">
      <c r="A2198" s="40" t="str">
        <f t="shared" si="136"/>
        <v>5_19873</v>
      </c>
      <c r="B2198" s="40">
        <v>5</v>
      </c>
      <c r="C2198" s="41" t="s">
        <v>71</v>
      </c>
      <c r="D2198" s="40">
        <v>3</v>
      </c>
      <c r="E2198" s="40">
        <v>1987</v>
      </c>
      <c r="F2198" s="40" t="str">
        <f t="shared" si="137"/>
        <v>1987Q3</v>
      </c>
      <c r="G2198" s="40">
        <v>1</v>
      </c>
      <c r="H2198" s="40">
        <v>0</v>
      </c>
      <c r="I2198" s="40">
        <v>0</v>
      </c>
      <c r="J2198" s="42">
        <v>8374</v>
      </c>
      <c r="K2198" s="42">
        <f>J2198*OtherData!$C$3</f>
        <v>6339.1370174110525</v>
      </c>
      <c r="L2198" s="42" t="str">
        <f>VLOOKUP($C2198,OtherData!$H:$I,2,0)</f>
        <v>Storm</v>
      </c>
      <c r="M2198" s="54">
        <f t="shared" si="138"/>
        <v>-3.923286501419785E-2</v>
      </c>
      <c r="N2198" s="42" t="e">
        <f>VLOOKUP(E2198,Inflation!$A$2:'Inflation'!$L$63,14,FALSE)*J2198</f>
        <v>#REF!</v>
      </c>
      <c r="O2198" s="126" t="e">
        <f t="shared" si="139"/>
        <v>#REF!</v>
      </c>
      <c r="P2198" s="41">
        <v>3</v>
      </c>
      <c r="Q2198" s="41">
        <v>3</v>
      </c>
      <c r="R2198" s="41">
        <v>3</v>
      </c>
    </row>
    <row r="2199" spans="1:18">
      <c r="A2199" s="40" t="str">
        <f t="shared" si="136"/>
        <v>1_19652</v>
      </c>
      <c r="B2199" s="40">
        <v>1</v>
      </c>
      <c r="C2199" s="41" t="s">
        <v>86</v>
      </c>
      <c r="D2199" s="40">
        <v>2</v>
      </c>
      <c r="E2199" s="40">
        <v>1965</v>
      </c>
      <c r="F2199" s="40" t="str">
        <f t="shared" si="137"/>
        <v>1965Q2</v>
      </c>
      <c r="G2199" s="40">
        <v>1</v>
      </c>
      <c r="H2199" s="40">
        <v>0</v>
      </c>
      <c r="I2199" s="40">
        <v>0</v>
      </c>
      <c r="J2199" s="42">
        <v>8372</v>
      </c>
      <c r="K2199" s="42">
        <f>J2199*OtherData!$C$3</f>
        <v>6337.6230128690386</v>
      </c>
      <c r="L2199" s="42" t="str">
        <f>VLOOKUP($C2199,OtherData!$H:$I,2,0)</f>
        <v>Storm</v>
      </c>
      <c r="M2199" s="54">
        <f t="shared" si="138"/>
        <v>-3.9232878340699863E-2</v>
      </c>
      <c r="N2199" s="42" t="e">
        <f>VLOOKUP(E2199,Inflation!$A$2:'Inflation'!$L$63,14,FALSE)*J2199</f>
        <v>#REF!</v>
      </c>
      <c r="O2199" s="126" t="e">
        <f t="shared" si="139"/>
        <v>#REF!</v>
      </c>
      <c r="P2199" s="41">
        <v>4</v>
      </c>
      <c r="Q2199" s="41">
        <v>4</v>
      </c>
      <c r="R2199" s="41">
        <v>4</v>
      </c>
    </row>
    <row r="2200" spans="1:18">
      <c r="A2200" s="40" t="str">
        <f t="shared" si="136"/>
        <v>4_19842</v>
      </c>
      <c r="B2200" s="40">
        <v>4</v>
      </c>
      <c r="C2200" s="41" t="s">
        <v>98</v>
      </c>
      <c r="D2200" s="40">
        <v>2</v>
      </c>
      <c r="E2200" s="40">
        <v>1984</v>
      </c>
      <c r="F2200" s="40" t="str">
        <f t="shared" si="137"/>
        <v>1984Q2</v>
      </c>
      <c r="G2200" s="40">
        <v>1</v>
      </c>
      <c r="H2200" s="40">
        <v>0</v>
      </c>
      <c r="I2200" s="40">
        <v>0</v>
      </c>
      <c r="J2200" s="42">
        <v>8368</v>
      </c>
      <c r="K2200" s="42">
        <f>J2200*OtherData!$C$3</f>
        <v>6334.5950037850116</v>
      </c>
      <c r="L2200" s="42" t="str">
        <f>VLOOKUP($C2200,OtherData!$H:$I,2,0)</f>
        <v>Water</v>
      </c>
      <c r="M2200" s="54">
        <f t="shared" si="138"/>
        <v>-3.9232904993703882E-2</v>
      </c>
      <c r="N2200" s="42" t="e">
        <f>VLOOKUP(E2200,Inflation!$A$2:'Inflation'!$L$63,14,FALSE)*J2200</f>
        <v>#REF!</v>
      </c>
      <c r="O2200" s="126" t="e">
        <f t="shared" si="139"/>
        <v>#REF!</v>
      </c>
      <c r="P2200" s="41">
        <v>2</v>
      </c>
      <c r="Q2200" s="41">
        <v>2</v>
      </c>
      <c r="R2200" s="41">
        <v>2</v>
      </c>
    </row>
    <row r="2201" spans="1:18">
      <c r="A2201" s="40" t="str">
        <f t="shared" si="136"/>
        <v>2_19871</v>
      </c>
      <c r="B2201" s="40">
        <v>2</v>
      </c>
      <c r="C2201" s="41" t="s">
        <v>66</v>
      </c>
      <c r="D2201" s="40">
        <v>1</v>
      </c>
      <c r="E2201" s="40">
        <v>1987</v>
      </c>
      <c r="F2201" s="40" t="str">
        <f t="shared" si="137"/>
        <v>1987Q1</v>
      </c>
      <c r="G2201" s="40">
        <v>1</v>
      </c>
      <c r="H2201" s="40">
        <v>0</v>
      </c>
      <c r="I2201" s="40">
        <v>0</v>
      </c>
      <c r="J2201" s="42">
        <v>8367</v>
      </c>
      <c r="K2201" s="42">
        <f>J2201*OtherData!$C$3</f>
        <v>6333.8380015140046</v>
      </c>
      <c r="L2201" s="42" t="str">
        <f>VLOOKUP($C2201,OtherData!$H:$I,2,0)</f>
        <v>Water</v>
      </c>
      <c r="M2201" s="54">
        <f t="shared" si="138"/>
        <v>-3.9232911656954889E-2</v>
      </c>
      <c r="N2201" s="42" t="e">
        <f>VLOOKUP(E2201,Inflation!$A$2:'Inflation'!$L$63,14,FALSE)*J2201</f>
        <v>#REF!</v>
      </c>
      <c r="O2201" s="126" t="e">
        <f t="shared" si="139"/>
        <v>#REF!</v>
      </c>
      <c r="P2201" s="41">
        <v>5</v>
      </c>
      <c r="Q2201" s="41">
        <v>2</v>
      </c>
      <c r="R2201" s="41">
        <v>2</v>
      </c>
    </row>
    <row r="2202" spans="1:18">
      <c r="A2202" s="40" t="str">
        <f t="shared" si="136"/>
        <v>3_20153</v>
      </c>
      <c r="B2202" s="40">
        <v>3</v>
      </c>
      <c r="C2202" s="41" t="s">
        <v>71</v>
      </c>
      <c r="D2202" s="40">
        <v>3</v>
      </c>
      <c r="E2202" s="40">
        <v>2015</v>
      </c>
      <c r="F2202" s="40" t="str">
        <f t="shared" si="137"/>
        <v>2015Q3</v>
      </c>
      <c r="G2202" s="40">
        <v>1</v>
      </c>
      <c r="H2202" s="40">
        <v>0</v>
      </c>
      <c r="I2202" s="40">
        <v>0</v>
      </c>
      <c r="J2202" s="42">
        <v>8365</v>
      </c>
      <c r="K2202" s="42">
        <f>J2202*OtherData!$C$3</f>
        <v>6332.3239969719916</v>
      </c>
      <c r="L2202" s="42" t="str">
        <f>VLOOKUP($C2202,OtherData!$H:$I,2,0)</f>
        <v>Storm</v>
      </c>
      <c r="M2202" s="54">
        <f t="shared" si="138"/>
        <v>-3.9232924983456902E-2</v>
      </c>
      <c r="N2202" s="42" t="e">
        <f>VLOOKUP(E2202,Inflation!$A$2:'Inflation'!$L$63,14,FALSE)*J2202</f>
        <v>#REF!</v>
      </c>
      <c r="O2202" s="126" t="e">
        <f t="shared" si="139"/>
        <v>#REF!</v>
      </c>
      <c r="P2202" s="41">
        <v>5</v>
      </c>
      <c r="Q2202" s="41">
        <v>2</v>
      </c>
      <c r="R2202" s="41">
        <v>2</v>
      </c>
    </row>
    <row r="2203" spans="1:18">
      <c r="A2203" s="40" t="str">
        <f t="shared" si="136"/>
        <v>1_19923</v>
      </c>
      <c r="B2203" s="40">
        <v>1</v>
      </c>
      <c r="C2203" s="41" t="s">
        <v>74</v>
      </c>
      <c r="D2203" s="40">
        <v>3</v>
      </c>
      <c r="E2203" s="40">
        <v>1992</v>
      </c>
      <c r="F2203" s="40" t="str">
        <f t="shared" si="137"/>
        <v>1992Q3</v>
      </c>
      <c r="G2203" s="40">
        <v>1</v>
      </c>
      <c r="H2203" s="40">
        <v>0</v>
      </c>
      <c r="I2203" s="40">
        <v>0</v>
      </c>
      <c r="J2203" s="42">
        <v>8363</v>
      </c>
      <c r="K2203" s="42">
        <f>J2203*OtherData!$C$3</f>
        <v>6330.8099924299777</v>
      </c>
      <c r="L2203" s="42" t="str">
        <f>VLOOKUP($C2203,OtherData!$H:$I,2,0)</f>
        <v>Storm</v>
      </c>
      <c r="M2203" s="54">
        <f t="shared" si="138"/>
        <v>-3.9232938309958915E-2</v>
      </c>
      <c r="N2203" s="42" t="e">
        <f>VLOOKUP(E2203,Inflation!$A$2:'Inflation'!$L$63,14,FALSE)*J2203</f>
        <v>#REF!</v>
      </c>
      <c r="O2203" s="126" t="e">
        <f t="shared" si="139"/>
        <v>#REF!</v>
      </c>
      <c r="P2203" s="41">
        <v>2</v>
      </c>
      <c r="Q2203" s="41">
        <v>2</v>
      </c>
      <c r="R2203" s="41">
        <v>2</v>
      </c>
    </row>
    <row r="2204" spans="1:18">
      <c r="A2204" s="40" t="str">
        <f t="shared" si="136"/>
        <v>4_20203</v>
      </c>
      <c r="B2204" s="40">
        <v>4</v>
      </c>
      <c r="C2204" s="41" t="s">
        <v>66</v>
      </c>
      <c r="D2204" s="40">
        <v>3</v>
      </c>
      <c r="E2204" s="40">
        <v>2020</v>
      </c>
      <c r="F2204" s="40" t="str">
        <f t="shared" si="137"/>
        <v>2020Q3</v>
      </c>
      <c r="G2204" s="40">
        <v>1</v>
      </c>
      <c r="H2204" s="40">
        <v>0</v>
      </c>
      <c r="I2204" s="40">
        <v>0</v>
      </c>
      <c r="J2204" s="42">
        <v>8342</v>
      </c>
      <c r="K2204" s="42">
        <f>J2204*OtherData!$C$3</f>
        <v>6314.9129447388341</v>
      </c>
      <c r="L2204" s="42" t="str">
        <f>VLOOKUP($C2204,OtherData!$H:$I,2,0)</f>
        <v>Water</v>
      </c>
      <c r="M2204" s="54">
        <f t="shared" si="138"/>
        <v>-3.9233078238230044E-2</v>
      </c>
      <c r="N2204" s="42" t="e">
        <f>VLOOKUP(E2204,Inflation!$A$2:'Inflation'!$L$63,14,FALSE)*J2204</f>
        <v>#REF!</v>
      </c>
      <c r="O2204" s="126" t="e">
        <f t="shared" si="139"/>
        <v>#REF!</v>
      </c>
      <c r="P2204" s="41">
        <v>4</v>
      </c>
      <c r="Q2204" s="41">
        <v>4</v>
      </c>
      <c r="R2204" s="41">
        <v>4</v>
      </c>
    </row>
    <row r="2205" spans="1:18">
      <c r="A2205" s="40" t="str">
        <f t="shared" si="136"/>
        <v>3_20143</v>
      </c>
      <c r="B2205" s="40">
        <v>3</v>
      </c>
      <c r="C2205" s="41" t="s">
        <v>71</v>
      </c>
      <c r="D2205" s="40">
        <v>3</v>
      </c>
      <c r="E2205" s="40">
        <v>2014</v>
      </c>
      <c r="F2205" s="40" t="str">
        <f t="shared" si="137"/>
        <v>2014Q3</v>
      </c>
      <c r="G2205" s="40">
        <v>1</v>
      </c>
      <c r="H2205" s="40">
        <v>0</v>
      </c>
      <c r="I2205" s="40">
        <v>0</v>
      </c>
      <c r="J2205" s="42">
        <v>8333</v>
      </c>
      <c r="K2205" s="42">
        <f>J2205*OtherData!$C$3</f>
        <v>6308.0999242997732</v>
      </c>
      <c r="L2205" s="42" t="str">
        <f>VLOOKUP($C2205,OtherData!$H:$I,2,0)</f>
        <v>Storm</v>
      </c>
      <c r="M2205" s="54">
        <f t="shared" si="138"/>
        <v>-3.9233138207489096E-2</v>
      </c>
      <c r="N2205" s="42" t="e">
        <f>VLOOKUP(E2205,Inflation!$A$2:'Inflation'!$L$63,14,FALSE)*J2205</f>
        <v>#REF!</v>
      </c>
      <c r="O2205" s="126" t="e">
        <f t="shared" si="139"/>
        <v>#REF!</v>
      </c>
      <c r="P2205" s="41">
        <v>5</v>
      </c>
      <c r="Q2205" s="41">
        <v>2</v>
      </c>
      <c r="R2205" s="41">
        <v>2</v>
      </c>
    </row>
    <row r="2206" spans="1:18">
      <c r="A2206" s="40" t="str">
        <f t="shared" si="136"/>
        <v>2_19831</v>
      </c>
      <c r="B2206" s="40">
        <v>2</v>
      </c>
      <c r="C2206" s="41" t="s">
        <v>71</v>
      </c>
      <c r="D2206" s="40">
        <v>1</v>
      </c>
      <c r="E2206" s="40">
        <v>1983</v>
      </c>
      <c r="F2206" s="40" t="str">
        <f t="shared" si="137"/>
        <v>1983Q1</v>
      </c>
      <c r="G2206" s="40">
        <v>1</v>
      </c>
      <c r="H2206" s="40">
        <v>0</v>
      </c>
      <c r="I2206" s="40">
        <v>0</v>
      </c>
      <c r="J2206" s="42">
        <v>8319</v>
      </c>
      <c r="K2206" s="42">
        <f>J2206*OtherData!$C$3</f>
        <v>6297.5018925056775</v>
      </c>
      <c r="L2206" s="42" t="str">
        <f>VLOOKUP($C2206,OtherData!$H:$I,2,0)</f>
        <v>Storm</v>
      </c>
      <c r="M2206" s="54">
        <f t="shared" si="138"/>
        <v>-3.923323149300318E-2</v>
      </c>
      <c r="N2206" s="42" t="e">
        <f>VLOOKUP(E2206,Inflation!$A$2:'Inflation'!$L$63,14,FALSE)*J2206</f>
        <v>#REF!</v>
      </c>
      <c r="O2206" s="126" t="e">
        <f t="shared" si="139"/>
        <v>#REF!</v>
      </c>
      <c r="P2206" s="41">
        <v>5</v>
      </c>
      <c r="Q2206" s="41">
        <v>2</v>
      </c>
      <c r="R2206" s="41">
        <v>2</v>
      </c>
    </row>
    <row r="2207" spans="1:18">
      <c r="A2207" s="40" t="str">
        <f t="shared" si="136"/>
        <v>4_19833</v>
      </c>
      <c r="B2207" s="40">
        <v>4</v>
      </c>
      <c r="C2207" s="41" t="s">
        <v>73</v>
      </c>
      <c r="D2207" s="40">
        <v>3</v>
      </c>
      <c r="E2207" s="40">
        <v>1983</v>
      </c>
      <c r="F2207" s="40" t="str">
        <f t="shared" si="137"/>
        <v>1983Q3</v>
      </c>
      <c r="G2207" s="40">
        <v>1</v>
      </c>
      <c r="H2207" s="40">
        <v>0</v>
      </c>
      <c r="I2207" s="40">
        <v>0</v>
      </c>
      <c r="J2207" s="42">
        <v>8319</v>
      </c>
      <c r="K2207" s="42">
        <f>J2207*OtherData!$C$3</f>
        <v>6297.5018925056775</v>
      </c>
      <c r="L2207" s="42" t="str">
        <f>VLOOKUP($C2207,OtherData!$H:$I,2,0)</f>
        <v>Wind</v>
      </c>
      <c r="M2207" s="54">
        <f t="shared" si="138"/>
        <v>-3.923323149300318E-2</v>
      </c>
      <c r="N2207" s="42" t="e">
        <f>VLOOKUP(E2207,Inflation!$A$2:'Inflation'!$L$63,14,FALSE)*J2207</f>
        <v>#REF!</v>
      </c>
      <c r="O2207" s="126" t="e">
        <f t="shared" si="139"/>
        <v>#REF!</v>
      </c>
      <c r="P2207" s="41">
        <v>3</v>
      </c>
      <c r="Q2207" s="41">
        <v>3</v>
      </c>
      <c r="R2207" s="41">
        <v>3</v>
      </c>
    </row>
    <row r="2208" spans="1:18">
      <c r="A2208" s="40" t="str">
        <f t="shared" si="136"/>
        <v>1_20173</v>
      </c>
      <c r="B2208" s="40">
        <v>1</v>
      </c>
      <c r="C2208" s="41" t="s">
        <v>66</v>
      </c>
      <c r="D2208" s="40">
        <v>3</v>
      </c>
      <c r="E2208" s="40">
        <v>2017</v>
      </c>
      <c r="F2208" s="40" t="str">
        <f t="shared" si="137"/>
        <v>2017Q3</v>
      </c>
      <c r="G2208" s="40">
        <v>1</v>
      </c>
      <c r="H2208" s="40">
        <v>0</v>
      </c>
      <c r="I2208" s="40">
        <v>0</v>
      </c>
      <c r="J2208" s="42">
        <v>8318</v>
      </c>
      <c r="K2208" s="42">
        <f>J2208*OtherData!$C$3</f>
        <v>6296.7448902346714</v>
      </c>
      <c r="L2208" s="42" t="str">
        <f>VLOOKUP($C2208,OtherData!$H:$I,2,0)</f>
        <v>Water</v>
      </c>
      <c r="M2208" s="54">
        <f t="shared" si="138"/>
        <v>-3.9233238156254187E-2</v>
      </c>
      <c r="N2208" s="42" t="e">
        <f>VLOOKUP(E2208,Inflation!$A$2:'Inflation'!$L$63,14,FALSE)*J2208</f>
        <v>#REF!</v>
      </c>
      <c r="O2208" s="126" t="e">
        <f t="shared" si="139"/>
        <v>#REF!</v>
      </c>
      <c r="P2208" s="41">
        <v>5</v>
      </c>
      <c r="Q2208" s="41">
        <v>2</v>
      </c>
      <c r="R2208" s="41">
        <v>2</v>
      </c>
    </row>
    <row r="2209" spans="1:18">
      <c r="A2209" s="40" t="str">
        <f t="shared" si="136"/>
        <v>4_20132</v>
      </c>
      <c r="B2209" s="40">
        <v>4</v>
      </c>
      <c r="C2209" s="41" t="s">
        <v>71</v>
      </c>
      <c r="D2209" s="40">
        <v>2</v>
      </c>
      <c r="E2209" s="40">
        <v>2013</v>
      </c>
      <c r="F2209" s="40" t="str">
        <f t="shared" si="137"/>
        <v>2013Q2</v>
      </c>
      <c r="G2209" s="40">
        <v>1</v>
      </c>
      <c r="H2209" s="40">
        <v>0</v>
      </c>
      <c r="I2209" s="40">
        <v>0</v>
      </c>
      <c r="J2209" s="42">
        <v>8310</v>
      </c>
      <c r="K2209" s="42">
        <f>J2209*OtherData!$C$3</f>
        <v>6290.6888720666166</v>
      </c>
      <c r="L2209" s="42" t="str">
        <f>VLOOKUP($C2209,OtherData!$H:$I,2,0)</f>
        <v>Storm</v>
      </c>
      <c r="M2209" s="54">
        <f t="shared" si="138"/>
        <v>-3.9233291462262239E-2</v>
      </c>
      <c r="N2209" s="42" t="e">
        <f>VLOOKUP(E2209,Inflation!$A$2:'Inflation'!$L$63,14,FALSE)*J2209</f>
        <v>#REF!</v>
      </c>
      <c r="O2209" s="126" t="e">
        <f t="shared" si="139"/>
        <v>#REF!</v>
      </c>
      <c r="P2209" s="41">
        <v>4</v>
      </c>
      <c r="Q2209" s="41">
        <v>4</v>
      </c>
      <c r="R2209" s="41">
        <v>5</v>
      </c>
    </row>
    <row r="2210" spans="1:18">
      <c r="A2210" s="40" t="str">
        <f t="shared" si="136"/>
        <v>4_19993</v>
      </c>
      <c r="B2210" s="40">
        <v>4</v>
      </c>
      <c r="C2210" s="41" t="s">
        <v>86</v>
      </c>
      <c r="D2210" s="40">
        <v>3</v>
      </c>
      <c r="E2210" s="40">
        <v>1999</v>
      </c>
      <c r="F2210" s="40" t="str">
        <f t="shared" si="137"/>
        <v>1999Q3</v>
      </c>
      <c r="G2210" s="40">
        <v>1</v>
      </c>
      <c r="H2210" s="40">
        <v>0</v>
      </c>
      <c r="I2210" s="40">
        <v>0</v>
      </c>
      <c r="J2210" s="42">
        <v>8282</v>
      </c>
      <c r="K2210" s="42">
        <f>J2210*OtherData!$C$3</f>
        <v>6269.492808478426</v>
      </c>
      <c r="L2210" s="42" t="str">
        <f>VLOOKUP($C2210,OtherData!$H:$I,2,0)</f>
        <v>Storm</v>
      </c>
      <c r="M2210" s="54">
        <f t="shared" si="138"/>
        <v>-3.9233478033290407E-2</v>
      </c>
      <c r="N2210" s="42" t="e">
        <f>VLOOKUP(E2210,Inflation!$A$2:'Inflation'!$L$63,14,FALSE)*J2210</f>
        <v>#REF!</v>
      </c>
      <c r="O2210" s="126" t="e">
        <f t="shared" si="139"/>
        <v>#REF!</v>
      </c>
      <c r="P2210" s="41">
        <v>3</v>
      </c>
      <c r="Q2210" s="41">
        <v>3</v>
      </c>
      <c r="R2210" s="41">
        <v>3</v>
      </c>
    </row>
    <row r="2211" spans="1:18">
      <c r="A2211" s="40" t="str">
        <f t="shared" si="136"/>
        <v>5_19841</v>
      </c>
      <c r="B2211" s="40">
        <v>5</v>
      </c>
      <c r="C2211" s="41" t="s">
        <v>93</v>
      </c>
      <c r="D2211" s="40">
        <v>1</v>
      </c>
      <c r="E2211" s="40">
        <v>1984</v>
      </c>
      <c r="F2211" s="40" t="str">
        <f t="shared" si="137"/>
        <v>1984Q1</v>
      </c>
      <c r="G2211" s="40">
        <v>1</v>
      </c>
      <c r="H2211" s="40">
        <v>0</v>
      </c>
      <c r="I2211" s="40">
        <v>0</v>
      </c>
      <c r="J2211" s="42">
        <v>8279</v>
      </c>
      <c r="K2211" s="42">
        <f>J2211*OtherData!$C$3</f>
        <v>6267.2218016654051</v>
      </c>
      <c r="L2211" s="42" t="str">
        <f>VLOOKUP($C2211,OtherData!$H:$I,2,0)</f>
        <v>Storm</v>
      </c>
      <c r="M2211" s="54">
        <f t="shared" si="138"/>
        <v>-3.9233498023043427E-2</v>
      </c>
      <c r="N2211" s="42" t="e">
        <f>VLOOKUP(E2211,Inflation!$A$2:'Inflation'!$L$63,14,FALSE)*J2211</f>
        <v>#REF!</v>
      </c>
      <c r="O2211" s="126" t="e">
        <f t="shared" si="139"/>
        <v>#REF!</v>
      </c>
      <c r="P2211" s="41">
        <v>3</v>
      </c>
      <c r="Q2211" s="41">
        <v>3</v>
      </c>
      <c r="R2211" s="41">
        <v>3</v>
      </c>
    </row>
    <row r="2212" spans="1:18">
      <c r="A2212" s="40" t="str">
        <f t="shared" si="136"/>
        <v>3_20112</v>
      </c>
      <c r="B2212" s="40">
        <v>3</v>
      </c>
      <c r="C2212" s="41" t="s">
        <v>71</v>
      </c>
      <c r="D2212" s="40">
        <v>2</v>
      </c>
      <c r="E2212" s="40">
        <v>2011</v>
      </c>
      <c r="F2212" s="40" t="str">
        <f t="shared" si="137"/>
        <v>2011Q2</v>
      </c>
      <c r="G2212" s="40">
        <v>1</v>
      </c>
      <c r="H2212" s="40">
        <v>0</v>
      </c>
      <c r="I2212" s="40">
        <v>0</v>
      </c>
      <c r="J2212" s="42">
        <v>8274</v>
      </c>
      <c r="K2212" s="42">
        <f>J2212*OtherData!$C$3</f>
        <v>6263.4367903103712</v>
      </c>
      <c r="L2212" s="42" t="str">
        <f>VLOOKUP($C2212,OtherData!$H:$I,2,0)</f>
        <v>Storm</v>
      </c>
      <c r="M2212" s="54">
        <f t="shared" si="138"/>
        <v>-3.9233531339298452E-2</v>
      </c>
      <c r="N2212" s="42" t="e">
        <f>VLOOKUP(E2212,Inflation!$A$2:'Inflation'!$L$63,14,FALSE)*J2212</f>
        <v>#REF!</v>
      </c>
      <c r="O2212" s="126" t="e">
        <f t="shared" si="139"/>
        <v>#REF!</v>
      </c>
      <c r="P2212" s="41">
        <v>3</v>
      </c>
      <c r="Q2212" s="41">
        <v>3</v>
      </c>
      <c r="R2212" s="41">
        <v>5</v>
      </c>
    </row>
    <row r="2213" spans="1:18">
      <c r="A2213" s="40" t="str">
        <f t="shared" si="136"/>
        <v>2_20122</v>
      </c>
      <c r="B2213" s="40">
        <v>2</v>
      </c>
      <c r="C2213" s="41" t="s">
        <v>86</v>
      </c>
      <c r="D2213" s="40">
        <v>2</v>
      </c>
      <c r="E2213" s="40">
        <v>2012</v>
      </c>
      <c r="F2213" s="40" t="str">
        <f t="shared" si="137"/>
        <v>2012Q2</v>
      </c>
      <c r="G2213" s="40">
        <v>1</v>
      </c>
      <c r="H2213" s="40">
        <v>0</v>
      </c>
      <c r="I2213" s="40">
        <v>0</v>
      </c>
      <c r="J2213" s="42">
        <v>8266</v>
      </c>
      <c r="K2213" s="42">
        <f>J2213*OtherData!$C$3</f>
        <v>6257.3807721423163</v>
      </c>
      <c r="L2213" s="42" t="str">
        <f>VLOOKUP($C2213,OtherData!$H:$I,2,0)</f>
        <v>Storm</v>
      </c>
      <c r="M2213" s="54">
        <f t="shared" si="138"/>
        <v>-3.9233584645306505E-2</v>
      </c>
      <c r="N2213" s="42" t="e">
        <f>VLOOKUP(E2213,Inflation!$A$2:'Inflation'!$L$63,14,FALSE)*J2213</f>
        <v>#REF!</v>
      </c>
      <c r="O2213" s="126" t="e">
        <f t="shared" si="139"/>
        <v>#REF!</v>
      </c>
      <c r="P2213" s="41">
        <v>3</v>
      </c>
      <c r="Q2213" s="41">
        <v>3</v>
      </c>
      <c r="R2213" s="41">
        <v>3</v>
      </c>
    </row>
    <row r="2214" spans="1:18">
      <c r="A2214" s="40" t="str">
        <f t="shared" si="136"/>
        <v>6_19792</v>
      </c>
      <c r="B2214" s="40">
        <v>6</v>
      </c>
      <c r="C2214" s="41" t="s">
        <v>91</v>
      </c>
      <c r="D2214" s="40">
        <v>2</v>
      </c>
      <c r="E2214" s="40">
        <v>1979</v>
      </c>
      <c r="F2214" s="40" t="str">
        <f t="shared" si="137"/>
        <v>1979Q2</v>
      </c>
      <c r="G2214" s="40">
        <v>1</v>
      </c>
      <c r="H2214" s="40">
        <v>0</v>
      </c>
      <c r="I2214" s="40">
        <v>0</v>
      </c>
      <c r="J2214" s="42">
        <v>8250</v>
      </c>
      <c r="K2214" s="42">
        <f>J2214*OtherData!$C$3</f>
        <v>6245.2687358062076</v>
      </c>
      <c r="L2214" s="42" t="str">
        <f>VLOOKUP($C2214,OtherData!$H:$I,2,0)</f>
        <v>Storm</v>
      </c>
      <c r="M2214" s="54">
        <f t="shared" si="138"/>
        <v>-3.9233691257322602E-2</v>
      </c>
      <c r="N2214" s="42" t="e">
        <f>VLOOKUP(E2214,Inflation!$A$2:'Inflation'!$L$63,14,FALSE)*J2214</f>
        <v>#REF!</v>
      </c>
      <c r="O2214" s="126" t="e">
        <f t="shared" si="139"/>
        <v>#REF!</v>
      </c>
      <c r="P2214" s="41">
        <v>3</v>
      </c>
      <c r="Q2214" s="41">
        <v>3</v>
      </c>
      <c r="R2214" s="41">
        <v>3</v>
      </c>
    </row>
    <row r="2215" spans="1:18">
      <c r="A2215" s="40" t="str">
        <f t="shared" si="136"/>
        <v>1_19892</v>
      </c>
      <c r="B2215" s="40">
        <v>1</v>
      </c>
      <c r="C2215" s="41" t="s">
        <v>79</v>
      </c>
      <c r="D2215" s="40">
        <v>2</v>
      </c>
      <c r="E2215" s="40">
        <v>1989</v>
      </c>
      <c r="F2215" s="40" t="str">
        <f t="shared" si="137"/>
        <v>1989Q2</v>
      </c>
      <c r="G2215" s="40">
        <v>1</v>
      </c>
      <c r="H2215" s="40">
        <v>0</v>
      </c>
      <c r="I2215" s="40">
        <v>0</v>
      </c>
      <c r="J2215" s="42">
        <v>8241</v>
      </c>
      <c r="K2215" s="42">
        <f>J2215*OtherData!$C$3</f>
        <v>6238.4557153671467</v>
      </c>
      <c r="L2215" s="42" t="str">
        <f>VLOOKUP($C2215,OtherData!$H:$I,2,0)</f>
        <v>Storm</v>
      </c>
      <c r="M2215" s="54">
        <f t="shared" si="138"/>
        <v>-3.9233751226581653E-2</v>
      </c>
      <c r="N2215" s="42" t="e">
        <f>VLOOKUP(E2215,Inflation!$A$2:'Inflation'!$L$63,14,FALSE)*J2215</f>
        <v>#REF!</v>
      </c>
      <c r="O2215" s="126" t="e">
        <f t="shared" si="139"/>
        <v>#REF!</v>
      </c>
      <c r="P2215" s="41">
        <v>4</v>
      </c>
      <c r="Q2215" s="41">
        <v>4</v>
      </c>
      <c r="R2215" s="41">
        <v>4</v>
      </c>
    </row>
    <row r="2216" spans="1:18">
      <c r="A2216" s="40" t="str">
        <f t="shared" si="136"/>
        <v>4_19812</v>
      </c>
      <c r="B2216" s="40">
        <v>4</v>
      </c>
      <c r="C2216" s="41" t="s">
        <v>72</v>
      </c>
      <c r="D2216" s="40">
        <v>2</v>
      </c>
      <c r="E2216" s="40">
        <v>1981</v>
      </c>
      <c r="F2216" s="40" t="str">
        <f t="shared" si="137"/>
        <v>1981Q2</v>
      </c>
      <c r="G2216" s="40">
        <v>1</v>
      </c>
      <c r="H2216" s="40">
        <v>0</v>
      </c>
      <c r="I2216" s="40">
        <v>0</v>
      </c>
      <c r="J2216" s="42">
        <v>8233</v>
      </c>
      <c r="K2216" s="42">
        <f>J2216*OtherData!$C$3</f>
        <v>6232.3996971990919</v>
      </c>
      <c r="L2216" s="42" t="str">
        <f>VLOOKUP($C2216,OtherData!$H:$I,2,0)</f>
        <v>Storm</v>
      </c>
      <c r="M2216" s="54">
        <f t="shared" si="138"/>
        <v>-3.9233804532589706E-2</v>
      </c>
      <c r="N2216" s="42" t="e">
        <f>VLOOKUP(E2216,Inflation!$A$2:'Inflation'!$L$63,14,FALSE)*J2216</f>
        <v>#REF!</v>
      </c>
      <c r="O2216" s="126" t="e">
        <f t="shared" si="139"/>
        <v>#REF!</v>
      </c>
      <c r="P2216" s="41">
        <v>2</v>
      </c>
      <c r="Q2216" s="41">
        <v>2</v>
      </c>
      <c r="R2216" s="41">
        <v>2</v>
      </c>
    </row>
    <row r="2217" spans="1:18">
      <c r="A2217" s="40" t="str">
        <f t="shared" si="136"/>
        <v>2_19891</v>
      </c>
      <c r="B2217" s="40">
        <v>2</v>
      </c>
      <c r="C2217" s="41" t="s">
        <v>67</v>
      </c>
      <c r="D2217" s="40">
        <v>1</v>
      </c>
      <c r="E2217" s="40">
        <v>1989</v>
      </c>
      <c r="F2217" s="40" t="str">
        <f t="shared" si="137"/>
        <v>1989Q1</v>
      </c>
      <c r="G2217" s="40">
        <v>1</v>
      </c>
      <c r="H2217" s="40">
        <v>0</v>
      </c>
      <c r="I2217" s="40">
        <v>0</v>
      </c>
      <c r="J2217" s="42">
        <v>8221</v>
      </c>
      <c r="K2217" s="42">
        <f>J2217*OtherData!$C$3</f>
        <v>6223.3156699470101</v>
      </c>
      <c r="L2217" s="42" t="str">
        <f>VLOOKUP($C2217,OtherData!$H:$I,2,0)</f>
        <v>Winter</v>
      </c>
      <c r="M2217" s="54">
        <f t="shared" si="138"/>
        <v>-3.9233884491601777E-2</v>
      </c>
      <c r="N2217" s="42" t="e">
        <f>VLOOKUP(E2217,Inflation!$A$2:'Inflation'!$L$63,14,FALSE)*J2217</f>
        <v>#REF!</v>
      </c>
      <c r="O2217" s="126" t="e">
        <f t="shared" si="139"/>
        <v>#REF!</v>
      </c>
      <c r="P2217" s="41">
        <v>3</v>
      </c>
      <c r="Q2217" s="41">
        <v>3</v>
      </c>
      <c r="R2217" s="41">
        <v>3</v>
      </c>
    </row>
    <row r="2218" spans="1:18">
      <c r="A2218" s="40" t="str">
        <f t="shared" si="136"/>
        <v>3_19873</v>
      </c>
      <c r="B2218" s="40">
        <v>3</v>
      </c>
      <c r="C2218" s="41" t="s">
        <v>86</v>
      </c>
      <c r="D2218" s="40">
        <v>3</v>
      </c>
      <c r="E2218" s="40">
        <v>1987</v>
      </c>
      <c r="F2218" s="40" t="str">
        <f t="shared" si="137"/>
        <v>1987Q3</v>
      </c>
      <c r="G2218" s="40">
        <v>1</v>
      </c>
      <c r="H2218" s="40">
        <v>0</v>
      </c>
      <c r="I2218" s="40">
        <v>0</v>
      </c>
      <c r="J2218" s="42">
        <v>8217</v>
      </c>
      <c r="K2218" s="42">
        <f>J2218*OtherData!$C$3</f>
        <v>6220.2876608629831</v>
      </c>
      <c r="L2218" s="42" t="str">
        <f>VLOOKUP($C2218,OtherData!$H:$I,2,0)</f>
        <v>Storm</v>
      </c>
      <c r="M2218" s="54">
        <f t="shared" si="138"/>
        <v>-3.9233911144605803E-2</v>
      </c>
      <c r="N2218" s="42" t="e">
        <f>VLOOKUP(E2218,Inflation!$A$2:'Inflation'!$L$63,14,FALSE)*J2218</f>
        <v>#REF!</v>
      </c>
      <c r="O2218" s="126" t="e">
        <f t="shared" si="139"/>
        <v>#REF!</v>
      </c>
      <c r="P2218" s="41">
        <v>3</v>
      </c>
      <c r="Q2218" s="41">
        <v>3</v>
      </c>
      <c r="R2218" s="41">
        <v>3</v>
      </c>
    </row>
    <row r="2219" spans="1:18">
      <c r="A2219" s="40" t="str">
        <f t="shared" si="136"/>
        <v>4_19882</v>
      </c>
      <c r="B2219" s="40">
        <v>4</v>
      </c>
      <c r="C2219" s="41" t="s">
        <v>71</v>
      </c>
      <c r="D2219" s="40">
        <v>2</v>
      </c>
      <c r="E2219" s="40">
        <v>1988</v>
      </c>
      <c r="F2219" s="40" t="str">
        <f t="shared" si="137"/>
        <v>1988Q2</v>
      </c>
      <c r="G2219" s="40">
        <v>1</v>
      </c>
      <c r="H2219" s="40">
        <v>0</v>
      </c>
      <c r="I2219" s="40">
        <v>0</v>
      </c>
      <c r="J2219" s="42">
        <v>8199</v>
      </c>
      <c r="K2219" s="42">
        <f>J2219*OtherData!$C$3</f>
        <v>6206.6616199848604</v>
      </c>
      <c r="L2219" s="42" t="str">
        <f>VLOOKUP($C2219,OtherData!$H:$I,2,0)</f>
        <v>Storm</v>
      </c>
      <c r="M2219" s="54">
        <f t="shared" si="138"/>
        <v>-3.9234031083123913E-2</v>
      </c>
      <c r="N2219" s="42" t="e">
        <f>VLOOKUP(E2219,Inflation!$A$2:'Inflation'!$L$63,14,FALSE)*J2219</f>
        <v>#REF!</v>
      </c>
      <c r="O2219" s="126" t="e">
        <f t="shared" si="139"/>
        <v>#REF!</v>
      </c>
      <c r="P2219" s="41">
        <v>3</v>
      </c>
      <c r="Q2219" s="41">
        <v>3</v>
      </c>
      <c r="R2219" s="41">
        <v>3</v>
      </c>
    </row>
    <row r="2220" spans="1:18">
      <c r="A2220" s="40" t="str">
        <f t="shared" si="136"/>
        <v>1_19892</v>
      </c>
      <c r="B2220" s="40">
        <v>1</v>
      </c>
      <c r="C2220" s="41" t="s">
        <v>71</v>
      </c>
      <c r="D2220" s="40">
        <v>2</v>
      </c>
      <c r="E2220" s="40">
        <v>1989</v>
      </c>
      <c r="F2220" s="40" t="str">
        <f t="shared" si="137"/>
        <v>1989Q2</v>
      </c>
      <c r="G2220" s="40">
        <v>1</v>
      </c>
      <c r="H2220" s="40">
        <v>0</v>
      </c>
      <c r="I2220" s="40">
        <v>0</v>
      </c>
      <c r="J2220" s="42">
        <v>8194</v>
      </c>
      <c r="K2220" s="42">
        <f>J2220*OtherData!$C$3</f>
        <v>6202.8766086298265</v>
      </c>
      <c r="L2220" s="42" t="str">
        <f>VLOOKUP($C2220,OtherData!$H:$I,2,0)</f>
        <v>Storm</v>
      </c>
      <c r="M2220" s="54">
        <f t="shared" si="138"/>
        <v>-3.9234064399378939E-2</v>
      </c>
      <c r="N2220" s="42" t="e">
        <f>VLOOKUP(E2220,Inflation!$A$2:'Inflation'!$L$63,14,FALSE)*J2220</f>
        <v>#REF!</v>
      </c>
      <c r="O2220" s="126" t="e">
        <f t="shared" si="139"/>
        <v>#REF!</v>
      </c>
      <c r="P2220" s="41">
        <v>3</v>
      </c>
      <c r="Q2220" s="41">
        <v>3</v>
      </c>
      <c r="R2220" s="41">
        <v>5</v>
      </c>
    </row>
    <row r="2221" spans="1:18">
      <c r="A2221" s="40" t="str">
        <f t="shared" si="136"/>
        <v>3_19872</v>
      </c>
      <c r="B2221" s="40">
        <v>3</v>
      </c>
      <c r="C2221" s="41" t="s">
        <v>72</v>
      </c>
      <c r="D2221" s="40">
        <v>2</v>
      </c>
      <c r="E2221" s="40">
        <v>1987</v>
      </c>
      <c r="F2221" s="40" t="str">
        <f t="shared" si="137"/>
        <v>1987Q2</v>
      </c>
      <c r="G2221" s="40">
        <v>1</v>
      </c>
      <c r="H2221" s="40">
        <v>0</v>
      </c>
      <c r="I2221" s="40">
        <v>0</v>
      </c>
      <c r="J2221" s="42">
        <v>8179</v>
      </c>
      <c r="K2221" s="42">
        <f>J2221*OtherData!$C$3</f>
        <v>6191.5215745647238</v>
      </c>
      <c r="L2221" s="42" t="str">
        <f>VLOOKUP($C2221,OtherData!$H:$I,2,0)</f>
        <v>Storm</v>
      </c>
      <c r="M2221" s="54">
        <f t="shared" si="138"/>
        <v>-3.9234164348144029E-2</v>
      </c>
      <c r="N2221" s="42" t="e">
        <f>VLOOKUP(E2221,Inflation!$A$2:'Inflation'!$L$63,14,FALSE)*J2221</f>
        <v>#REF!</v>
      </c>
      <c r="O2221" s="126" t="e">
        <f t="shared" si="139"/>
        <v>#REF!</v>
      </c>
      <c r="P2221" s="41">
        <v>3</v>
      </c>
      <c r="Q2221" s="41">
        <v>3</v>
      </c>
      <c r="R2221" s="41">
        <v>5</v>
      </c>
    </row>
    <row r="2222" spans="1:18">
      <c r="A2222" s="40" t="str">
        <f t="shared" si="136"/>
        <v>6_19992</v>
      </c>
      <c r="B2222" s="40">
        <v>6</v>
      </c>
      <c r="C2222" s="41" t="s">
        <v>68</v>
      </c>
      <c r="D2222" s="40">
        <v>2</v>
      </c>
      <c r="E2222" s="40">
        <v>1999</v>
      </c>
      <c r="F2222" s="40" t="str">
        <f t="shared" si="137"/>
        <v>1999Q2</v>
      </c>
      <c r="G2222" s="40">
        <v>1</v>
      </c>
      <c r="H2222" s="40">
        <v>0</v>
      </c>
      <c r="I2222" s="40">
        <v>0</v>
      </c>
      <c r="J2222" s="42">
        <v>8175</v>
      </c>
      <c r="K2222" s="42">
        <f>J2222*OtherData!$C$3</f>
        <v>6188.4935654806968</v>
      </c>
      <c r="L2222" s="42" t="str">
        <f>VLOOKUP($C2222,OtherData!$H:$I,2,0)</f>
        <v>Wind</v>
      </c>
      <c r="M2222" s="54">
        <f t="shared" si="138"/>
        <v>-3.9234191001148055E-2</v>
      </c>
      <c r="N2222" s="42" t="e">
        <f>VLOOKUP(E2222,Inflation!$A$2:'Inflation'!$L$63,14,FALSE)*J2222</f>
        <v>#REF!</v>
      </c>
      <c r="O2222" s="126" t="e">
        <f t="shared" si="139"/>
        <v>#REF!</v>
      </c>
      <c r="P2222" s="41">
        <v>3</v>
      </c>
      <c r="Q2222" s="41">
        <v>3</v>
      </c>
      <c r="R2222" s="41">
        <v>3</v>
      </c>
    </row>
    <row r="2223" spans="1:18">
      <c r="A2223" s="40" t="str">
        <f t="shared" si="136"/>
        <v>5_19862</v>
      </c>
      <c r="B2223" s="40">
        <v>5</v>
      </c>
      <c r="C2223" s="41" t="s">
        <v>73</v>
      </c>
      <c r="D2223" s="40">
        <v>2</v>
      </c>
      <c r="E2223" s="40">
        <v>1986</v>
      </c>
      <c r="F2223" s="40" t="str">
        <f t="shared" si="137"/>
        <v>1986Q2</v>
      </c>
      <c r="G2223" s="40">
        <v>1</v>
      </c>
      <c r="H2223" s="40">
        <v>0</v>
      </c>
      <c r="I2223" s="40">
        <v>0</v>
      </c>
      <c r="J2223" s="42">
        <v>8172</v>
      </c>
      <c r="K2223" s="42">
        <f>J2223*OtherData!$C$3</f>
        <v>6186.2225586676759</v>
      </c>
      <c r="L2223" s="42" t="str">
        <f>VLOOKUP($C2223,OtherData!$H:$I,2,0)</f>
        <v>Wind</v>
      </c>
      <c r="M2223" s="54">
        <f t="shared" si="138"/>
        <v>-3.9234210990901075E-2</v>
      </c>
      <c r="N2223" s="42" t="e">
        <f>VLOOKUP(E2223,Inflation!$A$2:'Inflation'!$L$63,14,FALSE)*J2223</f>
        <v>#REF!</v>
      </c>
      <c r="O2223" s="126" t="e">
        <f t="shared" si="139"/>
        <v>#REF!</v>
      </c>
      <c r="P2223" s="41">
        <v>3</v>
      </c>
      <c r="Q2223" s="41">
        <v>3</v>
      </c>
      <c r="R2223" s="41">
        <v>3</v>
      </c>
    </row>
    <row r="2224" spans="1:18">
      <c r="A2224" s="40" t="str">
        <f t="shared" si="136"/>
        <v>3_19862</v>
      </c>
      <c r="B2224" s="40">
        <v>3</v>
      </c>
      <c r="C2224" s="41" t="s">
        <v>73</v>
      </c>
      <c r="D2224" s="40">
        <v>2</v>
      </c>
      <c r="E2224" s="40">
        <v>1986</v>
      </c>
      <c r="F2224" s="40" t="str">
        <f t="shared" si="137"/>
        <v>1986Q2</v>
      </c>
      <c r="G2224" s="40">
        <v>1</v>
      </c>
      <c r="H2224" s="40">
        <v>0</v>
      </c>
      <c r="I2224" s="40">
        <v>0</v>
      </c>
      <c r="J2224" s="42">
        <v>8171</v>
      </c>
      <c r="K2224" s="42">
        <f>J2224*OtherData!$C$3</f>
        <v>6185.4655563966699</v>
      </c>
      <c r="L2224" s="42" t="str">
        <f>VLOOKUP($C2224,OtherData!$H:$I,2,0)</f>
        <v>Wind</v>
      </c>
      <c r="M2224" s="54">
        <f t="shared" si="138"/>
        <v>-3.9234217654152082E-2</v>
      </c>
      <c r="N2224" s="42" t="e">
        <f>VLOOKUP(E2224,Inflation!$A$2:'Inflation'!$L$63,14,FALSE)*J2224</f>
        <v>#REF!</v>
      </c>
      <c r="O2224" s="126" t="e">
        <f t="shared" si="139"/>
        <v>#REF!</v>
      </c>
      <c r="P2224" s="41">
        <v>4</v>
      </c>
      <c r="Q2224" s="41">
        <v>4</v>
      </c>
      <c r="R2224" s="41">
        <v>4</v>
      </c>
    </row>
    <row r="2225" spans="1:18">
      <c r="A2225" s="40" t="str">
        <f t="shared" si="136"/>
        <v>2_20142</v>
      </c>
      <c r="B2225" s="40">
        <v>2</v>
      </c>
      <c r="C2225" s="41" t="s">
        <v>86</v>
      </c>
      <c r="D2225" s="40">
        <v>2</v>
      </c>
      <c r="E2225" s="40">
        <v>2014</v>
      </c>
      <c r="F2225" s="40" t="str">
        <f t="shared" si="137"/>
        <v>2014Q2</v>
      </c>
      <c r="G2225" s="40">
        <v>1</v>
      </c>
      <c r="H2225" s="40">
        <v>0</v>
      </c>
      <c r="I2225" s="40">
        <v>0</v>
      </c>
      <c r="J2225" s="42">
        <v>8165</v>
      </c>
      <c r="K2225" s="42">
        <f>J2225*OtherData!$C$3</f>
        <v>6180.923542770629</v>
      </c>
      <c r="L2225" s="42" t="str">
        <f>VLOOKUP($C2225,OtherData!$H:$I,2,0)</f>
        <v>Storm</v>
      </c>
      <c r="M2225" s="54">
        <f t="shared" si="138"/>
        <v>-3.9234257633658114E-2</v>
      </c>
      <c r="N2225" s="42" t="e">
        <f>VLOOKUP(E2225,Inflation!$A$2:'Inflation'!$L$63,14,FALSE)*J2225</f>
        <v>#REF!</v>
      </c>
      <c r="O2225" s="126" t="e">
        <f t="shared" si="139"/>
        <v>#REF!</v>
      </c>
      <c r="P2225" s="41">
        <v>4</v>
      </c>
      <c r="Q2225" s="41">
        <v>4</v>
      </c>
      <c r="R2225" s="41">
        <v>4</v>
      </c>
    </row>
    <row r="2226" spans="1:18">
      <c r="A2226" s="40" t="str">
        <f t="shared" si="136"/>
        <v>3_19871</v>
      </c>
      <c r="B2226" s="40">
        <v>3</v>
      </c>
      <c r="C2226" s="41" t="s">
        <v>66</v>
      </c>
      <c r="D2226" s="40">
        <v>1</v>
      </c>
      <c r="E2226" s="40">
        <v>1987</v>
      </c>
      <c r="F2226" s="40" t="str">
        <f t="shared" si="137"/>
        <v>1987Q1</v>
      </c>
      <c r="G2226" s="40">
        <v>1</v>
      </c>
      <c r="H2226" s="40">
        <v>0</v>
      </c>
      <c r="I2226" s="40">
        <v>0</v>
      </c>
      <c r="J2226" s="42">
        <v>8129</v>
      </c>
      <c r="K2226" s="42">
        <f>J2226*OtherData!$C$3</f>
        <v>6153.6714610143836</v>
      </c>
      <c r="L2226" s="42" t="str">
        <f>VLOOKUP($C2226,OtherData!$H:$I,2,0)</f>
        <v>Water</v>
      </c>
      <c r="M2226" s="54">
        <f t="shared" si="138"/>
        <v>-3.9234497510694334E-2</v>
      </c>
      <c r="N2226" s="42" t="e">
        <f>VLOOKUP(E2226,Inflation!$A$2:'Inflation'!$L$63,14,FALSE)*J2226</f>
        <v>#REF!</v>
      </c>
      <c r="O2226" s="126" t="e">
        <f t="shared" si="139"/>
        <v>#REF!</v>
      </c>
      <c r="P2226" s="41">
        <v>5</v>
      </c>
      <c r="Q2226" s="41">
        <v>2</v>
      </c>
      <c r="R2226" s="41">
        <v>2</v>
      </c>
    </row>
    <row r="2227" spans="1:18">
      <c r="A2227" s="40" t="str">
        <f t="shared" si="136"/>
        <v>1_19851</v>
      </c>
      <c r="B2227" s="40">
        <v>1</v>
      </c>
      <c r="C2227" s="41" t="s">
        <v>84</v>
      </c>
      <c r="D2227" s="40">
        <v>1</v>
      </c>
      <c r="E2227" s="40">
        <v>1985</v>
      </c>
      <c r="F2227" s="40" t="str">
        <f t="shared" si="137"/>
        <v>1985Q1</v>
      </c>
      <c r="G2227" s="40">
        <v>1</v>
      </c>
      <c r="H2227" s="40">
        <v>0</v>
      </c>
      <c r="I2227" s="40">
        <v>0</v>
      </c>
      <c r="J2227" s="42">
        <v>8114</v>
      </c>
      <c r="K2227" s="42">
        <f>J2227*OtherData!$C$3</f>
        <v>6142.3164269492809</v>
      </c>
      <c r="L2227" s="42" t="str">
        <f>VLOOKUP($C2227,OtherData!$H:$I,2,0)</f>
        <v>Water</v>
      </c>
      <c r="M2227" s="54">
        <f t="shared" si="138"/>
        <v>-3.9234597459459425E-2</v>
      </c>
      <c r="N2227" s="42" t="e">
        <f>VLOOKUP(E2227,Inflation!$A$2:'Inflation'!$L$63,14,FALSE)*J2227</f>
        <v>#REF!</v>
      </c>
      <c r="O2227" s="126" t="e">
        <f t="shared" si="139"/>
        <v>#REF!</v>
      </c>
      <c r="P2227" s="41">
        <v>3</v>
      </c>
      <c r="Q2227" s="41">
        <v>3</v>
      </c>
      <c r="R2227" s="41">
        <v>3</v>
      </c>
    </row>
    <row r="2228" spans="1:18">
      <c r="A2228" s="40" t="str">
        <f t="shared" si="136"/>
        <v>1_19893</v>
      </c>
      <c r="B2228" s="40">
        <v>1</v>
      </c>
      <c r="C2228" s="41" t="s">
        <v>92</v>
      </c>
      <c r="D2228" s="40">
        <v>3</v>
      </c>
      <c r="E2228" s="40">
        <v>1989</v>
      </c>
      <c r="F2228" s="40" t="str">
        <f t="shared" si="137"/>
        <v>1989Q3</v>
      </c>
      <c r="G2228" s="40">
        <v>1</v>
      </c>
      <c r="H2228" s="40">
        <v>0</v>
      </c>
      <c r="I2228" s="40">
        <v>0</v>
      </c>
      <c r="J2228" s="42">
        <v>8113</v>
      </c>
      <c r="K2228" s="42">
        <f>J2228*OtherData!$C$3</f>
        <v>6141.5594246782739</v>
      </c>
      <c r="L2228" s="42" t="str">
        <f>VLOOKUP($C2228,OtherData!$H:$I,2,0)</f>
        <v>Storm</v>
      </c>
      <c r="M2228" s="54">
        <f t="shared" si="138"/>
        <v>-3.9234604122710431E-2</v>
      </c>
      <c r="N2228" s="42" t="e">
        <f>VLOOKUP(E2228,Inflation!$A$2:'Inflation'!$L$63,14,FALSE)*J2228</f>
        <v>#REF!</v>
      </c>
      <c r="O2228" s="126" t="e">
        <f t="shared" si="139"/>
        <v>#REF!</v>
      </c>
      <c r="P2228" s="41">
        <v>5</v>
      </c>
      <c r="Q2228" s="41">
        <v>2</v>
      </c>
      <c r="R2228" s="41">
        <v>2</v>
      </c>
    </row>
    <row r="2229" spans="1:18">
      <c r="A2229" s="40" t="str">
        <f t="shared" si="136"/>
        <v>2_20142</v>
      </c>
      <c r="B2229" s="40">
        <v>2</v>
      </c>
      <c r="C2229" s="41" t="s">
        <v>86</v>
      </c>
      <c r="D2229" s="40">
        <v>2</v>
      </c>
      <c r="E2229" s="40">
        <v>2014</v>
      </c>
      <c r="F2229" s="40" t="str">
        <f t="shared" si="137"/>
        <v>2014Q2</v>
      </c>
      <c r="G2229" s="40">
        <v>1</v>
      </c>
      <c r="H2229" s="40">
        <v>0</v>
      </c>
      <c r="I2229" s="40">
        <v>0</v>
      </c>
      <c r="J2229" s="42">
        <v>8113</v>
      </c>
      <c r="K2229" s="42">
        <f>J2229*OtherData!$C$3</f>
        <v>6141.5594246782739</v>
      </c>
      <c r="L2229" s="42" t="str">
        <f>VLOOKUP($C2229,OtherData!$H:$I,2,0)</f>
        <v>Storm</v>
      </c>
      <c r="M2229" s="54">
        <f t="shared" si="138"/>
        <v>-3.9234604122710431E-2</v>
      </c>
      <c r="N2229" s="42" t="e">
        <f>VLOOKUP(E2229,Inflation!$A$2:'Inflation'!$L$63,14,FALSE)*J2229</f>
        <v>#REF!</v>
      </c>
      <c r="O2229" s="126" t="e">
        <f t="shared" si="139"/>
        <v>#REF!</v>
      </c>
      <c r="P2229" s="41">
        <v>4</v>
      </c>
      <c r="Q2229" s="41">
        <v>4</v>
      </c>
      <c r="R2229" s="41">
        <v>4</v>
      </c>
    </row>
    <row r="2230" spans="1:18">
      <c r="A2230" s="40" t="str">
        <f t="shared" si="136"/>
        <v>4_20123</v>
      </c>
      <c r="B2230" s="40">
        <v>4</v>
      </c>
      <c r="C2230" s="41" t="s">
        <v>71</v>
      </c>
      <c r="D2230" s="40">
        <v>3</v>
      </c>
      <c r="E2230" s="40">
        <v>2012</v>
      </c>
      <c r="F2230" s="40" t="str">
        <f t="shared" si="137"/>
        <v>2012Q3</v>
      </c>
      <c r="G2230" s="40">
        <v>1</v>
      </c>
      <c r="H2230" s="40">
        <v>0</v>
      </c>
      <c r="I2230" s="40">
        <v>0</v>
      </c>
      <c r="J2230" s="42">
        <v>8102</v>
      </c>
      <c r="K2230" s="42">
        <f>J2230*OtherData!$C$3</f>
        <v>6133.2323996971991</v>
      </c>
      <c r="L2230" s="42" t="str">
        <f>VLOOKUP($C2230,OtherData!$H:$I,2,0)</f>
        <v>Storm</v>
      </c>
      <c r="M2230" s="54">
        <f t="shared" si="138"/>
        <v>-3.9234677418471496E-2</v>
      </c>
      <c r="N2230" s="42" t="e">
        <f>VLOOKUP(E2230,Inflation!$A$2:'Inflation'!$L$63,14,FALSE)*J2230</f>
        <v>#REF!</v>
      </c>
      <c r="O2230" s="126" t="e">
        <f t="shared" si="139"/>
        <v>#REF!</v>
      </c>
      <c r="P2230" s="41">
        <v>1</v>
      </c>
      <c r="Q2230" s="41">
        <v>1</v>
      </c>
      <c r="R2230" s="41">
        <v>5</v>
      </c>
    </row>
    <row r="2231" spans="1:18">
      <c r="A2231" s="40" t="str">
        <f t="shared" si="136"/>
        <v>3_19651</v>
      </c>
      <c r="B2231" s="40">
        <v>3</v>
      </c>
      <c r="C2231" s="41" t="s">
        <v>73</v>
      </c>
      <c r="D2231" s="40">
        <v>1</v>
      </c>
      <c r="E2231" s="40">
        <v>1965</v>
      </c>
      <c r="F2231" s="40" t="str">
        <f t="shared" si="137"/>
        <v>1965Q1</v>
      </c>
      <c r="G2231" s="40">
        <v>1</v>
      </c>
      <c r="H2231" s="40">
        <v>0</v>
      </c>
      <c r="I2231" s="40">
        <v>61</v>
      </c>
      <c r="J2231" s="42">
        <v>8099</v>
      </c>
      <c r="K2231" s="42">
        <f>J2231*OtherData!$C$3</f>
        <v>6130.9613928841791</v>
      </c>
      <c r="L2231" s="42" t="str">
        <f>VLOOKUP($C2231,OtherData!$H:$I,2,0)</f>
        <v>Wind</v>
      </c>
      <c r="M2231" s="54">
        <f t="shared" si="138"/>
        <v>-3.9234697408224516E-2</v>
      </c>
      <c r="N2231" s="42" t="e">
        <f>VLOOKUP(E2231,Inflation!$A$2:'Inflation'!$L$63,14,FALSE)*J2231</f>
        <v>#REF!</v>
      </c>
      <c r="O2231" s="126" t="e">
        <f t="shared" si="139"/>
        <v>#REF!</v>
      </c>
      <c r="P2231" s="41">
        <v>3</v>
      </c>
      <c r="Q2231" s="41">
        <v>3</v>
      </c>
      <c r="R2231" s="41">
        <v>3</v>
      </c>
    </row>
    <row r="2232" spans="1:18">
      <c r="A2232" s="40" t="str">
        <f t="shared" si="136"/>
        <v>6_19874</v>
      </c>
      <c r="B2232" s="40">
        <v>6</v>
      </c>
      <c r="C2232" s="41" t="s">
        <v>86</v>
      </c>
      <c r="D2232" s="40">
        <v>4</v>
      </c>
      <c r="E2232" s="40">
        <v>1987</v>
      </c>
      <c r="F2232" s="40" t="str">
        <f t="shared" si="137"/>
        <v>1987Q4</v>
      </c>
      <c r="G2232" s="40">
        <v>1</v>
      </c>
      <c r="H2232" s="40">
        <v>0</v>
      </c>
      <c r="I2232" s="40">
        <v>0</v>
      </c>
      <c r="J2232" s="42">
        <v>8095</v>
      </c>
      <c r="K2232" s="42">
        <f>J2232*OtherData!$C$3</f>
        <v>6127.9333838001521</v>
      </c>
      <c r="L2232" s="42" t="str">
        <f>VLOOKUP($C2232,OtherData!$H:$I,2,0)</f>
        <v>Storm</v>
      </c>
      <c r="M2232" s="54">
        <f t="shared" si="138"/>
        <v>-3.9234724061228542E-2</v>
      </c>
      <c r="N2232" s="42" t="e">
        <f>VLOOKUP(E2232,Inflation!$A$2:'Inflation'!$L$63,14,FALSE)*J2232</f>
        <v>#REF!</v>
      </c>
      <c r="O2232" s="126" t="e">
        <f t="shared" si="139"/>
        <v>#REF!</v>
      </c>
      <c r="P2232" s="41">
        <v>5</v>
      </c>
      <c r="Q2232" s="41">
        <v>2</v>
      </c>
      <c r="R2232" s="41">
        <v>2</v>
      </c>
    </row>
    <row r="2233" spans="1:18">
      <c r="A2233" s="40" t="str">
        <f t="shared" si="136"/>
        <v>2_20172</v>
      </c>
      <c r="B2233" s="40">
        <v>2</v>
      </c>
      <c r="C2233" s="41" t="s">
        <v>86</v>
      </c>
      <c r="D2233" s="40">
        <v>2</v>
      </c>
      <c r="E2233" s="40">
        <v>2017</v>
      </c>
      <c r="F2233" s="40" t="str">
        <f t="shared" si="137"/>
        <v>2017Q2</v>
      </c>
      <c r="G2233" s="40">
        <v>1</v>
      </c>
      <c r="H2233" s="40">
        <v>0</v>
      </c>
      <c r="I2233" s="40">
        <v>0</v>
      </c>
      <c r="J2233" s="42">
        <v>8094</v>
      </c>
      <c r="K2233" s="42">
        <f>J2233*OtherData!$C$3</f>
        <v>6127.1763815291451</v>
      </c>
      <c r="L2233" s="42" t="str">
        <f>VLOOKUP($C2233,OtherData!$H:$I,2,0)</f>
        <v>Storm</v>
      </c>
      <c r="M2233" s="54">
        <f t="shared" si="138"/>
        <v>-3.9234730724479548E-2</v>
      </c>
      <c r="N2233" s="42" t="e">
        <f>VLOOKUP(E2233,Inflation!$A$2:'Inflation'!$L$63,14,FALSE)*J2233</f>
        <v>#REF!</v>
      </c>
      <c r="O2233" s="126" t="e">
        <f t="shared" si="139"/>
        <v>#REF!</v>
      </c>
      <c r="P2233" s="41">
        <v>2</v>
      </c>
      <c r="Q2233" s="41">
        <v>2</v>
      </c>
      <c r="R2233" s="41">
        <v>2</v>
      </c>
    </row>
    <row r="2234" spans="1:18">
      <c r="A2234" s="40" t="str">
        <f t="shared" si="136"/>
        <v>4_20153</v>
      </c>
      <c r="B2234" s="40">
        <v>4</v>
      </c>
      <c r="C2234" s="41" t="s">
        <v>71</v>
      </c>
      <c r="D2234" s="40">
        <v>3</v>
      </c>
      <c r="E2234" s="40">
        <v>2015</v>
      </c>
      <c r="F2234" s="40" t="str">
        <f t="shared" si="137"/>
        <v>2015Q3</v>
      </c>
      <c r="G2234" s="40">
        <v>1</v>
      </c>
      <c r="H2234" s="40">
        <v>0</v>
      </c>
      <c r="I2234" s="40">
        <v>0</v>
      </c>
      <c r="J2234" s="42">
        <v>8079</v>
      </c>
      <c r="K2234" s="42">
        <f>J2234*OtherData!$C$3</f>
        <v>6115.8213474640424</v>
      </c>
      <c r="L2234" s="42" t="str">
        <f>VLOOKUP($C2234,OtherData!$H:$I,2,0)</f>
        <v>Storm</v>
      </c>
      <c r="M2234" s="54">
        <f t="shared" si="138"/>
        <v>-3.9234830673244639E-2</v>
      </c>
      <c r="N2234" s="42" t="e">
        <f>VLOOKUP(E2234,Inflation!$A$2:'Inflation'!$L$63,14,FALSE)*J2234</f>
        <v>#REF!</v>
      </c>
      <c r="O2234" s="126" t="e">
        <f t="shared" si="139"/>
        <v>#REF!</v>
      </c>
      <c r="P2234" s="41">
        <v>3</v>
      </c>
      <c r="Q2234" s="41">
        <v>3</v>
      </c>
      <c r="R2234" s="41">
        <v>3</v>
      </c>
    </row>
    <row r="2235" spans="1:18">
      <c r="A2235" s="40" t="str">
        <f t="shared" si="136"/>
        <v>2_19873</v>
      </c>
      <c r="B2235" s="40">
        <v>2</v>
      </c>
      <c r="C2235" s="41" t="s">
        <v>71</v>
      </c>
      <c r="D2235" s="40">
        <v>3</v>
      </c>
      <c r="E2235" s="40">
        <v>1987</v>
      </c>
      <c r="F2235" s="40" t="str">
        <f t="shared" si="137"/>
        <v>1987Q3</v>
      </c>
      <c r="G2235" s="40">
        <v>1</v>
      </c>
      <c r="H2235" s="40">
        <v>0</v>
      </c>
      <c r="I2235" s="40">
        <v>0</v>
      </c>
      <c r="J2235" s="42">
        <v>8068</v>
      </c>
      <c r="K2235" s="42">
        <f>J2235*OtherData!$C$3</f>
        <v>6107.4943224829676</v>
      </c>
      <c r="L2235" s="42" t="str">
        <f>VLOOKUP($C2235,OtherData!$H:$I,2,0)</f>
        <v>Storm</v>
      </c>
      <c r="M2235" s="54">
        <f t="shared" si="138"/>
        <v>-3.9234903969005704E-2</v>
      </c>
      <c r="N2235" s="42" t="e">
        <f>VLOOKUP(E2235,Inflation!$A$2:'Inflation'!$L$63,14,FALSE)*J2235</f>
        <v>#REF!</v>
      </c>
      <c r="O2235" s="126" t="e">
        <f t="shared" si="139"/>
        <v>#REF!</v>
      </c>
      <c r="P2235" s="41">
        <v>1</v>
      </c>
      <c r="Q2235" s="41">
        <v>1</v>
      </c>
      <c r="R2235" s="41">
        <v>1</v>
      </c>
    </row>
    <row r="2236" spans="1:18">
      <c r="A2236" s="40" t="str">
        <f t="shared" si="136"/>
        <v>2_19882</v>
      </c>
      <c r="B2236" s="40">
        <v>2</v>
      </c>
      <c r="C2236" s="41" t="s">
        <v>71</v>
      </c>
      <c r="D2236" s="40">
        <v>2</v>
      </c>
      <c r="E2236" s="40">
        <v>1988</v>
      </c>
      <c r="F2236" s="40" t="str">
        <f t="shared" si="137"/>
        <v>1988Q2</v>
      </c>
      <c r="G2236" s="40">
        <v>1</v>
      </c>
      <c r="H2236" s="40">
        <v>0</v>
      </c>
      <c r="I2236" s="40">
        <v>0</v>
      </c>
      <c r="J2236" s="42">
        <v>8061</v>
      </c>
      <c r="K2236" s="42">
        <f>J2236*OtherData!$C$3</f>
        <v>6102.1953065859198</v>
      </c>
      <c r="L2236" s="42" t="str">
        <f>VLOOKUP($C2236,OtherData!$H:$I,2,0)</f>
        <v>Storm</v>
      </c>
      <c r="M2236" s="54">
        <f t="shared" si="138"/>
        <v>-3.9234950611762749E-2</v>
      </c>
      <c r="N2236" s="42" t="e">
        <f>VLOOKUP(E2236,Inflation!$A$2:'Inflation'!$L$63,14,FALSE)*J2236</f>
        <v>#REF!</v>
      </c>
      <c r="O2236" s="126" t="e">
        <f t="shared" si="139"/>
        <v>#REF!</v>
      </c>
      <c r="P2236" s="41">
        <v>3</v>
      </c>
      <c r="Q2236" s="41">
        <v>3</v>
      </c>
      <c r="R2236" s="41">
        <v>3</v>
      </c>
    </row>
    <row r="2237" spans="1:18">
      <c r="A2237" s="40" t="str">
        <f t="shared" si="136"/>
        <v>4_19654</v>
      </c>
      <c r="B2237" s="40">
        <v>4</v>
      </c>
      <c r="C2237" s="41" t="s">
        <v>73</v>
      </c>
      <c r="D2237" s="40">
        <v>4</v>
      </c>
      <c r="E2237" s="40">
        <v>1965</v>
      </c>
      <c r="F2237" s="40" t="str">
        <f t="shared" si="137"/>
        <v>1965Q4</v>
      </c>
      <c r="G2237" s="40">
        <v>1</v>
      </c>
      <c r="H2237" s="40">
        <v>0</v>
      </c>
      <c r="I2237" s="40">
        <v>0</v>
      </c>
      <c r="J2237" s="42">
        <v>8058</v>
      </c>
      <c r="K2237" s="42">
        <f>J2237*OtherData!$C$3</f>
        <v>6099.9242997728998</v>
      </c>
      <c r="L2237" s="42" t="str">
        <f>VLOOKUP($C2237,OtherData!$H:$I,2,0)</f>
        <v>Wind</v>
      </c>
      <c r="M2237" s="54">
        <f t="shared" si="138"/>
        <v>-3.9234970601515769E-2</v>
      </c>
      <c r="N2237" s="42" t="e">
        <f>VLOOKUP(E2237,Inflation!$A$2:'Inflation'!$L$63,14,FALSE)*J2237</f>
        <v>#REF!</v>
      </c>
      <c r="O2237" s="126" t="e">
        <f t="shared" si="139"/>
        <v>#REF!</v>
      </c>
      <c r="P2237" s="41">
        <v>4</v>
      </c>
      <c r="Q2237" s="41">
        <v>4</v>
      </c>
      <c r="R2237" s="41">
        <v>4</v>
      </c>
    </row>
    <row r="2238" spans="1:18">
      <c r="A2238" s="40" t="str">
        <f t="shared" si="136"/>
        <v>4_19882</v>
      </c>
      <c r="B2238" s="40">
        <v>4</v>
      </c>
      <c r="C2238" s="41" t="s">
        <v>71</v>
      </c>
      <c r="D2238" s="40">
        <v>2</v>
      </c>
      <c r="E2238" s="40">
        <v>1988</v>
      </c>
      <c r="F2238" s="40" t="str">
        <f t="shared" si="137"/>
        <v>1988Q2</v>
      </c>
      <c r="G2238" s="40">
        <v>1</v>
      </c>
      <c r="H2238" s="40">
        <v>0</v>
      </c>
      <c r="I2238" s="40">
        <v>0</v>
      </c>
      <c r="J2238" s="42">
        <v>8056</v>
      </c>
      <c r="K2238" s="42">
        <f>J2238*OtherData!$C$3</f>
        <v>6098.4102952308858</v>
      </c>
      <c r="L2238" s="42" t="str">
        <f>VLOOKUP($C2238,OtherData!$H:$I,2,0)</f>
        <v>Storm</v>
      </c>
      <c r="M2238" s="54">
        <f t="shared" si="138"/>
        <v>-3.9234983928017775E-2</v>
      </c>
      <c r="N2238" s="42" t="e">
        <f>VLOOKUP(E2238,Inflation!$A$2:'Inflation'!$L$63,14,FALSE)*J2238</f>
        <v>#REF!</v>
      </c>
      <c r="O2238" s="126" t="e">
        <f t="shared" si="139"/>
        <v>#REF!</v>
      </c>
      <c r="P2238" s="41">
        <v>3</v>
      </c>
      <c r="Q2238" s="41">
        <v>3</v>
      </c>
      <c r="R2238" s="41">
        <v>3</v>
      </c>
    </row>
    <row r="2239" spans="1:18">
      <c r="A2239" s="40" t="str">
        <f t="shared" si="136"/>
        <v>2_19891</v>
      </c>
      <c r="B2239" s="40">
        <v>2</v>
      </c>
      <c r="C2239" s="41" t="s">
        <v>71</v>
      </c>
      <c r="D2239" s="40">
        <v>1</v>
      </c>
      <c r="E2239" s="40">
        <v>1989</v>
      </c>
      <c r="F2239" s="40" t="str">
        <f t="shared" si="137"/>
        <v>1989Q1</v>
      </c>
      <c r="G2239" s="40">
        <v>1</v>
      </c>
      <c r="H2239" s="40">
        <v>0</v>
      </c>
      <c r="I2239" s="40">
        <v>0</v>
      </c>
      <c r="J2239" s="42">
        <v>8054</v>
      </c>
      <c r="K2239" s="42">
        <f>J2239*OtherData!$C$3</f>
        <v>6096.8962906888719</v>
      </c>
      <c r="L2239" s="42" t="str">
        <f>VLOOKUP($C2239,OtherData!$H:$I,2,0)</f>
        <v>Storm</v>
      </c>
      <c r="M2239" s="54">
        <f t="shared" si="138"/>
        <v>-3.9234997254519788E-2</v>
      </c>
      <c r="N2239" s="42" t="e">
        <f>VLOOKUP(E2239,Inflation!$A$2:'Inflation'!$L$63,14,FALSE)*J2239</f>
        <v>#REF!</v>
      </c>
      <c r="O2239" s="126" t="e">
        <f t="shared" si="139"/>
        <v>#REF!</v>
      </c>
      <c r="P2239" s="41">
        <v>3</v>
      </c>
      <c r="Q2239" s="41">
        <v>3</v>
      </c>
      <c r="R2239" s="41">
        <v>3</v>
      </c>
    </row>
    <row r="2240" spans="1:18">
      <c r="A2240" s="40" t="str">
        <f t="shared" si="136"/>
        <v>4_20152</v>
      </c>
      <c r="B2240" s="40">
        <v>4</v>
      </c>
      <c r="C2240" s="41" t="s">
        <v>71</v>
      </c>
      <c r="D2240" s="40">
        <v>2</v>
      </c>
      <c r="E2240" s="40">
        <v>2015</v>
      </c>
      <c r="F2240" s="40" t="str">
        <f t="shared" si="137"/>
        <v>2015Q2</v>
      </c>
      <c r="G2240" s="40">
        <v>1</v>
      </c>
      <c r="H2240" s="40">
        <v>0</v>
      </c>
      <c r="I2240" s="40">
        <v>0</v>
      </c>
      <c r="J2240" s="42">
        <v>8049</v>
      </c>
      <c r="K2240" s="42">
        <f>J2240*OtherData!$C$3</f>
        <v>6093.111279333838</v>
      </c>
      <c r="L2240" s="42" t="str">
        <f>VLOOKUP($C2240,OtherData!$H:$I,2,0)</f>
        <v>Storm</v>
      </c>
      <c r="M2240" s="54">
        <f t="shared" si="138"/>
        <v>-3.923503057077482E-2</v>
      </c>
      <c r="N2240" s="42" t="e">
        <f>VLOOKUP(E2240,Inflation!$A$2:'Inflation'!$L$63,14,FALSE)*J2240</f>
        <v>#REF!</v>
      </c>
      <c r="O2240" s="126" t="e">
        <f t="shared" si="139"/>
        <v>#REF!</v>
      </c>
      <c r="P2240" s="41">
        <v>5</v>
      </c>
      <c r="Q2240" s="41">
        <v>2</v>
      </c>
      <c r="R2240" s="41">
        <v>2</v>
      </c>
    </row>
    <row r="2241" spans="1:18">
      <c r="A2241" s="40" t="str">
        <f t="shared" si="136"/>
        <v>1_19872</v>
      </c>
      <c r="B2241" s="40">
        <v>1</v>
      </c>
      <c r="C2241" s="41" t="s">
        <v>86</v>
      </c>
      <c r="D2241" s="40">
        <v>2</v>
      </c>
      <c r="E2241" s="40">
        <v>1987</v>
      </c>
      <c r="F2241" s="40" t="str">
        <f t="shared" si="137"/>
        <v>1987Q2</v>
      </c>
      <c r="G2241" s="40">
        <v>1</v>
      </c>
      <c r="H2241" s="40">
        <v>0</v>
      </c>
      <c r="I2241" s="40">
        <v>0</v>
      </c>
      <c r="J2241" s="42">
        <v>8045</v>
      </c>
      <c r="K2241" s="42">
        <f>J2241*OtherData!$C$3</f>
        <v>6090.083270249811</v>
      </c>
      <c r="L2241" s="42" t="str">
        <f>VLOOKUP($C2241,OtherData!$H:$I,2,0)</f>
        <v>Storm</v>
      </c>
      <c r="M2241" s="54">
        <f t="shared" si="138"/>
        <v>-3.9235057223778846E-2</v>
      </c>
      <c r="N2241" s="42" t="e">
        <f>VLOOKUP(E2241,Inflation!$A$2:'Inflation'!$L$63,14,FALSE)*J2241</f>
        <v>#REF!</v>
      </c>
      <c r="O2241" s="126" t="e">
        <f t="shared" si="139"/>
        <v>#REF!</v>
      </c>
      <c r="P2241" s="41">
        <v>1</v>
      </c>
      <c r="Q2241" s="41">
        <v>1</v>
      </c>
      <c r="R2241" s="41">
        <v>1</v>
      </c>
    </row>
    <row r="2242" spans="1:18">
      <c r="A2242" s="40" t="str">
        <f t="shared" ref="A2242:A2305" si="140">B2242&amp;"_"&amp;E2242&amp;D2242</f>
        <v>1_19843</v>
      </c>
      <c r="B2242" s="40">
        <v>1</v>
      </c>
      <c r="C2242" s="41" t="s">
        <v>72</v>
      </c>
      <c r="D2242" s="40">
        <v>3</v>
      </c>
      <c r="E2242" s="40">
        <v>1984</v>
      </c>
      <c r="F2242" s="40" t="str">
        <f t="shared" ref="F2242:F2305" si="141">E2242&amp;"Q"&amp;D2242</f>
        <v>1984Q3</v>
      </c>
      <c r="G2242" s="40">
        <v>1</v>
      </c>
      <c r="H2242" s="40">
        <v>0</v>
      </c>
      <c r="I2242" s="40">
        <v>0</v>
      </c>
      <c r="J2242" s="42">
        <v>8042</v>
      </c>
      <c r="K2242" s="42">
        <f>J2242*OtherData!$C$3</f>
        <v>6087.812263436791</v>
      </c>
      <c r="L2242" s="42" t="str">
        <f>VLOOKUP($C2242,OtherData!$H:$I,2,0)</f>
        <v>Storm</v>
      </c>
      <c r="M2242" s="54">
        <f t="shared" ref="M2242:M2305" si="142">STANDARDIZE(J2242,AVERAGE($J$2:$J$3367),_xlfn.STDEV.S($J$2:$J$3367))</f>
        <v>-3.9235077213531866E-2</v>
      </c>
      <c r="N2242" s="42" t="e">
        <f>VLOOKUP(E2242,Inflation!$A$2:'Inflation'!$L$63,14,FALSE)*J2242</f>
        <v>#REF!</v>
      </c>
      <c r="O2242" s="126" t="e">
        <f t="shared" ref="O2242:O2305" si="143">STANDARDIZE(N2242,AVERAGE($N$2:$N$3367),_xlfn.STDEV.S($N$2:$N$3367))</f>
        <v>#REF!</v>
      </c>
      <c r="P2242" s="41">
        <v>5</v>
      </c>
      <c r="Q2242" s="41">
        <v>2</v>
      </c>
      <c r="R2242" s="41">
        <v>5</v>
      </c>
    </row>
    <row r="2243" spans="1:18">
      <c r="A2243" s="40" t="str">
        <f t="shared" si="140"/>
        <v>4_19614</v>
      </c>
      <c r="B2243" s="40">
        <v>4</v>
      </c>
      <c r="C2243" s="41" t="s">
        <v>68</v>
      </c>
      <c r="D2243" s="40">
        <v>4</v>
      </c>
      <c r="E2243" s="40">
        <v>1961</v>
      </c>
      <c r="F2243" s="40" t="str">
        <f t="shared" si="141"/>
        <v>1961Q4</v>
      </c>
      <c r="G2243" s="40">
        <v>1</v>
      </c>
      <c r="H2243" s="40">
        <v>0</v>
      </c>
      <c r="I2243" s="40">
        <v>0</v>
      </c>
      <c r="J2243" s="42">
        <v>8037</v>
      </c>
      <c r="K2243" s="42">
        <f>J2243*OtherData!$C$3</f>
        <v>6084.0272520817562</v>
      </c>
      <c r="L2243" s="42" t="str">
        <f>VLOOKUP($C2243,OtherData!$H:$I,2,0)</f>
        <v>Wind</v>
      </c>
      <c r="M2243" s="54">
        <f t="shared" si="142"/>
        <v>-3.9235110529786892E-2</v>
      </c>
      <c r="N2243" s="42" t="e">
        <f>VLOOKUP(E2243,Inflation!$A$2:'Inflation'!$L$63,14,FALSE)*J2243</f>
        <v>#REF!</v>
      </c>
      <c r="O2243" s="126" t="e">
        <f t="shared" si="143"/>
        <v>#REF!</v>
      </c>
      <c r="P2243" s="41">
        <v>4</v>
      </c>
      <c r="Q2243" s="41">
        <v>4</v>
      </c>
      <c r="R2243" s="41">
        <v>4</v>
      </c>
    </row>
    <row r="2244" spans="1:18">
      <c r="A2244" s="40" t="str">
        <f t="shared" si="140"/>
        <v>5_19863</v>
      </c>
      <c r="B2244" s="40">
        <v>5</v>
      </c>
      <c r="C2244" s="41" t="s">
        <v>72</v>
      </c>
      <c r="D2244" s="40">
        <v>3</v>
      </c>
      <c r="E2244" s="40">
        <v>1986</v>
      </c>
      <c r="F2244" s="40" t="str">
        <f t="shared" si="141"/>
        <v>1986Q3</v>
      </c>
      <c r="G2244" s="40">
        <v>1</v>
      </c>
      <c r="H2244" s="40">
        <v>0</v>
      </c>
      <c r="I2244" s="40">
        <v>0</v>
      </c>
      <c r="J2244" s="42">
        <v>8034</v>
      </c>
      <c r="K2244" s="42">
        <f>J2244*OtherData!$C$3</f>
        <v>6081.7562452687362</v>
      </c>
      <c r="L2244" s="42" t="str">
        <f>VLOOKUP($C2244,OtherData!$H:$I,2,0)</f>
        <v>Storm</v>
      </c>
      <c r="M2244" s="54">
        <f t="shared" si="142"/>
        <v>-3.9235130519539911E-2</v>
      </c>
      <c r="N2244" s="42" t="e">
        <f>VLOOKUP(E2244,Inflation!$A$2:'Inflation'!$L$63,14,FALSE)*J2244</f>
        <v>#REF!</v>
      </c>
      <c r="O2244" s="126" t="e">
        <f t="shared" si="143"/>
        <v>#REF!</v>
      </c>
      <c r="P2244" s="41">
        <v>5</v>
      </c>
      <c r="Q2244" s="41">
        <v>2</v>
      </c>
      <c r="R2244" s="41">
        <v>2</v>
      </c>
    </row>
    <row r="2245" spans="1:18">
      <c r="A2245" s="40" t="str">
        <f t="shared" si="140"/>
        <v>1_19921</v>
      </c>
      <c r="B2245" s="40">
        <v>1</v>
      </c>
      <c r="C2245" s="41" t="s">
        <v>71</v>
      </c>
      <c r="D2245" s="40">
        <v>1</v>
      </c>
      <c r="E2245" s="40">
        <v>1992</v>
      </c>
      <c r="F2245" s="40" t="str">
        <f t="shared" si="141"/>
        <v>1992Q1</v>
      </c>
      <c r="G2245" s="40">
        <v>1</v>
      </c>
      <c r="H2245" s="40">
        <v>0</v>
      </c>
      <c r="I2245" s="40">
        <v>0</v>
      </c>
      <c r="J2245" s="42">
        <v>8021</v>
      </c>
      <c r="K2245" s="42">
        <f>J2245*OtherData!$C$3</f>
        <v>6071.9152157456474</v>
      </c>
      <c r="L2245" s="42" t="str">
        <f>VLOOKUP($C2245,OtherData!$H:$I,2,0)</f>
        <v>Storm</v>
      </c>
      <c r="M2245" s="54">
        <f t="shared" si="142"/>
        <v>-3.9235217141802989E-2</v>
      </c>
      <c r="N2245" s="42" t="e">
        <f>VLOOKUP(E2245,Inflation!$A$2:'Inflation'!$L$63,14,FALSE)*J2245</f>
        <v>#REF!</v>
      </c>
      <c r="O2245" s="126" t="e">
        <f t="shared" si="143"/>
        <v>#REF!</v>
      </c>
      <c r="P2245" s="41">
        <v>3</v>
      </c>
      <c r="Q2245" s="41">
        <v>3</v>
      </c>
      <c r="R2245" s="41">
        <v>5</v>
      </c>
    </row>
    <row r="2246" spans="1:18">
      <c r="A2246" s="40" t="str">
        <f t="shared" si="140"/>
        <v>1_19943</v>
      </c>
      <c r="B2246" s="40">
        <v>1</v>
      </c>
      <c r="C2246" s="41" t="s">
        <v>93</v>
      </c>
      <c r="D2246" s="40">
        <v>3</v>
      </c>
      <c r="E2246" s="40">
        <v>1994</v>
      </c>
      <c r="F2246" s="40" t="str">
        <f t="shared" si="141"/>
        <v>1994Q3</v>
      </c>
      <c r="G2246" s="40">
        <v>1</v>
      </c>
      <c r="H2246" s="40">
        <v>0</v>
      </c>
      <c r="I2246" s="40">
        <v>0</v>
      </c>
      <c r="J2246" s="42">
        <v>8014</v>
      </c>
      <c r="K2246" s="42">
        <f>J2246*OtherData!$C$3</f>
        <v>6066.6161998485995</v>
      </c>
      <c r="L2246" s="42" t="str">
        <f>VLOOKUP($C2246,OtherData!$H:$I,2,0)</f>
        <v>Storm</v>
      </c>
      <c r="M2246" s="54">
        <f t="shared" si="142"/>
        <v>-3.9235263784560034E-2</v>
      </c>
      <c r="N2246" s="42" t="e">
        <f>VLOOKUP(E2246,Inflation!$A$2:'Inflation'!$L$63,14,FALSE)*J2246</f>
        <v>#REF!</v>
      </c>
      <c r="O2246" s="126" t="e">
        <f t="shared" si="143"/>
        <v>#REF!</v>
      </c>
      <c r="P2246" s="41">
        <v>4</v>
      </c>
      <c r="Q2246" s="41">
        <v>4</v>
      </c>
      <c r="R2246" s="41">
        <v>4</v>
      </c>
    </row>
    <row r="2247" spans="1:18">
      <c r="A2247" s="40" t="str">
        <f t="shared" si="140"/>
        <v>5_19932</v>
      </c>
      <c r="B2247" s="40">
        <v>5</v>
      </c>
      <c r="C2247" s="41" t="s">
        <v>68</v>
      </c>
      <c r="D2247" s="40">
        <v>2</v>
      </c>
      <c r="E2247" s="40">
        <v>1993</v>
      </c>
      <c r="F2247" s="40" t="str">
        <f t="shared" si="141"/>
        <v>1993Q2</v>
      </c>
      <c r="G2247" s="40">
        <v>1</v>
      </c>
      <c r="H2247" s="40">
        <v>0</v>
      </c>
      <c r="I2247" s="40">
        <v>0</v>
      </c>
      <c r="J2247" s="42">
        <v>8007</v>
      </c>
      <c r="K2247" s="42">
        <f>J2247*OtherData!$C$3</f>
        <v>6061.3171839515526</v>
      </c>
      <c r="L2247" s="42" t="str">
        <f>VLOOKUP($C2247,OtherData!$H:$I,2,0)</f>
        <v>Wind</v>
      </c>
      <c r="M2247" s="54">
        <f t="shared" si="142"/>
        <v>-3.9235310427317073E-2</v>
      </c>
      <c r="N2247" s="42" t="e">
        <f>VLOOKUP(E2247,Inflation!$A$2:'Inflation'!$L$63,14,FALSE)*J2247</f>
        <v>#REF!</v>
      </c>
      <c r="O2247" s="126" t="e">
        <f t="shared" si="143"/>
        <v>#REF!</v>
      </c>
      <c r="P2247" s="41">
        <v>3</v>
      </c>
      <c r="Q2247" s="41">
        <v>3</v>
      </c>
      <c r="R2247" s="41">
        <v>3</v>
      </c>
    </row>
    <row r="2248" spans="1:18">
      <c r="A2248" s="40" t="str">
        <f t="shared" si="140"/>
        <v>2_20121</v>
      </c>
      <c r="B2248" s="40">
        <v>2</v>
      </c>
      <c r="C2248" s="41" t="s">
        <v>86</v>
      </c>
      <c r="D2248" s="40">
        <v>1</v>
      </c>
      <c r="E2248" s="40">
        <v>2012</v>
      </c>
      <c r="F2248" s="40" t="str">
        <f t="shared" si="141"/>
        <v>2012Q1</v>
      </c>
      <c r="G2248" s="40">
        <v>1</v>
      </c>
      <c r="H2248" s="40">
        <v>0</v>
      </c>
      <c r="I2248" s="40">
        <v>0</v>
      </c>
      <c r="J2248" s="42">
        <v>8006</v>
      </c>
      <c r="K2248" s="42">
        <f>J2248*OtherData!$C$3</f>
        <v>6060.5601816805456</v>
      </c>
      <c r="L2248" s="42" t="str">
        <f>VLOOKUP($C2248,OtherData!$H:$I,2,0)</f>
        <v>Storm</v>
      </c>
      <c r="M2248" s="54">
        <f t="shared" si="142"/>
        <v>-3.923531709056808E-2</v>
      </c>
      <c r="N2248" s="42" t="e">
        <f>VLOOKUP(E2248,Inflation!$A$2:'Inflation'!$L$63,14,FALSE)*J2248</f>
        <v>#REF!</v>
      </c>
      <c r="O2248" s="126" t="e">
        <f t="shared" si="143"/>
        <v>#REF!</v>
      </c>
      <c r="P2248" s="41">
        <v>2</v>
      </c>
      <c r="Q2248" s="41">
        <v>2</v>
      </c>
      <c r="R2248" s="41">
        <v>2</v>
      </c>
    </row>
    <row r="2249" spans="1:18">
      <c r="A2249" s="40" t="str">
        <f t="shared" si="140"/>
        <v>3_20112</v>
      </c>
      <c r="B2249" s="40">
        <v>3</v>
      </c>
      <c r="C2249" s="41" t="s">
        <v>71</v>
      </c>
      <c r="D2249" s="40">
        <v>2</v>
      </c>
      <c r="E2249" s="40">
        <v>2011</v>
      </c>
      <c r="F2249" s="40" t="str">
        <f t="shared" si="141"/>
        <v>2011Q2</v>
      </c>
      <c r="G2249" s="40">
        <v>1</v>
      </c>
      <c r="H2249" s="40">
        <v>0</v>
      </c>
      <c r="I2249" s="40">
        <v>0</v>
      </c>
      <c r="J2249" s="42">
        <v>7988</v>
      </c>
      <c r="K2249" s="42">
        <f>J2249*OtherData!$C$3</f>
        <v>6046.9341408024229</v>
      </c>
      <c r="L2249" s="42" t="str">
        <f>VLOOKUP($C2249,OtherData!$H:$I,2,0)</f>
        <v>Storm</v>
      </c>
      <c r="M2249" s="54">
        <f t="shared" si="142"/>
        <v>-3.923543702908619E-2</v>
      </c>
      <c r="N2249" s="42" t="e">
        <f>VLOOKUP(E2249,Inflation!$A$2:'Inflation'!$L$63,14,FALSE)*J2249</f>
        <v>#REF!</v>
      </c>
      <c r="O2249" s="126" t="e">
        <f t="shared" si="143"/>
        <v>#REF!</v>
      </c>
      <c r="P2249" s="41">
        <v>3</v>
      </c>
      <c r="Q2249" s="41">
        <v>3</v>
      </c>
      <c r="R2249" s="41">
        <v>3</v>
      </c>
    </row>
    <row r="2250" spans="1:18">
      <c r="A2250" s="40" t="str">
        <f t="shared" si="140"/>
        <v>2_20153</v>
      </c>
      <c r="B2250" s="40">
        <v>2</v>
      </c>
      <c r="C2250" s="41" t="s">
        <v>86</v>
      </c>
      <c r="D2250" s="40">
        <v>3</v>
      </c>
      <c r="E2250" s="40">
        <v>2015</v>
      </c>
      <c r="F2250" s="40" t="str">
        <f t="shared" si="141"/>
        <v>2015Q3</v>
      </c>
      <c r="G2250" s="40">
        <v>1</v>
      </c>
      <c r="H2250" s="40">
        <v>0</v>
      </c>
      <c r="I2250" s="40">
        <v>0</v>
      </c>
      <c r="J2250" s="42">
        <v>7987</v>
      </c>
      <c r="K2250" s="42">
        <f>J2250*OtherData!$C$3</f>
        <v>6046.1771385314159</v>
      </c>
      <c r="L2250" s="42" t="str">
        <f>VLOOKUP($C2250,OtherData!$H:$I,2,0)</f>
        <v>Storm</v>
      </c>
      <c r="M2250" s="54">
        <f t="shared" si="142"/>
        <v>-3.9235443692337196E-2</v>
      </c>
      <c r="N2250" s="42" t="e">
        <f>VLOOKUP(E2250,Inflation!$A$2:'Inflation'!$L$63,14,FALSE)*J2250</f>
        <v>#REF!</v>
      </c>
      <c r="O2250" s="126" t="e">
        <f t="shared" si="143"/>
        <v>#REF!</v>
      </c>
      <c r="P2250" s="41">
        <v>3</v>
      </c>
      <c r="Q2250" s="41">
        <v>3</v>
      </c>
      <c r="R2250" s="41">
        <v>5</v>
      </c>
    </row>
    <row r="2251" spans="1:18">
      <c r="A2251" s="40" t="str">
        <f t="shared" si="140"/>
        <v>3_20112</v>
      </c>
      <c r="B2251" s="40">
        <v>3</v>
      </c>
      <c r="C2251" s="41" t="s">
        <v>71</v>
      </c>
      <c r="D2251" s="40">
        <v>2</v>
      </c>
      <c r="E2251" s="40">
        <v>2011</v>
      </c>
      <c r="F2251" s="40" t="str">
        <f t="shared" si="141"/>
        <v>2011Q2</v>
      </c>
      <c r="G2251" s="40">
        <v>1</v>
      </c>
      <c r="H2251" s="40">
        <v>0</v>
      </c>
      <c r="I2251" s="40">
        <v>0</v>
      </c>
      <c r="J2251" s="42">
        <v>7981</v>
      </c>
      <c r="K2251" s="42">
        <f>J2251*OtherData!$C$3</f>
        <v>6041.6351249053751</v>
      </c>
      <c r="L2251" s="42" t="str">
        <f>VLOOKUP($C2251,OtherData!$H:$I,2,0)</f>
        <v>Storm</v>
      </c>
      <c r="M2251" s="54">
        <f t="shared" si="142"/>
        <v>-3.9235483671843235E-2</v>
      </c>
      <c r="N2251" s="42" t="e">
        <f>VLOOKUP(E2251,Inflation!$A$2:'Inflation'!$L$63,14,FALSE)*J2251</f>
        <v>#REF!</v>
      </c>
      <c r="O2251" s="126" t="e">
        <f t="shared" si="143"/>
        <v>#REF!</v>
      </c>
      <c r="P2251" s="41">
        <v>2</v>
      </c>
      <c r="Q2251" s="41">
        <v>2</v>
      </c>
      <c r="R2251" s="41">
        <v>2</v>
      </c>
    </row>
    <row r="2252" spans="1:18">
      <c r="A2252" s="40" t="str">
        <f t="shared" si="140"/>
        <v>5_20112</v>
      </c>
      <c r="B2252" s="40">
        <v>5</v>
      </c>
      <c r="C2252" s="41" t="s">
        <v>71</v>
      </c>
      <c r="D2252" s="40">
        <v>2</v>
      </c>
      <c r="E2252" s="40">
        <v>2011</v>
      </c>
      <c r="F2252" s="40" t="str">
        <f t="shared" si="141"/>
        <v>2011Q2</v>
      </c>
      <c r="G2252" s="40">
        <v>1</v>
      </c>
      <c r="H2252" s="40">
        <v>0</v>
      </c>
      <c r="I2252" s="40">
        <v>0</v>
      </c>
      <c r="J2252" s="42">
        <v>7979</v>
      </c>
      <c r="K2252" s="42">
        <f>J2252*OtherData!$C$3</f>
        <v>6040.1211203633611</v>
      </c>
      <c r="L2252" s="42" t="str">
        <f>VLOOKUP($C2252,OtherData!$H:$I,2,0)</f>
        <v>Storm</v>
      </c>
      <c r="M2252" s="54">
        <f t="shared" si="142"/>
        <v>-3.9235496998345241E-2</v>
      </c>
      <c r="N2252" s="42" t="e">
        <f>VLOOKUP(E2252,Inflation!$A$2:'Inflation'!$L$63,14,FALSE)*J2252</f>
        <v>#REF!</v>
      </c>
      <c r="O2252" s="126" t="e">
        <f t="shared" si="143"/>
        <v>#REF!</v>
      </c>
      <c r="P2252" s="41">
        <v>4</v>
      </c>
      <c r="Q2252" s="41">
        <v>4</v>
      </c>
      <c r="R2252" s="41">
        <v>4</v>
      </c>
    </row>
    <row r="2253" spans="1:18">
      <c r="A2253" s="40" t="str">
        <f t="shared" si="140"/>
        <v>2_20113</v>
      </c>
      <c r="B2253" s="40">
        <v>2</v>
      </c>
      <c r="C2253" s="41" t="s">
        <v>86</v>
      </c>
      <c r="D2253" s="40">
        <v>3</v>
      </c>
      <c r="E2253" s="40">
        <v>2011</v>
      </c>
      <c r="F2253" s="40" t="str">
        <f t="shared" si="141"/>
        <v>2011Q3</v>
      </c>
      <c r="G2253" s="40">
        <v>1</v>
      </c>
      <c r="H2253" s="40">
        <v>0</v>
      </c>
      <c r="I2253" s="40">
        <v>0</v>
      </c>
      <c r="J2253" s="42">
        <v>7968</v>
      </c>
      <c r="K2253" s="42">
        <f>J2253*OtherData!$C$3</f>
        <v>6031.7940953822863</v>
      </c>
      <c r="L2253" s="42" t="str">
        <f>VLOOKUP($C2253,OtherData!$H:$I,2,0)</f>
        <v>Storm</v>
      </c>
      <c r="M2253" s="54">
        <f t="shared" si="142"/>
        <v>-3.9235570294106313E-2</v>
      </c>
      <c r="N2253" s="42" t="e">
        <f>VLOOKUP(E2253,Inflation!$A$2:'Inflation'!$L$63,14,FALSE)*J2253</f>
        <v>#REF!</v>
      </c>
      <c r="O2253" s="126" t="e">
        <f t="shared" si="143"/>
        <v>#REF!</v>
      </c>
      <c r="P2253" s="41">
        <v>5</v>
      </c>
      <c r="Q2253" s="41">
        <v>2</v>
      </c>
      <c r="R2253" s="41">
        <v>2</v>
      </c>
    </row>
    <row r="2254" spans="1:18">
      <c r="A2254" s="40" t="str">
        <f t="shared" si="140"/>
        <v>3_19841</v>
      </c>
      <c r="B2254" s="40">
        <v>3</v>
      </c>
      <c r="C2254" s="41" t="s">
        <v>71</v>
      </c>
      <c r="D2254" s="40">
        <v>1</v>
      </c>
      <c r="E2254" s="40">
        <v>1984</v>
      </c>
      <c r="F2254" s="40" t="str">
        <f t="shared" si="141"/>
        <v>1984Q1</v>
      </c>
      <c r="G2254" s="40">
        <v>1</v>
      </c>
      <c r="H2254" s="40">
        <v>0</v>
      </c>
      <c r="I2254" s="40">
        <v>0</v>
      </c>
      <c r="J2254" s="42">
        <v>7965</v>
      </c>
      <c r="K2254" s="42">
        <f>J2254*OtherData!$C$3</f>
        <v>6029.5230885692663</v>
      </c>
      <c r="L2254" s="42" t="str">
        <f>VLOOKUP($C2254,OtherData!$H:$I,2,0)</f>
        <v>Storm</v>
      </c>
      <c r="M2254" s="54">
        <f t="shared" si="142"/>
        <v>-3.9235590283859333E-2</v>
      </c>
      <c r="N2254" s="42" t="e">
        <f>VLOOKUP(E2254,Inflation!$A$2:'Inflation'!$L$63,14,FALSE)*J2254</f>
        <v>#REF!</v>
      </c>
      <c r="O2254" s="126" t="e">
        <f t="shared" si="143"/>
        <v>#REF!</v>
      </c>
      <c r="P2254" s="41">
        <v>5</v>
      </c>
      <c r="Q2254" s="41">
        <v>2</v>
      </c>
      <c r="R2254" s="41">
        <v>2</v>
      </c>
    </row>
    <row r="2255" spans="1:18">
      <c r="A2255" s="40" t="str">
        <f t="shared" si="140"/>
        <v>1_19893</v>
      </c>
      <c r="B2255" s="40">
        <v>1</v>
      </c>
      <c r="C2255" s="41" t="s">
        <v>71</v>
      </c>
      <c r="D2255" s="40">
        <v>3</v>
      </c>
      <c r="E2255" s="40">
        <v>1989</v>
      </c>
      <c r="F2255" s="40" t="str">
        <f t="shared" si="141"/>
        <v>1989Q3</v>
      </c>
      <c r="G2255" s="40">
        <v>1</v>
      </c>
      <c r="H2255" s="40">
        <v>0</v>
      </c>
      <c r="I2255" s="40">
        <v>0</v>
      </c>
      <c r="J2255" s="42">
        <v>7962</v>
      </c>
      <c r="K2255" s="42">
        <f>J2255*OtherData!$C$3</f>
        <v>6027.2520817562454</v>
      </c>
      <c r="L2255" s="42" t="str">
        <f>VLOOKUP($C2255,OtherData!$H:$I,2,0)</f>
        <v>Storm</v>
      </c>
      <c r="M2255" s="54">
        <f t="shared" si="142"/>
        <v>-3.9235610273612345E-2</v>
      </c>
      <c r="N2255" s="42" t="e">
        <f>VLOOKUP(E2255,Inflation!$A$2:'Inflation'!$L$63,14,FALSE)*J2255</f>
        <v>#REF!</v>
      </c>
      <c r="O2255" s="126" t="e">
        <f t="shared" si="143"/>
        <v>#REF!</v>
      </c>
      <c r="P2255" s="41">
        <v>3</v>
      </c>
      <c r="Q2255" s="41">
        <v>3</v>
      </c>
      <c r="R2255" s="41">
        <v>3</v>
      </c>
    </row>
    <row r="2256" spans="1:18">
      <c r="A2256" s="40" t="str">
        <f t="shared" si="140"/>
        <v>1_19663</v>
      </c>
      <c r="B2256" s="40">
        <v>1</v>
      </c>
      <c r="C2256" s="41" t="s">
        <v>80</v>
      </c>
      <c r="D2256" s="40">
        <v>3</v>
      </c>
      <c r="E2256" s="40">
        <v>1966</v>
      </c>
      <c r="F2256" s="40" t="str">
        <f t="shared" si="141"/>
        <v>1966Q3</v>
      </c>
      <c r="G2256" s="40">
        <v>1</v>
      </c>
      <c r="H2256" s="40">
        <v>0</v>
      </c>
      <c r="I2256" s="40">
        <v>0</v>
      </c>
      <c r="J2256" s="42">
        <v>7958</v>
      </c>
      <c r="K2256" s="42">
        <f>J2256*OtherData!$C$3</f>
        <v>6024.2240726722184</v>
      </c>
      <c r="L2256" s="42" t="str">
        <f>VLOOKUP($C2256,OtherData!$H:$I,2,0)</f>
        <v>Storm</v>
      </c>
      <c r="M2256" s="54">
        <f t="shared" si="142"/>
        <v>-3.9235636926616371E-2</v>
      </c>
      <c r="N2256" s="42" t="e">
        <f>VLOOKUP(E2256,Inflation!$A$2:'Inflation'!$L$63,14,FALSE)*J2256</f>
        <v>#REF!</v>
      </c>
      <c r="O2256" s="126" t="e">
        <f t="shared" si="143"/>
        <v>#REF!</v>
      </c>
      <c r="P2256" s="41">
        <v>2</v>
      </c>
      <c r="Q2256" s="41">
        <v>2</v>
      </c>
      <c r="R2256" s="41">
        <v>2</v>
      </c>
    </row>
    <row r="2257" spans="1:18">
      <c r="A2257" s="40" t="str">
        <f t="shared" si="140"/>
        <v>2_19742</v>
      </c>
      <c r="B2257" s="40">
        <v>2</v>
      </c>
      <c r="C2257" s="41" t="s">
        <v>97</v>
      </c>
      <c r="D2257" s="40">
        <v>2</v>
      </c>
      <c r="E2257" s="40">
        <v>1974</v>
      </c>
      <c r="F2257" s="40" t="str">
        <f t="shared" si="141"/>
        <v>1974Q2</v>
      </c>
      <c r="G2257" s="40">
        <v>1</v>
      </c>
      <c r="H2257" s="40">
        <v>0</v>
      </c>
      <c r="I2257" s="40">
        <v>0</v>
      </c>
      <c r="J2257" s="42">
        <v>7958</v>
      </c>
      <c r="K2257" s="42">
        <f>J2257*OtherData!$C$3</f>
        <v>6024.2240726722184</v>
      </c>
      <c r="L2257" s="42" t="str">
        <f>VLOOKUP($C2257,OtherData!$H:$I,2,0)</f>
        <v>Wind</v>
      </c>
      <c r="M2257" s="54">
        <f t="shared" si="142"/>
        <v>-3.9235636926616371E-2</v>
      </c>
      <c r="N2257" s="42" t="e">
        <f>VLOOKUP(E2257,Inflation!$A$2:'Inflation'!$L$63,14,FALSE)*J2257</f>
        <v>#REF!</v>
      </c>
      <c r="O2257" s="126" t="e">
        <f t="shared" si="143"/>
        <v>#REF!</v>
      </c>
      <c r="P2257" s="41">
        <v>2</v>
      </c>
      <c r="Q2257" s="41">
        <v>2</v>
      </c>
      <c r="R2257" s="41">
        <v>2</v>
      </c>
    </row>
    <row r="2258" spans="1:18">
      <c r="A2258" s="40" t="str">
        <f t="shared" si="140"/>
        <v>2_19843</v>
      </c>
      <c r="B2258" s="40">
        <v>2</v>
      </c>
      <c r="C2258" s="41" t="s">
        <v>72</v>
      </c>
      <c r="D2258" s="40">
        <v>3</v>
      </c>
      <c r="E2258" s="40">
        <v>1984</v>
      </c>
      <c r="F2258" s="40" t="str">
        <f t="shared" si="141"/>
        <v>1984Q3</v>
      </c>
      <c r="G2258" s="40">
        <v>1</v>
      </c>
      <c r="H2258" s="40">
        <v>0</v>
      </c>
      <c r="I2258" s="40">
        <v>0</v>
      </c>
      <c r="J2258" s="42">
        <v>7952</v>
      </c>
      <c r="K2258" s="42">
        <f>J2258*OtherData!$C$3</f>
        <v>6019.6820590461775</v>
      </c>
      <c r="L2258" s="42" t="str">
        <f>VLOOKUP($C2258,OtherData!$H:$I,2,0)</f>
        <v>Storm</v>
      </c>
      <c r="M2258" s="54">
        <f t="shared" si="142"/>
        <v>-3.923567690612241E-2</v>
      </c>
      <c r="N2258" s="42" t="e">
        <f>VLOOKUP(E2258,Inflation!$A$2:'Inflation'!$L$63,14,FALSE)*J2258</f>
        <v>#REF!</v>
      </c>
      <c r="O2258" s="126" t="e">
        <f t="shared" si="143"/>
        <v>#REF!</v>
      </c>
      <c r="P2258" s="41">
        <v>3</v>
      </c>
      <c r="Q2258" s="41">
        <v>3</v>
      </c>
      <c r="R2258" s="41">
        <v>3</v>
      </c>
    </row>
    <row r="2259" spans="1:18">
      <c r="A2259" s="40" t="str">
        <f t="shared" si="140"/>
        <v>2_19873</v>
      </c>
      <c r="B2259" s="40">
        <v>2</v>
      </c>
      <c r="C2259" s="41" t="s">
        <v>71</v>
      </c>
      <c r="D2259" s="40">
        <v>3</v>
      </c>
      <c r="E2259" s="40">
        <v>1987</v>
      </c>
      <c r="F2259" s="40" t="str">
        <f t="shared" si="141"/>
        <v>1987Q3</v>
      </c>
      <c r="G2259" s="40">
        <v>1</v>
      </c>
      <c r="H2259" s="40">
        <v>0</v>
      </c>
      <c r="I2259" s="40">
        <v>0</v>
      </c>
      <c r="J2259" s="42">
        <v>7949</v>
      </c>
      <c r="K2259" s="42">
        <f>J2259*OtherData!$C$3</f>
        <v>6017.4110522331566</v>
      </c>
      <c r="L2259" s="42" t="str">
        <f>VLOOKUP($C2259,OtherData!$H:$I,2,0)</f>
        <v>Storm</v>
      </c>
      <c r="M2259" s="54">
        <f t="shared" si="142"/>
        <v>-3.923569689587543E-2</v>
      </c>
      <c r="N2259" s="42" t="e">
        <f>VLOOKUP(E2259,Inflation!$A$2:'Inflation'!$L$63,14,FALSE)*J2259</f>
        <v>#REF!</v>
      </c>
      <c r="O2259" s="126" t="e">
        <f t="shared" si="143"/>
        <v>#REF!</v>
      </c>
      <c r="P2259" s="41">
        <v>3</v>
      </c>
      <c r="Q2259" s="41">
        <v>3</v>
      </c>
      <c r="R2259" s="41">
        <v>3</v>
      </c>
    </row>
    <row r="2260" spans="1:18">
      <c r="A2260" s="40" t="str">
        <f t="shared" si="140"/>
        <v>4_19872</v>
      </c>
      <c r="B2260" s="40">
        <v>4</v>
      </c>
      <c r="C2260" s="41" t="s">
        <v>86</v>
      </c>
      <c r="D2260" s="40">
        <v>2</v>
      </c>
      <c r="E2260" s="40">
        <v>1987</v>
      </c>
      <c r="F2260" s="40" t="str">
        <f t="shared" si="141"/>
        <v>1987Q2</v>
      </c>
      <c r="G2260" s="40">
        <v>1</v>
      </c>
      <c r="H2260" s="40">
        <v>0</v>
      </c>
      <c r="I2260" s="40">
        <v>0</v>
      </c>
      <c r="J2260" s="42">
        <v>7939</v>
      </c>
      <c r="K2260" s="42">
        <f>J2260*OtherData!$C$3</f>
        <v>6009.8410295230888</v>
      </c>
      <c r="L2260" s="42" t="str">
        <f>VLOOKUP($C2260,OtherData!$H:$I,2,0)</f>
        <v>Storm</v>
      </c>
      <c r="M2260" s="54">
        <f t="shared" si="142"/>
        <v>-3.9235763528385488E-2</v>
      </c>
      <c r="N2260" s="42" t="e">
        <f>VLOOKUP(E2260,Inflation!$A$2:'Inflation'!$L$63,14,FALSE)*J2260</f>
        <v>#REF!</v>
      </c>
      <c r="O2260" s="126" t="e">
        <f t="shared" si="143"/>
        <v>#REF!</v>
      </c>
      <c r="P2260" s="41">
        <v>2</v>
      </c>
      <c r="Q2260" s="41">
        <v>2</v>
      </c>
      <c r="R2260" s="41">
        <v>2</v>
      </c>
    </row>
    <row r="2261" spans="1:18">
      <c r="A2261" s="40" t="str">
        <f t="shared" si="140"/>
        <v>4_19882</v>
      </c>
      <c r="B2261" s="40">
        <v>4</v>
      </c>
      <c r="C2261" s="41" t="s">
        <v>86</v>
      </c>
      <c r="D2261" s="40">
        <v>2</v>
      </c>
      <c r="E2261" s="40">
        <v>1988</v>
      </c>
      <c r="F2261" s="40" t="str">
        <f t="shared" si="141"/>
        <v>1988Q2</v>
      </c>
      <c r="G2261" s="40">
        <v>1</v>
      </c>
      <c r="H2261" s="40">
        <v>0</v>
      </c>
      <c r="I2261" s="40">
        <v>0</v>
      </c>
      <c r="J2261" s="42">
        <v>7932</v>
      </c>
      <c r="K2261" s="42">
        <f>J2261*OtherData!$C$3</f>
        <v>6004.5420136260409</v>
      </c>
      <c r="L2261" s="42" t="str">
        <f>VLOOKUP($C2261,OtherData!$H:$I,2,0)</f>
        <v>Storm</v>
      </c>
      <c r="M2261" s="54">
        <f t="shared" si="142"/>
        <v>-3.9235810171142527E-2</v>
      </c>
      <c r="N2261" s="42" t="e">
        <f>VLOOKUP(E2261,Inflation!$A$2:'Inflation'!$L$63,14,FALSE)*J2261</f>
        <v>#REF!</v>
      </c>
      <c r="O2261" s="126" t="e">
        <f t="shared" si="143"/>
        <v>#REF!</v>
      </c>
      <c r="P2261" s="41">
        <v>4</v>
      </c>
      <c r="Q2261" s="41">
        <v>4</v>
      </c>
      <c r="R2261" s="41">
        <v>4</v>
      </c>
    </row>
    <row r="2262" spans="1:18">
      <c r="A2262" s="40" t="str">
        <f t="shared" si="140"/>
        <v>3_19753</v>
      </c>
      <c r="B2262" s="40">
        <v>3</v>
      </c>
      <c r="C2262" s="41" t="s">
        <v>79</v>
      </c>
      <c r="D2262" s="40">
        <v>3</v>
      </c>
      <c r="E2262" s="40">
        <v>1975</v>
      </c>
      <c r="F2262" s="40" t="str">
        <f t="shared" si="141"/>
        <v>1975Q3</v>
      </c>
      <c r="G2262" s="40">
        <v>1</v>
      </c>
      <c r="H2262" s="40">
        <v>0</v>
      </c>
      <c r="I2262" s="40">
        <v>0</v>
      </c>
      <c r="J2262" s="42">
        <v>7919</v>
      </c>
      <c r="K2262" s="42">
        <f>J2262*OtherData!$C$3</f>
        <v>5994.7009841029521</v>
      </c>
      <c r="L2262" s="42" t="str">
        <f>VLOOKUP($C2262,OtherData!$H:$I,2,0)</f>
        <v>Storm</v>
      </c>
      <c r="M2262" s="54">
        <f t="shared" si="142"/>
        <v>-3.9235896793405611E-2</v>
      </c>
      <c r="N2262" s="42" t="e">
        <f>VLOOKUP(E2262,Inflation!$A$2:'Inflation'!$L$63,14,FALSE)*J2262</f>
        <v>#REF!</v>
      </c>
      <c r="O2262" s="126" t="e">
        <f t="shared" si="143"/>
        <v>#REF!</v>
      </c>
      <c r="P2262" s="41">
        <v>3</v>
      </c>
      <c r="Q2262" s="41">
        <v>3</v>
      </c>
      <c r="R2262" s="41">
        <v>5</v>
      </c>
    </row>
    <row r="2263" spans="1:18">
      <c r="A2263" s="40" t="str">
        <f t="shared" si="140"/>
        <v>1_19941</v>
      </c>
      <c r="B2263" s="40">
        <v>1</v>
      </c>
      <c r="C2263" s="41" t="s">
        <v>68</v>
      </c>
      <c r="D2263" s="40">
        <v>1</v>
      </c>
      <c r="E2263" s="40">
        <v>1994</v>
      </c>
      <c r="F2263" s="40" t="str">
        <f t="shared" si="141"/>
        <v>1994Q1</v>
      </c>
      <c r="G2263" s="40">
        <v>1</v>
      </c>
      <c r="H2263" s="40">
        <v>0</v>
      </c>
      <c r="I2263" s="40">
        <v>0</v>
      </c>
      <c r="J2263" s="42">
        <v>7904</v>
      </c>
      <c r="K2263" s="42">
        <f>J2263*OtherData!$C$3</f>
        <v>5983.3459500378503</v>
      </c>
      <c r="L2263" s="42" t="str">
        <f>VLOOKUP($C2263,OtherData!$H:$I,2,0)</f>
        <v>Wind</v>
      </c>
      <c r="M2263" s="54">
        <f t="shared" si="142"/>
        <v>-3.9235996742170702E-2</v>
      </c>
      <c r="N2263" s="42" t="e">
        <f>VLOOKUP(E2263,Inflation!$A$2:'Inflation'!$L$63,14,FALSE)*J2263</f>
        <v>#REF!</v>
      </c>
      <c r="O2263" s="126" t="e">
        <f t="shared" si="143"/>
        <v>#REF!</v>
      </c>
      <c r="P2263" s="41">
        <v>3</v>
      </c>
      <c r="Q2263" s="41">
        <v>3</v>
      </c>
      <c r="R2263" s="41">
        <v>3</v>
      </c>
    </row>
    <row r="2264" spans="1:18">
      <c r="A2264" s="40" t="str">
        <f t="shared" si="140"/>
        <v>5_20152</v>
      </c>
      <c r="B2264" s="40">
        <v>5</v>
      </c>
      <c r="C2264" s="41" t="s">
        <v>71</v>
      </c>
      <c r="D2264" s="40">
        <v>2</v>
      </c>
      <c r="E2264" s="40">
        <v>2015</v>
      </c>
      <c r="F2264" s="40" t="str">
        <f t="shared" si="141"/>
        <v>2015Q2</v>
      </c>
      <c r="G2264" s="40">
        <v>1</v>
      </c>
      <c r="H2264" s="40">
        <v>0</v>
      </c>
      <c r="I2264" s="40">
        <v>0</v>
      </c>
      <c r="J2264" s="42">
        <v>7904</v>
      </c>
      <c r="K2264" s="42">
        <f>J2264*OtherData!$C$3</f>
        <v>5983.3459500378503</v>
      </c>
      <c r="L2264" s="42" t="str">
        <f>VLOOKUP($C2264,OtherData!$H:$I,2,0)</f>
        <v>Storm</v>
      </c>
      <c r="M2264" s="54">
        <f t="shared" si="142"/>
        <v>-3.9235996742170702E-2</v>
      </c>
      <c r="N2264" s="42" t="e">
        <f>VLOOKUP(E2264,Inflation!$A$2:'Inflation'!$L$63,14,FALSE)*J2264</f>
        <v>#REF!</v>
      </c>
      <c r="O2264" s="126" t="e">
        <f t="shared" si="143"/>
        <v>#REF!</v>
      </c>
      <c r="P2264" s="41">
        <v>1</v>
      </c>
      <c r="Q2264" s="41">
        <v>1</v>
      </c>
      <c r="R2264" s="41">
        <v>1</v>
      </c>
    </row>
    <row r="2265" spans="1:18">
      <c r="A2265" s="40" t="str">
        <f t="shared" si="140"/>
        <v>3_19812</v>
      </c>
      <c r="B2265" s="40">
        <v>3</v>
      </c>
      <c r="C2265" s="41" t="s">
        <v>68</v>
      </c>
      <c r="D2265" s="40">
        <v>2</v>
      </c>
      <c r="E2265" s="40">
        <v>1981</v>
      </c>
      <c r="F2265" s="40" t="str">
        <f t="shared" si="141"/>
        <v>1981Q2</v>
      </c>
      <c r="G2265" s="40">
        <v>1</v>
      </c>
      <c r="H2265" s="40">
        <v>0</v>
      </c>
      <c r="I2265" s="40">
        <v>0</v>
      </c>
      <c r="J2265" s="42">
        <v>7895</v>
      </c>
      <c r="K2265" s="42">
        <f>J2265*OtherData!$C$3</f>
        <v>5976.5329295987895</v>
      </c>
      <c r="L2265" s="42" t="str">
        <f>VLOOKUP($C2265,OtherData!$H:$I,2,0)</f>
        <v>Wind</v>
      </c>
      <c r="M2265" s="54">
        <f t="shared" si="142"/>
        <v>-3.9236056711429754E-2</v>
      </c>
      <c r="N2265" s="42" t="e">
        <f>VLOOKUP(E2265,Inflation!$A$2:'Inflation'!$L$63,14,FALSE)*J2265</f>
        <v>#REF!</v>
      </c>
      <c r="O2265" s="126" t="e">
        <f t="shared" si="143"/>
        <v>#REF!</v>
      </c>
      <c r="P2265" s="41">
        <v>3</v>
      </c>
      <c r="Q2265" s="41">
        <v>3</v>
      </c>
      <c r="R2265" s="41">
        <v>5</v>
      </c>
    </row>
    <row r="2266" spans="1:18">
      <c r="A2266" s="40" t="str">
        <f t="shared" si="140"/>
        <v>1_20154</v>
      </c>
      <c r="B2266" s="40">
        <v>1</v>
      </c>
      <c r="C2266" s="41" t="s">
        <v>66</v>
      </c>
      <c r="D2266" s="40">
        <v>4</v>
      </c>
      <c r="E2266" s="40">
        <v>2015</v>
      </c>
      <c r="F2266" s="40" t="str">
        <f t="shared" si="141"/>
        <v>2015Q4</v>
      </c>
      <c r="G2266" s="40">
        <v>1</v>
      </c>
      <c r="H2266" s="40">
        <v>0</v>
      </c>
      <c r="I2266" s="40">
        <v>0</v>
      </c>
      <c r="J2266" s="42">
        <v>7889</v>
      </c>
      <c r="K2266" s="42">
        <f>J2266*OtherData!$C$3</f>
        <v>5971.9909159727486</v>
      </c>
      <c r="L2266" s="42" t="str">
        <f>VLOOKUP($C2266,OtherData!$H:$I,2,0)</f>
        <v>Water</v>
      </c>
      <c r="M2266" s="54">
        <f t="shared" si="142"/>
        <v>-3.9236096690935793E-2</v>
      </c>
      <c r="N2266" s="42" t="e">
        <f>VLOOKUP(E2266,Inflation!$A$2:'Inflation'!$L$63,14,FALSE)*J2266</f>
        <v>#REF!</v>
      </c>
      <c r="O2266" s="126" t="e">
        <f t="shared" si="143"/>
        <v>#REF!</v>
      </c>
      <c r="P2266" s="41">
        <v>3</v>
      </c>
      <c r="Q2266" s="41">
        <v>3</v>
      </c>
      <c r="R2266" s="41">
        <v>3</v>
      </c>
    </row>
    <row r="2267" spans="1:18">
      <c r="A2267" s="40" t="str">
        <f t="shared" si="140"/>
        <v>5_19842</v>
      </c>
      <c r="B2267" s="40">
        <v>5</v>
      </c>
      <c r="C2267" s="41" t="s">
        <v>86</v>
      </c>
      <c r="D2267" s="40">
        <v>2</v>
      </c>
      <c r="E2267" s="40">
        <v>1984</v>
      </c>
      <c r="F2267" s="40" t="str">
        <f t="shared" si="141"/>
        <v>1984Q2</v>
      </c>
      <c r="G2267" s="40">
        <v>1</v>
      </c>
      <c r="H2267" s="40">
        <v>0</v>
      </c>
      <c r="I2267" s="40">
        <v>0</v>
      </c>
      <c r="J2267" s="42">
        <v>7886</v>
      </c>
      <c r="K2267" s="42">
        <f>J2267*OtherData!$C$3</f>
        <v>5969.7199091597276</v>
      </c>
      <c r="L2267" s="42" t="str">
        <f>VLOOKUP($C2267,OtherData!$H:$I,2,0)</f>
        <v>Storm</v>
      </c>
      <c r="M2267" s="54">
        <f t="shared" si="142"/>
        <v>-3.9236116680688812E-2</v>
      </c>
      <c r="N2267" s="42" t="e">
        <f>VLOOKUP(E2267,Inflation!$A$2:'Inflation'!$L$63,14,FALSE)*J2267</f>
        <v>#REF!</v>
      </c>
      <c r="O2267" s="126" t="e">
        <f t="shared" si="143"/>
        <v>#REF!</v>
      </c>
      <c r="P2267" s="41">
        <v>3</v>
      </c>
      <c r="Q2267" s="41">
        <v>3</v>
      </c>
      <c r="R2267" s="41">
        <v>3</v>
      </c>
    </row>
    <row r="2268" spans="1:18">
      <c r="A2268" s="40" t="str">
        <f t="shared" si="140"/>
        <v>1_20172</v>
      </c>
      <c r="B2268" s="40">
        <v>1</v>
      </c>
      <c r="C2268" s="41" t="s">
        <v>71</v>
      </c>
      <c r="D2268" s="40">
        <v>2</v>
      </c>
      <c r="E2268" s="40">
        <v>2017</v>
      </c>
      <c r="F2268" s="40" t="str">
        <f t="shared" si="141"/>
        <v>2017Q2</v>
      </c>
      <c r="G2268" s="40">
        <v>1</v>
      </c>
      <c r="H2268" s="40">
        <v>0</v>
      </c>
      <c r="I2268" s="40">
        <v>0</v>
      </c>
      <c r="J2268" s="42">
        <v>7883</v>
      </c>
      <c r="K2268" s="42">
        <f>J2268*OtherData!$C$3</f>
        <v>5967.4489023467077</v>
      </c>
      <c r="L2268" s="42" t="str">
        <f>VLOOKUP($C2268,OtherData!$H:$I,2,0)</f>
        <v>Storm</v>
      </c>
      <c r="M2268" s="54">
        <f t="shared" si="142"/>
        <v>-3.9236136670441825E-2</v>
      </c>
      <c r="N2268" s="42" t="e">
        <f>VLOOKUP(E2268,Inflation!$A$2:'Inflation'!$L$63,14,FALSE)*J2268</f>
        <v>#REF!</v>
      </c>
      <c r="O2268" s="126" t="e">
        <f t="shared" si="143"/>
        <v>#REF!</v>
      </c>
      <c r="P2268" s="41">
        <v>4</v>
      </c>
      <c r="Q2268" s="41">
        <v>4</v>
      </c>
      <c r="R2268" s="41">
        <v>4</v>
      </c>
    </row>
    <row r="2269" spans="1:18">
      <c r="A2269" s="40" t="str">
        <f t="shared" si="140"/>
        <v>2_19872</v>
      </c>
      <c r="B2269" s="40">
        <v>2</v>
      </c>
      <c r="C2269" s="41" t="s">
        <v>74</v>
      </c>
      <c r="D2269" s="40">
        <v>2</v>
      </c>
      <c r="E2269" s="40">
        <v>1987</v>
      </c>
      <c r="F2269" s="40" t="str">
        <f t="shared" si="141"/>
        <v>1987Q2</v>
      </c>
      <c r="G2269" s="40">
        <v>1</v>
      </c>
      <c r="H2269" s="40">
        <v>0</v>
      </c>
      <c r="I2269" s="40">
        <v>0</v>
      </c>
      <c r="J2269" s="42">
        <v>7882</v>
      </c>
      <c r="K2269" s="42">
        <f>J2269*OtherData!$C$3</f>
        <v>5966.6919000757007</v>
      </c>
      <c r="L2269" s="42" t="str">
        <f>VLOOKUP($C2269,OtherData!$H:$I,2,0)</f>
        <v>Storm</v>
      </c>
      <c r="M2269" s="54">
        <f t="shared" si="142"/>
        <v>-3.9236143333692831E-2</v>
      </c>
      <c r="N2269" s="42" t="e">
        <f>VLOOKUP(E2269,Inflation!$A$2:'Inflation'!$L$63,14,FALSE)*J2269</f>
        <v>#REF!</v>
      </c>
      <c r="O2269" s="126" t="e">
        <f t="shared" si="143"/>
        <v>#REF!</v>
      </c>
      <c r="P2269" s="41">
        <v>5</v>
      </c>
      <c r="Q2269" s="41">
        <v>2</v>
      </c>
      <c r="R2269" s="41">
        <v>2</v>
      </c>
    </row>
    <row r="2270" spans="1:18">
      <c r="A2270" s="40" t="str">
        <f t="shared" si="140"/>
        <v>2_19871</v>
      </c>
      <c r="B2270" s="40">
        <v>2</v>
      </c>
      <c r="C2270" s="41" t="s">
        <v>66</v>
      </c>
      <c r="D2270" s="40">
        <v>1</v>
      </c>
      <c r="E2270" s="40">
        <v>1987</v>
      </c>
      <c r="F2270" s="40" t="str">
        <f t="shared" si="141"/>
        <v>1987Q1</v>
      </c>
      <c r="G2270" s="40">
        <v>1</v>
      </c>
      <c r="H2270" s="40">
        <v>0</v>
      </c>
      <c r="I2270" s="40">
        <v>0</v>
      </c>
      <c r="J2270" s="42">
        <v>7878</v>
      </c>
      <c r="K2270" s="42">
        <f>J2270*OtherData!$C$3</f>
        <v>5963.6638909916728</v>
      </c>
      <c r="L2270" s="42" t="str">
        <f>VLOOKUP($C2270,OtherData!$H:$I,2,0)</f>
        <v>Water</v>
      </c>
      <c r="M2270" s="54">
        <f t="shared" si="142"/>
        <v>-3.9236169986696857E-2</v>
      </c>
      <c r="N2270" s="42" t="e">
        <f>VLOOKUP(E2270,Inflation!$A$2:'Inflation'!$L$63,14,FALSE)*J2270</f>
        <v>#REF!</v>
      </c>
      <c r="O2270" s="126" t="e">
        <f t="shared" si="143"/>
        <v>#REF!</v>
      </c>
      <c r="P2270" s="41">
        <v>5</v>
      </c>
      <c r="Q2270" s="41">
        <v>2</v>
      </c>
      <c r="R2270" s="41">
        <v>5</v>
      </c>
    </row>
    <row r="2271" spans="1:18">
      <c r="A2271" s="40" t="str">
        <f t="shared" si="140"/>
        <v>4_19893</v>
      </c>
      <c r="B2271" s="40">
        <v>4</v>
      </c>
      <c r="C2271" s="41" t="s">
        <v>72</v>
      </c>
      <c r="D2271" s="40">
        <v>3</v>
      </c>
      <c r="E2271" s="40">
        <v>1989</v>
      </c>
      <c r="F2271" s="40" t="str">
        <f t="shared" si="141"/>
        <v>1989Q3</v>
      </c>
      <c r="G2271" s="40">
        <v>1</v>
      </c>
      <c r="H2271" s="40">
        <v>0</v>
      </c>
      <c r="I2271" s="40">
        <v>0</v>
      </c>
      <c r="J2271" s="42">
        <v>7877</v>
      </c>
      <c r="K2271" s="42">
        <f>J2271*OtherData!$C$3</f>
        <v>5962.9068887206668</v>
      </c>
      <c r="L2271" s="42" t="str">
        <f>VLOOKUP($C2271,OtherData!$H:$I,2,0)</f>
        <v>Storm</v>
      </c>
      <c r="M2271" s="54">
        <f t="shared" si="142"/>
        <v>-3.9236176649947864E-2</v>
      </c>
      <c r="N2271" s="42" t="e">
        <f>VLOOKUP(E2271,Inflation!$A$2:'Inflation'!$L$63,14,FALSE)*J2271</f>
        <v>#REF!</v>
      </c>
      <c r="O2271" s="126" t="e">
        <f t="shared" si="143"/>
        <v>#REF!</v>
      </c>
      <c r="P2271" s="41">
        <v>5</v>
      </c>
      <c r="Q2271" s="41">
        <v>2</v>
      </c>
      <c r="R2271" s="41">
        <v>5</v>
      </c>
    </row>
    <row r="2272" spans="1:18">
      <c r="A2272" s="40" t="str">
        <f t="shared" si="140"/>
        <v>5_19733</v>
      </c>
      <c r="B2272" s="40">
        <v>5</v>
      </c>
      <c r="C2272" s="41" t="s">
        <v>71</v>
      </c>
      <c r="D2272" s="40">
        <v>3</v>
      </c>
      <c r="E2272" s="40">
        <v>1973</v>
      </c>
      <c r="F2272" s="40" t="str">
        <f t="shared" si="141"/>
        <v>1973Q3</v>
      </c>
      <c r="G2272" s="40">
        <v>1</v>
      </c>
      <c r="H2272" s="40">
        <v>0</v>
      </c>
      <c r="I2272" s="40">
        <v>0</v>
      </c>
      <c r="J2272" s="42">
        <v>7836</v>
      </c>
      <c r="K2272" s="42">
        <f>J2272*OtherData!$C$3</f>
        <v>5931.8697956093874</v>
      </c>
      <c r="L2272" s="42" t="str">
        <f>VLOOKUP($C2272,OtherData!$H:$I,2,0)</f>
        <v>Storm</v>
      </c>
      <c r="M2272" s="54">
        <f t="shared" si="142"/>
        <v>-3.923644984323911E-2</v>
      </c>
      <c r="N2272" s="42" t="e">
        <f>VLOOKUP(E2272,Inflation!$A$2:'Inflation'!$L$63,14,FALSE)*J2272</f>
        <v>#REF!</v>
      </c>
      <c r="O2272" s="126" t="e">
        <f t="shared" si="143"/>
        <v>#REF!</v>
      </c>
      <c r="P2272" s="41">
        <v>3</v>
      </c>
      <c r="Q2272" s="41">
        <v>3</v>
      </c>
      <c r="R2272" s="41">
        <v>3</v>
      </c>
    </row>
    <row r="2273" spans="1:18">
      <c r="A2273" s="40" t="str">
        <f t="shared" si="140"/>
        <v>5_20203</v>
      </c>
      <c r="B2273" s="40">
        <v>5</v>
      </c>
      <c r="C2273" s="41" t="s">
        <v>66</v>
      </c>
      <c r="D2273" s="40">
        <v>3</v>
      </c>
      <c r="E2273" s="40">
        <v>2020</v>
      </c>
      <c r="F2273" s="40" t="str">
        <f t="shared" si="141"/>
        <v>2020Q3</v>
      </c>
      <c r="G2273" s="40">
        <v>1</v>
      </c>
      <c r="H2273" s="40">
        <v>0</v>
      </c>
      <c r="I2273" s="40">
        <v>0</v>
      </c>
      <c r="J2273" s="42">
        <v>7833</v>
      </c>
      <c r="K2273" s="42">
        <f>J2273*OtherData!$C$3</f>
        <v>5929.5987887963665</v>
      </c>
      <c r="L2273" s="42" t="str">
        <f>VLOOKUP($C2273,OtherData!$H:$I,2,0)</f>
        <v>Water</v>
      </c>
      <c r="M2273" s="54">
        <f t="shared" si="142"/>
        <v>-3.923646983299213E-2</v>
      </c>
      <c r="N2273" s="42" t="e">
        <f>VLOOKUP(E2273,Inflation!$A$2:'Inflation'!$L$63,14,FALSE)*J2273</f>
        <v>#REF!</v>
      </c>
      <c r="O2273" s="126" t="e">
        <f t="shared" si="143"/>
        <v>#REF!</v>
      </c>
      <c r="P2273" s="41">
        <v>2</v>
      </c>
      <c r="Q2273" s="41">
        <v>2</v>
      </c>
      <c r="R2273" s="41">
        <v>2</v>
      </c>
    </row>
    <row r="2274" spans="1:18">
      <c r="A2274" s="40" t="str">
        <f t="shared" si="140"/>
        <v>2_20142</v>
      </c>
      <c r="B2274" s="40">
        <v>2</v>
      </c>
      <c r="C2274" s="41" t="s">
        <v>86</v>
      </c>
      <c r="D2274" s="40">
        <v>2</v>
      </c>
      <c r="E2274" s="40">
        <v>2014</v>
      </c>
      <c r="F2274" s="40" t="str">
        <f t="shared" si="141"/>
        <v>2014Q2</v>
      </c>
      <c r="G2274" s="40">
        <v>1</v>
      </c>
      <c r="H2274" s="40">
        <v>0</v>
      </c>
      <c r="I2274" s="40">
        <v>0</v>
      </c>
      <c r="J2274" s="42">
        <v>7804</v>
      </c>
      <c r="K2274" s="42">
        <f>J2274*OtherData!$C$3</f>
        <v>5907.645722937169</v>
      </c>
      <c r="L2274" s="42" t="str">
        <f>VLOOKUP($C2274,OtherData!$H:$I,2,0)</f>
        <v>Storm</v>
      </c>
      <c r="M2274" s="54">
        <f t="shared" si="142"/>
        <v>-3.9236663067271305E-2</v>
      </c>
      <c r="N2274" s="42" t="e">
        <f>VLOOKUP(E2274,Inflation!$A$2:'Inflation'!$L$63,14,FALSE)*J2274</f>
        <v>#REF!</v>
      </c>
      <c r="O2274" s="126" t="e">
        <f t="shared" si="143"/>
        <v>#REF!</v>
      </c>
      <c r="P2274" s="41">
        <v>5</v>
      </c>
      <c r="Q2274" s="41">
        <v>2</v>
      </c>
      <c r="R2274" s="41">
        <v>2</v>
      </c>
    </row>
    <row r="2275" spans="1:18">
      <c r="A2275" s="40" t="str">
        <f t="shared" si="140"/>
        <v>2_19873</v>
      </c>
      <c r="B2275" s="40">
        <v>2</v>
      </c>
      <c r="C2275" s="41" t="s">
        <v>72</v>
      </c>
      <c r="D2275" s="40">
        <v>3</v>
      </c>
      <c r="E2275" s="40">
        <v>1987</v>
      </c>
      <c r="F2275" s="40" t="str">
        <f t="shared" si="141"/>
        <v>1987Q3</v>
      </c>
      <c r="G2275" s="40">
        <v>1</v>
      </c>
      <c r="H2275" s="40">
        <v>0</v>
      </c>
      <c r="I2275" s="40">
        <v>0</v>
      </c>
      <c r="J2275" s="42">
        <v>7801</v>
      </c>
      <c r="K2275" s="42">
        <f>J2275*OtherData!$C$3</f>
        <v>5905.374716124149</v>
      </c>
      <c r="L2275" s="42" t="str">
        <f>VLOOKUP($C2275,OtherData!$H:$I,2,0)</f>
        <v>Storm</v>
      </c>
      <c r="M2275" s="54">
        <f t="shared" si="142"/>
        <v>-3.9236683057024324E-2</v>
      </c>
      <c r="N2275" s="42" t="e">
        <f>VLOOKUP(E2275,Inflation!$A$2:'Inflation'!$L$63,14,FALSE)*J2275</f>
        <v>#REF!</v>
      </c>
      <c r="O2275" s="126" t="e">
        <f t="shared" si="143"/>
        <v>#REF!</v>
      </c>
      <c r="P2275" s="41">
        <v>5</v>
      </c>
      <c r="Q2275" s="41">
        <v>2</v>
      </c>
      <c r="R2275" s="41">
        <v>2</v>
      </c>
    </row>
    <row r="2276" spans="1:18">
      <c r="A2276" s="40" t="str">
        <f t="shared" si="140"/>
        <v>4_19653</v>
      </c>
      <c r="B2276" s="40">
        <v>4</v>
      </c>
      <c r="C2276" s="41" t="s">
        <v>68</v>
      </c>
      <c r="D2276" s="40">
        <v>3</v>
      </c>
      <c r="E2276" s="40">
        <v>1965</v>
      </c>
      <c r="F2276" s="40" t="str">
        <f t="shared" si="141"/>
        <v>1965Q3</v>
      </c>
      <c r="G2276" s="40">
        <v>1</v>
      </c>
      <c r="H2276" s="40">
        <v>0</v>
      </c>
      <c r="I2276" s="40">
        <v>0</v>
      </c>
      <c r="J2276" s="42">
        <v>7798</v>
      </c>
      <c r="K2276" s="42">
        <f>J2276*OtherData!$C$3</f>
        <v>5903.1037093111281</v>
      </c>
      <c r="L2276" s="42" t="str">
        <f>VLOOKUP($C2276,OtherData!$H:$I,2,0)</f>
        <v>Wind</v>
      </c>
      <c r="M2276" s="54">
        <f t="shared" si="142"/>
        <v>-3.9236703046777344E-2</v>
      </c>
      <c r="N2276" s="42" t="e">
        <f>VLOOKUP(E2276,Inflation!$A$2:'Inflation'!$L$63,14,FALSE)*J2276</f>
        <v>#REF!</v>
      </c>
      <c r="O2276" s="126" t="e">
        <f t="shared" si="143"/>
        <v>#REF!</v>
      </c>
      <c r="P2276" s="41">
        <v>2</v>
      </c>
      <c r="Q2276" s="41">
        <v>2</v>
      </c>
      <c r="R2276" s="41">
        <v>2</v>
      </c>
    </row>
    <row r="2277" spans="1:18">
      <c r="A2277" s="40" t="str">
        <f t="shared" si="140"/>
        <v>1_19933</v>
      </c>
      <c r="B2277" s="40">
        <v>1</v>
      </c>
      <c r="C2277" s="41" t="s">
        <v>92</v>
      </c>
      <c r="D2277" s="40">
        <v>3</v>
      </c>
      <c r="E2277" s="40">
        <v>1993</v>
      </c>
      <c r="F2277" s="40" t="str">
        <f t="shared" si="141"/>
        <v>1993Q3</v>
      </c>
      <c r="G2277" s="40">
        <v>1</v>
      </c>
      <c r="H2277" s="40">
        <v>0</v>
      </c>
      <c r="I2277" s="40">
        <v>11</v>
      </c>
      <c r="J2277" s="42">
        <v>7786</v>
      </c>
      <c r="K2277" s="42">
        <f>J2277*OtherData!$C$3</f>
        <v>5894.0196820590463</v>
      </c>
      <c r="L2277" s="42" t="str">
        <f>VLOOKUP($C2277,OtherData!$H:$I,2,0)</f>
        <v>Storm</v>
      </c>
      <c r="M2277" s="54">
        <f t="shared" si="142"/>
        <v>-3.9236783005789415E-2</v>
      </c>
      <c r="N2277" s="42" t="e">
        <f>VLOOKUP(E2277,Inflation!$A$2:'Inflation'!$L$63,14,FALSE)*J2277</f>
        <v>#REF!</v>
      </c>
      <c r="O2277" s="126" t="e">
        <f t="shared" si="143"/>
        <v>#REF!</v>
      </c>
      <c r="P2277" s="41">
        <v>5</v>
      </c>
      <c r="Q2277" s="41">
        <v>2</v>
      </c>
      <c r="R2277" s="41">
        <v>5</v>
      </c>
    </row>
    <row r="2278" spans="1:18">
      <c r="A2278" s="40" t="str">
        <f t="shared" si="140"/>
        <v>2_20123</v>
      </c>
      <c r="B2278" s="40">
        <v>2</v>
      </c>
      <c r="C2278" s="41" t="s">
        <v>71</v>
      </c>
      <c r="D2278" s="40">
        <v>3</v>
      </c>
      <c r="E2278" s="40">
        <v>2012</v>
      </c>
      <c r="F2278" s="40" t="str">
        <f t="shared" si="141"/>
        <v>2012Q3</v>
      </c>
      <c r="G2278" s="40">
        <v>1</v>
      </c>
      <c r="H2278" s="40">
        <v>0</v>
      </c>
      <c r="I2278" s="40">
        <v>0</v>
      </c>
      <c r="J2278" s="42">
        <v>7767</v>
      </c>
      <c r="K2278" s="42">
        <f>J2278*OtherData!$C$3</f>
        <v>5879.6366389099167</v>
      </c>
      <c r="L2278" s="42" t="str">
        <f>VLOOKUP($C2278,OtherData!$H:$I,2,0)</f>
        <v>Storm</v>
      </c>
      <c r="M2278" s="54">
        <f t="shared" si="142"/>
        <v>-3.9236909607558532E-2</v>
      </c>
      <c r="N2278" s="42" t="e">
        <f>VLOOKUP(E2278,Inflation!$A$2:'Inflation'!$L$63,14,FALSE)*J2278</f>
        <v>#REF!</v>
      </c>
      <c r="O2278" s="126" t="e">
        <f t="shared" si="143"/>
        <v>#REF!</v>
      </c>
      <c r="P2278" s="41">
        <v>3</v>
      </c>
      <c r="Q2278" s="41">
        <v>3</v>
      </c>
      <c r="R2278" s="41">
        <v>3</v>
      </c>
    </row>
    <row r="2279" spans="1:18">
      <c r="A2279" s="40" t="str">
        <f t="shared" si="140"/>
        <v>5_20203</v>
      </c>
      <c r="B2279" s="40">
        <v>5</v>
      </c>
      <c r="C2279" s="41" t="s">
        <v>66</v>
      </c>
      <c r="D2279" s="40">
        <v>3</v>
      </c>
      <c r="E2279" s="40">
        <v>2020</v>
      </c>
      <c r="F2279" s="40" t="str">
        <f t="shared" si="141"/>
        <v>2020Q3</v>
      </c>
      <c r="G2279" s="40">
        <v>1</v>
      </c>
      <c r="H2279" s="40">
        <v>0</v>
      </c>
      <c r="I2279" s="40">
        <v>0</v>
      </c>
      <c r="J2279" s="42">
        <v>7767</v>
      </c>
      <c r="K2279" s="42">
        <f>J2279*OtherData!$C$3</f>
        <v>5879.6366389099167</v>
      </c>
      <c r="L2279" s="42" t="str">
        <f>VLOOKUP($C2279,OtherData!$H:$I,2,0)</f>
        <v>Water</v>
      </c>
      <c r="M2279" s="54">
        <f t="shared" si="142"/>
        <v>-3.9236909607558532E-2</v>
      </c>
      <c r="N2279" s="42" t="e">
        <f>VLOOKUP(E2279,Inflation!$A$2:'Inflation'!$L$63,14,FALSE)*J2279</f>
        <v>#REF!</v>
      </c>
      <c r="O2279" s="126" t="e">
        <f t="shared" si="143"/>
        <v>#REF!</v>
      </c>
      <c r="P2279" s="41">
        <v>5</v>
      </c>
      <c r="Q2279" s="41">
        <v>2</v>
      </c>
      <c r="R2279" s="41">
        <v>2</v>
      </c>
    </row>
    <row r="2280" spans="1:18">
      <c r="A2280" s="40" t="str">
        <f t="shared" si="140"/>
        <v>4_19632</v>
      </c>
      <c r="B2280" s="40">
        <v>4</v>
      </c>
      <c r="C2280" s="41" t="s">
        <v>86</v>
      </c>
      <c r="D2280" s="40">
        <v>2</v>
      </c>
      <c r="E2280" s="40">
        <v>1963</v>
      </c>
      <c r="F2280" s="40" t="str">
        <f t="shared" si="141"/>
        <v>1963Q2</v>
      </c>
      <c r="G2280" s="40">
        <v>1</v>
      </c>
      <c r="H2280" s="40">
        <v>0</v>
      </c>
      <c r="I2280" s="40">
        <v>0</v>
      </c>
      <c r="J2280" s="42">
        <v>7761</v>
      </c>
      <c r="K2280" s="42">
        <f>J2280*OtherData!$C$3</f>
        <v>5875.0946252838758</v>
      </c>
      <c r="L2280" s="42" t="str">
        <f>VLOOKUP($C2280,OtherData!$H:$I,2,0)</f>
        <v>Storm</v>
      </c>
      <c r="M2280" s="54">
        <f t="shared" si="142"/>
        <v>-3.9236949587064571E-2</v>
      </c>
      <c r="N2280" s="42" t="e">
        <f>VLOOKUP(E2280,Inflation!$A$2:'Inflation'!$L$63,14,FALSE)*J2280</f>
        <v>#REF!</v>
      </c>
      <c r="O2280" s="126" t="e">
        <f t="shared" si="143"/>
        <v>#REF!</v>
      </c>
      <c r="P2280" s="41">
        <v>3</v>
      </c>
      <c r="Q2280" s="41">
        <v>3</v>
      </c>
      <c r="R2280" s="41">
        <v>3</v>
      </c>
    </row>
    <row r="2281" spans="1:18">
      <c r="A2281" s="40" t="str">
        <f t="shared" si="140"/>
        <v>4_19843</v>
      </c>
      <c r="B2281" s="40">
        <v>4</v>
      </c>
      <c r="C2281" s="41" t="s">
        <v>73</v>
      </c>
      <c r="D2281" s="40">
        <v>3</v>
      </c>
      <c r="E2281" s="40">
        <v>1984</v>
      </c>
      <c r="F2281" s="40" t="str">
        <f t="shared" si="141"/>
        <v>1984Q3</v>
      </c>
      <c r="G2281" s="40">
        <v>1</v>
      </c>
      <c r="H2281" s="40">
        <v>0</v>
      </c>
      <c r="I2281" s="40">
        <v>0</v>
      </c>
      <c r="J2281" s="42">
        <v>7750</v>
      </c>
      <c r="K2281" s="42">
        <f>J2281*OtherData!$C$3</f>
        <v>5866.7676003028009</v>
      </c>
      <c r="L2281" s="42" t="str">
        <f>VLOOKUP($C2281,OtherData!$H:$I,2,0)</f>
        <v>Wind</v>
      </c>
      <c r="M2281" s="54">
        <f t="shared" si="142"/>
        <v>-3.9237022882825635E-2</v>
      </c>
      <c r="N2281" s="42" t="e">
        <f>VLOOKUP(E2281,Inflation!$A$2:'Inflation'!$L$63,14,FALSE)*J2281</f>
        <v>#REF!</v>
      </c>
      <c r="O2281" s="126" t="e">
        <f t="shared" si="143"/>
        <v>#REF!</v>
      </c>
      <c r="P2281" s="41">
        <v>3</v>
      </c>
      <c r="Q2281" s="41">
        <v>3</v>
      </c>
      <c r="R2281" s="41">
        <v>3</v>
      </c>
    </row>
    <row r="2282" spans="1:18">
      <c r="A2282" s="40" t="str">
        <f t="shared" si="140"/>
        <v>3_20132</v>
      </c>
      <c r="B2282" s="40">
        <v>3</v>
      </c>
      <c r="C2282" s="41" t="s">
        <v>75</v>
      </c>
      <c r="D2282" s="40">
        <v>2</v>
      </c>
      <c r="E2282" s="40">
        <v>2013</v>
      </c>
      <c r="F2282" s="40" t="str">
        <f t="shared" si="141"/>
        <v>2013Q2</v>
      </c>
      <c r="G2282" s="40">
        <v>1</v>
      </c>
      <c r="H2282" s="40">
        <v>0</v>
      </c>
      <c r="I2282" s="40">
        <v>0</v>
      </c>
      <c r="J2282" s="42">
        <v>7750</v>
      </c>
      <c r="K2282" s="42">
        <f>J2282*OtherData!$C$3</f>
        <v>5866.7676003028009</v>
      </c>
      <c r="L2282" s="42" t="str">
        <f>VLOOKUP($C2282,OtherData!$H:$I,2,0)</f>
        <v>Storm</v>
      </c>
      <c r="M2282" s="54">
        <f t="shared" si="142"/>
        <v>-3.9237022882825635E-2</v>
      </c>
      <c r="N2282" s="42" t="e">
        <f>VLOOKUP(E2282,Inflation!$A$2:'Inflation'!$L$63,14,FALSE)*J2282</f>
        <v>#REF!</v>
      </c>
      <c r="O2282" s="126" t="e">
        <f t="shared" si="143"/>
        <v>#REF!</v>
      </c>
      <c r="P2282" s="41">
        <v>3</v>
      </c>
      <c r="Q2282" s="41">
        <v>3</v>
      </c>
      <c r="R2282" s="41">
        <v>3</v>
      </c>
    </row>
    <row r="2283" spans="1:18">
      <c r="A2283" s="40" t="str">
        <f t="shared" si="140"/>
        <v>3_19742</v>
      </c>
      <c r="B2283" s="40">
        <v>3</v>
      </c>
      <c r="C2283" s="41" t="s">
        <v>80</v>
      </c>
      <c r="D2283" s="40">
        <v>2</v>
      </c>
      <c r="E2283" s="40">
        <v>1974</v>
      </c>
      <c r="F2283" s="40" t="str">
        <f t="shared" si="141"/>
        <v>1974Q2</v>
      </c>
      <c r="G2283" s="40">
        <v>1</v>
      </c>
      <c r="H2283" s="40">
        <v>0</v>
      </c>
      <c r="I2283" s="40">
        <v>0</v>
      </c>
      <c r="J2283" s="42">
        <v>7745</v>
      </c>
      <c r="K2283" s="42">
        <f>J2283*OtherData!$C$3</f>
        <v>5862.982588947767</v>
      </c>
      <c r="L2283" s="42" t="str">
        <f>VLOOKUP($C2283,OtherData!$H:$I,2,0)</f>
        <v>Storm</v>
      </c>
      <c r="M2283" s="54">
        <f t="shared" si="142"/>
        <v>-3.9237056199080668E-2</v>
      </c>
      <c r="N2283" s="42" t="e">
        <f>VLOOKUP(E2283,Inflation!$A$2:'Inflation'!$L$63,14,FALSE)*J2283</f>
        <v>#REF!</v>
      </c>
      <c r="O2283" s="126" t="e">
        <f t="shared" si="143"/>
        <v>#REF!</v>
      </c>
      <c r="P2283" s="41">
        <v>3</v>
      </c>
      <c r="Q2283" s="41">
        <v>3</v>
      </c>
      <c r="R2283" s="41">
        <v>3</v>
      </c>
    </row>
    <row r="2284" spans="1:18">
      <c r="A2284" s="40" t="str">
        <f t="shared" si="140"/>
        <v>1_19872</v>
      </c>
      <c r="B2284" s="40">
        <v>1</v>
      </c>
      <c r="C2284" s="41" t="s">
        <v>71</v>
      </c>
      <c r="D2284" s="40">
        <v>2</v>
      </c>
      <c r="E2284" s="40">
        <v>1987</v>
      </c>
      <c r="F2284" s="40" t="str">
        <f t="shared" si="141"/>
        <v>1987Q2</v>
      </c>
      <c r="G2284" s="40">
        <v>1</v>
      </c>
      <c r="H2284" s="40">
        <v>0</v>
      </c>
      <c r="I2284" s="40">
        <v>0</v>
      </c>
      <c r="J2284" s="42">
        <v>7745</v>
      </c>
      <c r="K2284" s="42">
        <f>J2284*OtherData!$C$3</f>
        <v>5862.982588947767</v>
      </c>
      <c r="L2284" s="42" t="str">
        <f>VLOOKUP($C2284,OtherData!$H:$I,2,0)</f>
        <v>Storm</v>
      </c>
      <c r="M2284" s="54">
        <f t="shared" si="142"/>
        <v>-3.9237056199080668E-2</v>
      </c>
      <c r="N2284" s="42" t="e">
        <f>VLOOKUP(E2284,Inflation!$A$2:'Inflation'!$L$63,14,FALSE)*J2284</f>
        <v>#REF!</v>
      </c>
      <c r="O2284" s="126" t="e">
        <f t="shared" si="143"/>
        <v>#REF!</v>
      </c>
      <c r="P2284" s="41">
        <v>5</v>
      </c>
      <c r="Q2284" s="41">
        <v>2</v>
      </c>
      <c r="R2284" s="41">
        <v>2</v>
      </c>
    </row>
    <row r="2285" spans="1:18">
      <c r="A2285" s="40" t="str">
        <f t="shared" si="140"/>
        <v>2_20102</v>
      </c>
      <c r="B2285" s="40">
        <v>2</v>
      </c>
      <c r="C2285" s="41" t="s">
        <v>86</v>
      </c>
      <c r="D2285" s="40">
        <v>2</v>
      </c>
      <c r="E2285" s="40">
        <v>2010</v>
      </c>
      <c r="F2285" s="40" t="str">
        <f t="shared" si="141"/>
        <v>2010Q2</v>
      </c>
      <c r="G2285" s="40">
        <v>1</v>
      </c>
      <c r="H2285" s="40">
        <v>0</v>
      </c>
      <c r="I2285" s="40">
        <v>0</v>
      </c>
      <c r="J2285" s="42">
        <v>7733</v>
      </c>
      <c r="K2285" s="42">
        <f>J2285*OtherData!$C$3</f>
        <v>5853.8985616956852</v>
      </c>
      <c r="L2285" s="42" t="str">
        <f>VLOOKUP($C2285,OtherData!$H:$I,2,0)</f>
        <v>Storm</v>
      </c>
      <c r="M2285" s="54">
        <f t="shared" si="142"/>
        <v>-3.9237136158092739E-2</v>
      </c>
      <c r="N2285" s="42" t="e">
        <f>VLOOKUP(E2285,Inflation!$A$2:'Inflation'!$L$63,14,FALSE)*J2285</f>
        <v>#REF!</v>
      </c>
      <c r="O2285" s="126" t="e">
        <f t="shared" si="143"/>
        <v>#REF!</v>
      </c>
      <c r="P2285" s="41">
        <v>4</v>
      </c>
      <c r="Q2285" s="41">
        <v>4</v>
      </c>
      <c r="R2285" s="41">
        <v>5</v>
      </c>
    </row>
    <row r="2286" spans="1:18">
      <c r="A2286" s="40" t="str">
        <f t="shared" si="140"/>
        <v>4_20203</v>
      </c>
      <c r="B2286" s="40">
        <v>4</v>
      </c>
      <c r="C2286" s="41" t="s">
        <v>66</v>
      </c>
      <c r="D2286" s="40">
        <v>3</v>
      </c>
      <c r="E2286" s="40">
        <v>2020</v>
      </c>
      <c r="F2286" s="40" t="str">
        <f t="shared" si="141"/>
        <v>2020Q3</v>
      </c>
      <c r="G2286" s="40">
        <v>1</v>
      </c>
      <c r="H2286" s="40">
        <v>0</v>
      </c>
      <c r="I2286" s="40">
        <v>0</v>
      </c>
      <c r="J2286" s="42">
        <v>7726</v>
      </c>
      <c r="K2286" s="42">
        <f>J2286*OtherData!$C$3</f>
        <v>5848.5995457986373</v>
      </c>
      <c r="L2286" s="42" t="str">
        <f>VLOOKUP($C2286,OtherData!$H:$I,2,0)</f>
        <v>Water</v>
      </c>
      <c r="M2286" s="54">
        <f t="shared" si="142"/>
        <v>-3.9237182800849778E-2</v>
      </c>
      <c r="N2286" s="42" t="e">
        <f>VLOOKUP(E2286,Inflation!$A$2:'Inflation'!$L$63,14,FALSE)*J2286</f>
        <v>#REF!</v>
      </c>
      <c r="O2286" s="126" t="e">
        <f t="shared" si="143"/>
        <v>#REF!</v>
      </c>
      <c r="P2286" s="41">
        <v>4</v>
      </c>
      <c r="Q2286" s="41">
        <v>4</v>
      </c>
      <c r="R2286" s="41">
        <v>4</v>
      </c>
    </row>
    <row r="2287" spans="1:18">
      <c r="A2287" s="40" t="str">
        <f t="shared" si="140"/>
        <v>5_19821</v>
      </c>
      <c r="B2287" s="40">
        <v>5</v>
      </c>
      <c r="C2287" s="41" t="s">
        <v>71</v>
      </c>
      <c r="D2287" s="40">
        <v>1</v>
      </c>
      <c r="E2287" s="40">
        <v>1982</v>
      </c>
      <c r="F2287" s="40" t="str">
        <f t="shared" si="141"/>
        <v>1982Q1</v>
      </c>
      <c r="G2287" s="40">
        <v>1</v>
      </c>
      <c r="H2287" s="40">
        <v>0</v>
      </c>
      <c r="I2287" s="40">
        <v>0</v>
      </c>
      <c r="J2287" s="42">
        <v>7725</v>
      </c>
      <c r="K2287" s="42">
        <f>J2287*OtherData!$C$3</f>
        <v>5847.8425435276313</v>
      </c>
      <c r="L2287" s="42" t="str">
        <f>VLOOKUP($C2287,OtherData!$H:$I,2,0)</f>
        <v>Storm</v>
      </c>
      <c r="M2287" s="54">
        <f t="shared" si="142"/>
        <v>-3.9237189464100784E-2</v>
      </c>
      <c r="N2287" s="42" t="e">
        <f>VLOOKUP(E2287,Inflation!$A$2:'Inflation'!$L$63,14,FALSE)*J2287</f>
        <v>#REF!</v>
      </c>
      <c r="O2287" s="126" t="e">
        <f t="shared" si="143"/>
        <v>#REF!</v>
      </c>
      <c r="P2287" s="41">
        <v>1</v>
      </c>
      <c r="Q2287" s="41">
        <v>1</v>
      </c>
      <c r="R2287" s="41">
        <v>1</v>
      </c>
    </row>
    <row r="2288" spans="1:18">
      <c r="A2288" s="40" t="str">
        <f t="shared" si="140"/>
        <v>2_19831</v>
      </c>
      <c r="B2288" s="40">
        <v>2</v>
      </c>
      <c r="C2288" s="41" t="s">
        <v>84</v>
      </c>
      <c r="D2288" s="40">
        <v>1</v>
      </c>
      <c r="E2288" s="40">
        <v>1983</v>
      </c>
      <c r="F2288" s="40" t="str">
        <f t="shared" si="141"/>
        <v>1983Q1</v>
      </c>
      <c r="G2288" s="40">
        <v>1</v>
      </c>
      <c r="H2288" s="40">
        <v>0</v>
      </c>
      <c r="I2288" s="40">
        <v>0</v>
      </c>
      <c r="J2288" s="42">
        <v>7717</v>
      </c>
      <c r="K2288" s="42">
        <f>J2288*OtherData!$C$3</f>
        <v>5841.7865253595764</v>
      </c>
      <c r="L2288" s="42" t="str">
        <f>VLOOKUP($C2288,OtherData!$H:$I,2,0)</f>
        <v>Water</v>
      </c>
      <c r="M2288" s="54">
        <f t="shared" si="142"/>
        <v>-3.9237242770108836E-2</v>
      </c>
      <c r="N2288" s="42" t="e">
        <f>VLOOKUP(E2288,Inflation!$A$2:'Inflation'!$L$63,14,FALSE)*J2288</f>
        <v>#REF!</v>
      </c>
      <c r="O2288" s="126" t="e">
        <f t="shared" si="143"/>
        <v>#REF!</v>
      </c>
      <c r="P2288" s="41">
        <v>3</v>
      </c>
      <c r="Q2288" s="41">
        <v>3</v>
      </c>
      <c r="R2288" s="41">
        <v>5</v>
      </c>
    </row>
    <row r="2289" spans="1:18">
      <c r="A2289" s="40" t="str">
        <f t="shared" si="140"/>
        <v>1_19894</v>
      </c>
      <c r="B2289" s="40">
        <v>1</v>
      </c>
      <c r="C2289" s="41" t="s">
        <v>66</v>
      </c>
      <c r="D2289" s="40">
        <v>4</v>
      </c>
      <c r="E2289" s="40">
        <v>1989</v>
      </c>
      <c r="F2289" s="40" t="str">
        <f t="shared" si="141"/>
        <v>1989Q4</v>
      </c>
      <c r="G2289" s="40">
        <v>1</v>
      </c>
      <c r="H2289" s="40">
        <v>0</v>
      </c>
      <c r="I2289" s="40">
        <v>0</v>
      </c>
      <c r="J2289" s="42">
        <v>7716</v>
      </c>
      <c r="K2289" s="42">
        <f>J2289*OtherData!$C$3</f>
        <v>5841.0295230885695</v>
      </c>
      <c r="L2289" s="42" t="str">
        <f>VLOOKUP($C2289,OtherData!$H:$I,2,0)</f>
        <v>Water</v>
      </c>
      <c r="M2289" s="54">
        <f t="shared" si="142"/>
        <v>-3.9237249433359843E-2</v>
      </c>
      <c r="N2289" s="42" t="e">
        <f>VLOOKUP(E2289,Inflation!$A$2:'Inflation'!$L$63,14,FALSE)*J2289</f>
        <v>#REF!</v>
      </c>
      <c r="O2289" s="126" t="e">
        <f t="shared" si="143"/>
        <v>#REF!</v>
      </c>
      <c r="P2289" s="41">
        <v>4</v>
      </c>
      <c r="Q2289" s="41">
        <v>4</v>
      </c>
      <c r="R2289" s="41">
        <v>4</v>
      </c>
    </row>
    <row r="2290" spans="1:18">
      <c r="A2290" s="40" t="str">
        <f t="shared" si="140"/>
        <v>5_19762</v>
      </c>
      <c r="B2290" s="40">
        <v>5</v>
      </c>
      <c r="C2290" s="41" t="s">
        <v>106</v>
      </c>
      <c r="D2290" s="40">
        <v>2</v>
      </c>
      <c r="E2290" s="40">
        <v>1976</v>
      </c>
      <c r="F2290" s="40" t="str">
        <f t="shared" si="141"/>
        <v>1976Q2</v>
      </c>
      <c r="G2290" s="40">
        <v>1</v>
      </c>
      <c r="H2290" s="40">
        <v>0</v>
      </c>
      <c r="I2290" s="40">
        <v>0</v>
      </c>
      <c r="J2290" s="42">
        <v>7711</v>
      </c>
      <c r="K2290" s="42">
        <f>J2290*OtherData!$C$3</f>
        <v>5837.2445117335355</v>
      </c>
      <c r="L2290" s="42" t="str">
        <f>VLOOKUP($C2290,OtherData!$H:$I,2,0)</f>
        <v>Storm</v>
      </c>
      <c r="M2290" s="54">
        <f t="shared" si="142"/>
        <v>-3.9237282749614869E-2</v>
      </c>
      <c r="N2290" s="42" t="e">
        <f>VLOOKUP(E2290,Inflation!$A$2:'Inflation'!$L$63,14,FALSE)*J2290</f>
        <v>#REF!</v>
      </c>
      <c r="O2290" s="126" t="e">
        <f t="shared" si="143"/>
        <v>#REF!</v>
      </c>
      <c r="P2290" s="41">
        <v>5</v>
      </c>
      <c r="Q2290" s="41">
        <v>2</v>
      </c>
      <c r="R2290" s="41">
        <v>5</v>
      </c>
    </row>
    <row r="2291" spans="1:18">
      <c r="A2291" s="40" t="str">
        <f t="shared" si="140"/>
        <v>4_19931</v>
      </c>
      <c r="B2291" s="40">
        <v>4</v>
      </c>
      <c r="C2291" s="41" t="s">
        <v>79</v>
      </c>
      <c r="D2291" s="40">
        <v>1</v>
      </c>
      <c r="E2291" s="40">
        <v>1993</v>
      </c>
      <c r="F2291" s="40" t="str">
        <f t="shared" si="141"/>
        <v>1993Q1</v>
      </c>
      <c r="G2291" s="40">
        <v>1</v>
      </c>
      <c r="H2291" s="40">
        <v>0</v>
      </c>
      <c r="I2291" s="40">
        <v>0</v>
      </c>
      <c r="J2291" s="42">
        <v>7708</v>
      </c>
      <c r="K2291" s="42">
        <f>J2291*OtherData!$C$3</f>
        <v>5834.9735049205146</v>
      </c>
      <c r="L2291" s="42" t="str">
        <f>VLOOKUP($C2291,OtherData!$H:$I,2,0)</f>
        <v>Storm</v>
      </c>
      <c r="M2291" s="54">
        <f t="shared" si="142"/>
        <v>-3.9237302739367888E-2</v>
      </c>
      <c r="N2291" s="42" t="e">
        <f>VLOOKUP(E2291,Inflation!$A$2:'Inflation'!$L$63,14,FALSE)*J2291</f>
        <v>#REF!</v>
      </c>
      <c r="O2291" s="126" t="e">
        <f t="shared" si="143"/>
        <v>#REF!</v>
      </c>
      <c r="P2291" s="41">
        <v>5</v>
      </c>
      <c r="Q2291" s="41">
        <v>2</v>
      </c>
      <c r="R2291" s="41">
        <v>5</v>
      </c>
    </row>
    <row r="2292" spans="1:18">
      <c r="A2292" s="40" t="str">
        <f t="shared" si="140"/>
        <v>5_19873</v>
      </c>
      <c r="B2292" s="40">
        <v>5</v>
      </c>
      <c r="C2292" s="41" t="s">
        <v>71</v>
      </c>
      <c r="D2292" s="40">
        <v>3</v>
      </c>
      <c r="E2292" s="40">
        <v>1987</v>
      </c>
      <c r="F2292" s="40" t="str">
        <f t="shared" si="141"/>
        <v>1987Q3</v>
      </c>
      <c r="G2292" s="40">
        <v>1</v>
      </c>
      <c r="H2292" s="40">
        <v>0</v>
      </c>
      <c r="I2292" s="40">
        <v>0</v>
      </c>
      <c r="J2292" s="42">
        <v>7705</v>
      </c>
      <c r="K2292" s="42">
        <f>J2292*OtherData!$C$3</f>
        <v>5832.7024981074946</v>
      </c>
      <c r="L2292" s="42" t="str">
        <f>VLOOKUP($C2292,OtherData!$H:$I,2,0)</f>
        <v>Storm</v>
      </c>
      <c r="M2292" s="54">
        <f t="shared" si="142"/>
        <v>-3.9237322729120908E-2</v>
      </c>
      <c r="N2292" s="42" t="e">
        <f>VLOOKUP(E2292,Inflation!$A$2:'Inflation'!$L$63,14,FALSE)*J2292</f>
        <v>#REF!</v>
      </c>
      <c r="O2292" s="126" t="e">
        <f t="shared" si="143"/>
        <v>#REF!</v>
      </c>
      <c r="P2292" s="41">
        <v>3</v>
      </c>
      <c r="Q2292" s="41">
        <v>3</v>
      </c>
      <c r="R2292" s="41">
        <v>3</v>
      </c>
    </row>
    <row r="2293" spans="1:18">
      <c r="A2293" s="40" t="str">
        <f t="shared" si="140"/>
        <v>5_19883</v>
      </c>
      <c r="B2293" s="40">
        <v>5</v>
      </c>
      <c r="C2293" s="41" t="s">
        <v>71</v>
      </c>
      <c r="D2293" s="40">
        <v>3</v>
      </c>
      <c r="E2293" s="40">
        <v>1988</v>
      </c>
      <c r="F2293" s="40" t="str">
        <f t="shared" si="141"/>
        <v>1988Q3</v>
      </c>
      <c r="G2293" s="40">
        <v>1</v>
      </c>
      <c r="H2293" s="40">
        <v>0</v>
      </c>
      <c r="I2293" s="40">
        <v>0</v>
      </c>
      <c r="J2293" s="42">
        <v>7699</v>
      </c>
      <c r="K2293" s="42">
        <f>J2293*OtherData!$C$3</f>
        <v>5828.1604844814538</v>
      </c>
      <c r="L2293" s="42" t="str">
        <f>VLOOKUP($C2293,OtherData!$H:$I,2,0)</f>
        <v>Storm</v>
      </c>
      <c r="M2293" s="54">
        <f t="shared" si="142"/>
        <v>-3.9237362708626947E-2</v>
      </c>
      <c r="N2293" s="42" t="e">
        <f>VLOOKUP(E2293,Inflation!$A$2:'Inflation'!$L$63,14,FALSE)*J2293</f>
        <v>#REF!</v>
      </c>
      <c r="O2293" s="126" t="e">
        <f t="shared" si="143"/>
        <v>#REF!</v>
      </c>
      <c r="P2293" s="41">
        <v>3</v>
      </c>
      <c r="Q2293" s="41">
        <v>3</v>
      </c>
      <c r="R2293" s="41">
        <v>3</v>
      </c>
    </row>
    <row r="2294" spans="1:18">
      <c r="A2294" s="40" t="str">
        <f t="shared" si="140"/>
        <v>1_19932</v>
      </c>
      <c r="B2294" s="40">
        <v>1</v>
      </c>
      <c r="C2294" s="41" t="s">
        <v>86</v>
      </c>
      <c r="D2294" s="40">
        <v>2</v>
      </c>
      <c r="E2294" s="40">
        <v>1993</v>
      </c>
      <c r="F2294" s="40" t="str">
        <f t="shared" si="141"/>
        <v>1993Q2</v>
      </c>
      <c r="G2294" s="40">
        <v>1</v>
      </c>
      <c r="H2294" s="40">
        <v>0</v>
      </c>
      <c r="I2294" s="40">
        <v>0</v>
      </c>
      <c r="J2294" s="42">
        <v>7699</v>
      </c>
      <c r="K2294" s="42">
        <f>J2294*OtherData!$C$3</f>
        <v>5828.1604844814538</v>
      </c>
      <c r="L2294" s="42" t="str">
        <f>VLOOKUP($C2294,OtherData!$H:$I,2,0)</f>
        <v>Storm</v>
      </c>
      <c r="M2294" s="54">
        <f t="shared" si="142"/>
        <v>-3.9237362708626947E-2</v>
      </c>
      <c r="N2294" s="42" t="e">
        <f>VLOOKUP(E2294,Inflation!$A$2:'Inflation'!$L$63,14,FALSE)*J2294</f>
        <v>#REF!</v>
      </c>
      <c r="O2294" s="126" t="e">
        <f t="shared" si="143"/>
        <v>#REF!</v>
      </c>
      <c r="P2294" s="41">
        <v>5</v>
      </c>
      <c r="Q2294" s="41">
        <v>2</v>
      </c>
      <c r="R2294" s="41">
        <v>2</v>
      </c>
    </row>
    <row r="2295" spans="1:18">
      <c r="A2295" s="40" t="str">
        <f t="shared" si="140"/>
        <v>2_20182</v>
      </c>
      <c r="B2295" s="40">
        <v>2</v>
      </c>
      <c r="C2295" s="41" t="s">
        <v>71</v>
      </c>
      <c r="D2295" s="40">
        <v>2</v>
      </c>
      <c r="E2295" s="40">
        <v>2018</v>
      </c>
      <c r="F2295" s="40" t="str">
        <f t="shared" si="141"/>
        <v>2018Q2</v>
      </c>
      <c r="G2295" s="40">
        <v>1</v>
      </c>
      <c r="H2295" s="40">
        <v>0</v>
      </c>
      <c r="I2295" s="40">
        <v>0</v>
      </c>
      <c r="J2295" s="42">
        <v>7667</v>
      </c>
      <c r="K2295" s="42">
        <f>J2295*OtherData!$C$3</f>
        <v>5803.9364118092353</v>
      </c>
      <c r="L2295" s="42" t="str">
        <f>VLOOKUP($C2295,OtherData!$H:$I,2,0)</f>
        <v>Storm</v>
      </c>
      <c r="M2295" s="54">
        <f t="shared" si="142"/>
        <v>-3.9237575932659141E-2</v>
      </c>
      <c r="N2295" s="42" t="e">
        <f>VLOOKUP(E2295,Inflation!$A$2:'Inflation'!$L$63,14,FALSE)*J2295</f>
        <v>#REF!</v>
      </c>
      <c r="O2295" s="126" t="e">
        <f t="shared" si="143"/>
        <v>#REF!</v>
      </c>
      <c r="P2295" s="41">
        <v>3</v>
      </c>
      <c r="Q2295" s="41">
        <v>3</v>
      </c>
      <c r="R2295" s="41">
        <v>3</v>
      </c>
    </row>
    <row r="2296" spans="1:18">
      <c r="A2296" s="40" t="str">
        <f t="shared" si="140"/>
        <v>4_19873</v>
      </c>
      <c r="B2296" s="40">
        <v>4</v>
      </c>
      <c r="C2296" s="41" t="s">
        <v>86</v>
      </c>
      <c r="D2296" s="40">
        <v>3</v>
      </c>
      <c r="E2296" s="40">
        <v>1987</v>
      </c>
      <c r="F2296" s="40" t="str">
        <f t="shared" si="141"/>
        <v>1987Q3</v>
      </c>
      <c r="G2296" s="40">
        <v>1</v>
      </c>
      <c r="H2296" s="40">
        <v>0</v>
      </c>
      <c r="I2296" s="40">
        <v>0</v>
      </c>
      <c r="J2296" s="42">
        <v>7664</v>
      </c>
      <c r="K2296" s="42">
        <f>J2296*OtherData!$C$3</f>
        <v>5801.6654049962153</v>
      </c>
      <c r="L2296" s="42" t="str">
        <f>VLOOKUP($C2296,OtherData!$H:$I,2,0)</f>
        <v>Storm</v>
      </c>
      <c r="M2296" s="54">
        <f t="shared" si="142"/>
        <v>-3.9237595922412154E-2</v>
      </c>
      <c r="N2296" s="42" t="e">
        <f>VLOOKUP(E2296,Inflation!$A$2:'Inflation'!$L$63,14,FALSE)*J2296</f>
        <v>#REF!</v>
      </c>
      <c r="O2296" s="126" t="e">
        <f t="shared" si="143"/>
        <v>#REF!</v>
      </c>
      <c r="P2296" s="41">
        <v>3</v>
      </c>
      <c r="Q2296" s="41">
        <v>3</v>
      </c>
      <c r="R2296" s="41">
        <v>3</v>
      </c>
    </row>
    <row r="2297" spans="1:18">
      <c r="A2297" s="40" t="str">
        <f t="shared" si="140"/>
        <v>2_20142</v>
      </c>
      <c r="B2297" s="40">
        <v>2</v>
      </c>
      <c r="C2297" s="41" t="s">
        <v>86</v>
      </c>
      <c r="D2297" s="40">
        <v>2</v>
      </c>
      <c r="E2297" s="40">
        <v>2014</v>
      </c>
      <c r="F2297" s="40" t="str">
        <f t="shared" si="141"/>
        <v>2014Q2</v>
      </c>
      <c r="G2297" s="40">
        <v>1</v>
      </c>
      <c r="H2297" s="40">
        <v>0</v>
      </c>
      <c r="I2297" s="40">
        <v>0</v>
      </c>
      <c r="J2297" s="42">
        <v>7664</v>
      </c>
      <c r="K2297" s="42">
        <f>J2297*OtherData!$C$3</f>
        <v>5801.6654049962153</v>
      </c>
      <c r="L2297" s="42" t="str">
        <f>VLOOKUP($C2297,OtherData!$H:$I,2,0)</f>
        <v>Storm</v>
      </c>
      <c r="M2297" s="54">
        <f t="shared" si="142"/>
        <v>-3.9237595922412154E-2</v>
      </c>
      <c r="N2297" s="42" t="e">
        <f>VLOOKUP(E2297,Inflation!$A$2:'Inflation'!$L$63,14,FALSE)*J2297</f>
        <v>#REF!</v>
      </c>
      <c r="O2297" s="126" t="e">
        <f t="shared" si="143"/>
        <v>#REF!</v>
      </c>
      <c r="P2297" s="41">
        <v>2</v>
      </c>
      <c r="Q2297" s="41">
        <v>2</v>
      </c>
      <c r="R2297" s="41">
        <v>2</v>
      </c>
    </row>
    <row r="2298" spans="1:18">
      <c r="A2298" s="40" t="str">
        <f t="shared" si="140"/>
        <v>3_19892</v>
      </c>
      <c r="B2298" s="40">
        <v>3</v>
      </c>
      <c r="C2298" s="41" t="s">
        <v>71</v>
      </c>
      <c r="D2298" s="40">
        <v>2</v>
      </c>
      <c r="E2298" s="40">
        <v>1989</v>
      </c>
      <c r="F2298" s="40" t="str">
        <f t="shared" si="141"/>
        <v>1989Q2</v>
      </c>
      <c r="G2298" s="40">
        <v>1</v>
      </c>
      <c r="H2298" s="40">
        <v>0</v>
      </c>
      <c r="I2298" s="40">
        <v>0</v>
      </c>
      <c r="J2298" s="42">
        <v>7661</v>
      </c>
      <c r="K2298" s="42">
        <f>J2298*OtherData!$C$3</f>
        <v>5799.3943981831944</v>
      </c>
      <c r="L2298" s="42" t="str">
        <f>VLOOKUP($C2298,OtherData!$H:$I,2,0)</f>
        <v>Storm</v>
      </c>
      <c r="M2298" s="54">
        <f t="shared" si="142"/>
        <v>-3.9237615912165173E-2</v>
      </c>
      <c r="N2298" s="42" t="e">
        <f>VLOOKUP(E2298,Inflation!$A$2:'Inflation'!$L$63,14,FALSE)*J2298</f>
        <v>#REF!</v>
      </c>
      <c r="O2298" s="126" t="e">
        <f t="shared" si="143"/>
        <v>#REF!</v>
      </c>
      <c r="P2298" s="41">
        <v>5</v>
      </c>
      <c r="Q2298" s="41">
        <v>2</v>
      </c>
      <c r="R2298" s="41">
        <v>2</v>
      </c>
    </row>
    <row r="2299" spans="1:18">
      <c r="A2299" s="40" t="str">
        <f t="shared" si="140"/>
        <v>2_19763</v>
      </c>
      <c r="B2299" s="40">
        <v>2</v>
      </c>
      <c r="C2299" s="41" t="s">
        <v>92</v>
      </c>
      <c r="D2299" s="40">
        <v>3</v>
      </c>
      <c r="E2299" s="40">
        <v>1976</v>
      </c>
      <c r="F2299" s="40" t="str">
        <f t="shared" si="141"/>
        <v>1976Q3</v>
      </c>
      <c r="G2299" s="40">
        <v>1</v>
      </c>
      <c r="H2299" s="40">
        <v>0</v>
      </c>
      <c r="I2299" s="40">
        <v>0</v>
      </c>
      <c r="J2299" s="42">
        <v>7659</v>
      </c>
      <c r="K2299" s="42">
        <f>J2299*OtherData!$C$3</f>
        <v>5797.8803936411814</v>
      </c>
      <c r="L2299" s="42" t="str">
        <f>VLOOKUP($C2299,OtherData!$H:$I,2,0)</f>
        <v>Storm</v>
      </c>
      <c r="M2299" s="54">
        <f t="shared" si="142"/>
        <v>-3.9237629238667186E-2</v>
      </c>
      <c r="N2299" s="42" t="e">
        <f>VLOOKUP(E2299,Inflation!$A$2:'Inflation'!$L$63,14,FALSE)*J2299</f>
        <v>#REF!</v>
      </c>
      <c r="O2299" s="126" t="e">
        <f t="shared" si="143"/>
        <v>#REF!</v>
      </c>
      <c r="P2299" s="41">
        <v>3</v>
      </c>
      <c r="Q2299" s="41">
        <v>3</v>
      </c>
      <c r="R2299" s="41">
        <v>3</v>
      </c>
    </row>
    <row r="2300" spans="1:18">
      <c r="A2300" s="40" t="str">
        <f t="shared" si="140"/>
        <v>4_19823</v>
      </c>
      <c r="B2300" s="40">
        <v>4</v>
      </c>
      <c r="C2300" s="41" t="s">
        <v>72</v>
      </c>
      <c r="D2300" s="40">
        <v>3</v>
      </c>
      <c r="E2300" s="40">
        <v>1982</v>
      </c>
      <c r="F2300" s="40" t="str">
        <f t="shared" si="141"/>
        <v>1982Q3</v>
      </c>
      <c r="G2300" s="40">
        <v>1</v>
      </c>
      <c r="H2300" s="40">
        <v>0</v>
      </c>
      <c r="I2300" s="40">
        <v>23</v>
      </c>
      <c r="J2300" s="42">
        <v>7657</v>
      </c>
      <c r="K2300" s="42">
        <f>J2300*OtherData!$C$3</f>
        <v>5796.3663890991675</v>
      </c>
      <c r="L2300" s="42" t="str">
        <f>VLOOKUP($C2300,OtherData!$H:$I,2,0)</f>
        <v>Storm</v>
      </c>
      <c r="M2300" s="54">
        <f t="shared" si="142"/>
        <v>-3.9237642565169199E-2</v>
      </c>
      <c r="N2300" s="42" t="e">
        <f>VLOOKUP(E2300,Inflation!$A$2:'Inflation'!$L$63,14,FALSE)*J2300</f>
        <v>#REF!</v>
      </c>
      <c r="O2300" s="126" t="e">
        <f t="shared" si="143"/>
        <v>#REF!</v>
      </c>
      <c r="P2300" s="41">
        <v>3</v>
      </c>
      <c r="Q2300" s="41">
        <v>3</v>
      </c>
      <c r="R2300" s="41">
        <v>3</v>
      </c>
    </row>
    <row r="2301" spans="1:18">
      <c r="A2301" s="40" t="str">
        <f t="shared" si="140"/>
        <v>3_19872</v>
      </c>
      <c r="B2301" s="40">
        <v>3</v>
      </c>
      <c r="C2301" s="41" t="s">
        <v>86</v>
      </c>
      <c r="D2301" s="40">
        <v>2</v>
      </c>
      <c r="E2301" s="40">
        <v>1987</v>
      </c>
      <c r="F2301" s="40" t="str">
        <f t="shared" si="141"/>
        <v>1987Q2</v>
      </c>
      <c r="G2301" s="40">
        <v>1</v>
      </c>
      <c r="H2301" s="40">
        <v>0</v>
      </c>
      <c r="I2301" s="40">
        <v>0</v>
      </c>
      <c r="J2301" s="42">
        <v>7650</v>
      </c>
      <c r="K2301" s="42">
        <f>J2301*OtherData!$C$3</f>
        <v>5791.0673732021196</v>
      </c>
      <c r="L2301" s="42" t="str">
        <f>VLOOKUP($C2301,OtherData!$H:$I,2,0)</f>
        <v>Storm</v>
      </c>
      <c r="M2301" s="54">
        <f t="shared" si="142"/>
        <v>-3.9237689207926245E-2</v>
      </c>
      <c r="N2301" s="42" t="e">
        <f>VLOOKUP(E2301,Inflation!$A$2:'Inflation'!$L$63,14,FALSE)*J2301</f>
        <v>#REF!</v>
      </c>
      <c r="O2301" s="126" t="e">
        <f t="shared" si="143"/>
        <v>#REF!</v>
      </c>
      <c r="P2301" s="41">
        <v>4</v>
      </c>
      <c r="Q2301" s="41">
        <v>4</v>
      </c>
      <c r="R2301" s="41">
        <v>4</v>
      </c>
    </row>
    <row r="2302" spans="1:18">
      <c r="A2302" s="40" t="str">
        <f t="shared" si="140"/>
        <v>1_19792</v>
      </c>
      <c r="B2302" s="40">
        <v>1</v>
      </c>
      <c r="C2302" s="41" t="s">
        <v>91</v>
      </c>
      <c r="D2302" s="40">
        <v>2</v>
      </c>
      <c r="E2302" s="40">
        <v>1979</v>
      </c>
      <c r="F2302" s="40" t="str">
        <f t="shared" si="141"/>
        <v>1979Q2</v>
      </c>
      <c r="G2302" s="40">
        <v>1</v>
      </c>
      <c r="H2302" s="40">
        <v>0</v>
      </c>
      <c r="I2302" s="40">
        <v>0</v>
      </c>
      <c r="J2302" s="42">
        <v>7649</v>
      </c>
      <c r="K2302" s="42">
        <f>J2302*OtherData!$C$3</f>
        <v>5790.3103709311126</v>
      </c>
      <c r="L2302" s="42" t="str">
        <f>VLOOKUP($C2302,OtherData!$H:$I,2,0)</f>
        <v>Storm</v>
      </c>
      <c r="M2302" s="54">
        <f t="shared" si="142"/>
        <v>-3.9237695871177244E-2</v>
      </c>
      <c r="N2302" s="42" t="e">
        <f>VLOOKUP(E2302,Inflation!$A$2:'Inflation'!$L$63,14,FALSE)*J2302</f>
        <v>#REF!</v>
      </c>
      <c r="O2302" s="126" t="e">
        <f t="shared" si="143"/>
        <v>#REF!</v>
      </c>
      <c r="P2302" s="41">
        <v>4</v>
      </c>
      <c r="Q2302" s="41">
        <v>4</v>
      </c>
      <c r="R2302" s="41">
        <v>4</v>
      </c>
    </row>
    <row r="2303" spans="1:18">
      <c r="A2303" s="40" t="str">
        <f t="shared" si="140"/>
        <v>3_19721</v>
      </c>
      <c r="B2303" s="40">
        <v>3</v>
      </c>
      <c r="C2303" s="41" t="s">
        <v>73</v>
      </c>
      <c r="D2303" s="40">
        <v>1</v>
      </c>
      <c r="E2303" s="40">
        <v>1972</v>
      </c>
      <c r="F2303" s="40" t="str">
        <f t="shared" si="141"/>
        <v>1972Q1</v>
      </c>
      <c r="G2303" s="40">
        <v>1</v>
      </c>
      <c r="H2303" s="40">
        <v>0</v>
      </c>
      <c r="I2303" s="40">
        <v>11</v>
      </c>
      <c r="J2303" s="42">
        <v>7649</v>
      </c>
      <c r="K2303" s="42">
        <f>J2303*OtherData!$C$3</f>
        <v>5790.3103709311126</v>
      </c>
      <c r="L2303" s="42" t="str">
        <f>VLOOKUP($C2303,OtherData!$H:$I,2,0)</f>
        <v>Wind</v>
      </c>
      <c r="M2303" s="54">
        <f t="shared" si="142"/>
        <v>-3.9237695871177244E-2</v>
      </c>
      <c r="N2303" s="42" t="e">
        <f>VLOOKUP(E2303,Inflation!$A$2:'Inflation'!$L$63,14,FALSE)*J2303</f>
        <v>#REF!</v>
      </c>
      <c r="O2303" s="126" t="e">
        <f t="shared" si="143"/>
        <v>#REF!</v>
      </c>
      <c r="P2303" s="41">
        <v>5</v>
      </c>
      <c r="Q2303" s="41">
        <v>2</v>
      </c>
      <c r="R2303" s="41">
        <v>5</v>
      </c>
    </row>
    <row r="2304" spans="1:18">
      <c r="A2304" s="40" t="str">
        <f t="shared" si="140"/>
        <v>2_20121</v>
      </c>
      <c r="B2304" s="40">
        <v>2</v>
      </c>
      <c r="C2304" s="41" t="s">
        <v>86</v>
      </c>
      <c r="D2304" s="40">
        <v>1</v>
      </c>
      <c r="E2304" s="40">
        <v>2012</v>
      </c>
      <c r="F2304" s="40" t="str">
        <f t="shared" si="141"/>
        <v>2012Q1</v>
      </c>
      <c r="G2304" s="40">
        <v>1</v>
      </c>
      <c r="H2304" s="40">
        <v>0</v>
      </c>
      <c r="I2304" s="40">
        <v>0</v>
      </c>
      <c r="J2304" s="42">
        <v>7619</v>
      </c>
      <c r="K2304" s="42">
        <f>J2304*OtherData!$C$3</f>
        <v>5767.600302800909</v>
      </c>
      <c r="L2304" s="42" t="str">
        <f>VLOOKUP($C2304,OtherData!$H:$I,2,0)</f>
        <v>Storm</v>
      </c>
      <c r="M2304" s="54">
        <f t="shared" si="142"/>
        <v>-3.9237895768707433E-2</v>
      </c>
      <c r="N2304" s="42" t="e">
        <f>VLOOKUP(E2304,Inflation!$A$2:'Inflation'!$L$63,14,FALSE)*J2304</f>
        <v>#REF!</v>
      </c>
      <c r="O2304" s="126" t="e">
        <f t="shared" si="143"/>
        <v>#REF!</v>
      </c>
      <c r="P2304" s="41">
        <v>4</v>
      </c>
      <c r="Q2304" s="41">
        <v>4</v>
      </c>
      <c r="R2304" s="41">
        <v>4</v>
      </c>
    </row>
    <row r="2305" spans="1:18">
      <c r="A2305" s="40" t="str">
        <f t="shared" si="140"/>
        <v>5_19823</v>
      </c>
      <c r="B2305" s="40">
        <v>5</v>
      </c>
      <c r="C2305" s="41" t="s">
        <v>97</v>
      </c>
      <c r="D2305" s="40">
        <v>3</v>
      </c>
      <c r="E2305" s="40">
        <v>1982</v>
      </c>
      <c r="F2305" s="40" t="str">
        <f t="shared" si="141"/>
        <v>1982Q3</v>
      </c>
      <c r="G2305" s="40">
        <v>1</v>
      </c>
      <c r="H2305" s="40">
        <v>0</v>
      </c>
      <c r="I2305" s="40">
        <v>0</v>
      </c>
      <c r="J2305" s="42">
        <v>7617</v>
      </c>
      <c r="K2305" s="42">
        <f>J2305*OtherData!$C$3</f>
        <v>5766.0862982588951</v>
      </c>
      <c r="L2305" s="42" t="str">
        <f>VLOOKUP($C2305,OtherData!$H:$I,2,0)</f>
        <v>Wind</v>
      </c>
      <c r="M2305" s="54">
        <f t="shared" si="142"/>
        <v>-3.9237909095209439E-2</v>
      </c>
      <c r="N2305" s="42" t="e">
        <f>VLOOKUP(E2305,Inflation!$A$2:'Inflation'!$L$63,14,FALSE)*J2305</f>
        <v>#REF!</v>
      </c>
      <c r="O2305" s="126" t="e">
        <f t="shared" si="143"/>
        <v>#REF!</v>
      </c>
      <c r="P2305" s="41">
        <v>3</v>
      </c>
      <c r="Q2305" s="41">
        <v>3</v>
      </c>
      <c r="R2305" s="41">
        <v>3</v>
      </c>
    </row>
    <row r="2306" spans="1:18">
      <c r="A2306" s="40" t="str">
        <f t="shared" ref="A2306:A2369" si="144">B2306&amp;"_"&amp;E2306&amp;D2306</f>
        <v>3_19841</v>
      </c>
      <c r="B2306" s="40">
        <v>3</v>
      </c>
      <c r="C2306" s="41" t="s">
        <v>86</v>
      </c>
      <c r="D2306" s="40">
        <v>1</v>
      </c>
      <c r="E2306" s="40">
        <v>1984</v>
      </c>
      <c r="F2306" s="40" t="str">
        <f t="shared" ref="F2306:F2369" si="145">E2306&amp;"Q"&amp;D2306</f>
        <v>1984Q1</v>
      </c>
      <c r="G2306" s="40">
        <v>1</v>
      </c>
      <c r="H2306" s="40">
        <v>0</v>
      </c>
      <c r="I2306" s="40">
        <v>0</v>
      </c>
      <c r="J2306" s="42">
        <v>7615</v>
      </c>
      <c r="K2306" s="42">
        <f>J2306*OtherData!$C$3</f>
        <v>5764.5722937168812</v>
      </c>
      <c r="L2306" s="42" t="str">
        <f>VLOOKUP($C2306,OtherData!$H:$I,2,0)</f>
        <v>Storm</v>
      </c>
      <c r="M2306" s="54">
        <f t="shared" ref="M2306:M2369" si="146">STANDARDIZE(J2306,AVERAGE($J$2:$J$3367),_xlfn.STDEV.S($J$2:$J$3367))</f>
        <v>-3.9237922421711452E-2</v>
      </c>
      <c r="N2306" s="42" t="e">
        <f>VLOOKUP(E2306,Inflation!$A$2:'Inflation'!$L$63,14,FALSE)*J2306</f>
        <v>#REF!</v>
      </c>
      <c r="O2306" s="126" t="e">
        <f t="shared" ref="O2306:O2369" si="147">STANDARDIZE(N2306,AVERAGE($N$2:$N$3367),_xlfn.STDEV.S($N$2:$N$3367))</f>
        <v>#REF!</v>
      </c>
      <c r="P2306" s="41">
        <v>2</v>
      </c>
      <c r="Q2306" s="41">
        <v>2</v>
      </c>
      <c r="R2306" s="41">
        <v>2</v>
      </c>
    </row>
    <row r="2307" spans="1:18">
      <c r="A2307" s="40" t="str">
        <f t="shared" si="144"/>
        <v>1_19892</v>
      </c>
      <c r="B2307" s="40">
        <v>1</v>
      </c>
      <c r="C2307" s="41" t="s">
        <v>71</v>
      </c>
      <c r="D2307" s="40">
        <v>2</v>
      </c>
      <c r="E2307" s="40">
        <v>1989</v>
      </c>
      <c r="F2307" s="40" t="str">
        <f t="shared" si="145"/>
        <v>1989Q2</v>
      </c>
      <c r="G2307" s="40">
        <v>1</v>
      </c>
      <c r="H2307" s="40">
        <v>0</v>
      </c>
      <c r="I2307" s="40">
        <v>0</v>
      </c>
      <c r="J2307" s="42">
        <v>7615</v>
      </c>
      <c r="K2307" s="42">
        <f>J2307*OtherData!$C$3</f>
        <v>5764.5722937168812</v>
      </c>
      <c r="L2307" s="42" t="str">
        <f>VLOOKUP($C2307,OtherData!$H:$I,2,0)</f>
        <v>Storm</v>
      </c>
      <c r="M2307" s="54">
        <f t="shared" si="146"/>
        <v>-3.9237922421711452E-2</v>
      </c>
      <c r="N2307" s="42" t="e">
        <f>VLOOKUP(E2307,Inflation!$A$2:'Inflation'!$L$63,14,FALSE)*J2307</f>
        <v>#REF!</v>
      </c>
      <c r="O2307" s="126" t="e">
        <f t="shared" si="147"/>
        <v>#REF!</v>
      </c>
      <c r="P2307" s="41">
        <v>3</v>
      </c>
      <c r="Q2307" s="41">
        <v>3</v>
      </c>
      <c r="R2307" s="41">
        <v>3</v>
      </c>
    </row>
    <row r="2308" spans="1:18">
      <c r="A2308" s="40" t="str">
        <f t="shared" si="144"/>
        <v>3_19863</v>
      </c>
      <c r="B2308" s="40">
        <v>3</v>
      </c>
      <c r="C2308" s="41" t="s">
        <v>72</v>
      </c>
      <c r="D2308" s="40">
        <v>3</v>
      </c>
      <c r="E2308" s="40">
        <v>1986</v>
      </c>
      <c r="F2308" s="40" t="str">
        <f t="shared" si="145"/>
        <v>1986Q3</v>
      </c>
      <c r="G2308" s="40">
        <v>1</v>
      </c>
      <c r="H2308" s="40">
        <v>0</v>
      </c>
      <c r="I2308" s="40">
        <v>0</v>
      </c>
      <c r="J2308" s="42">
        <v>7606</v>
      </c>
      <c r="K2308" s="42">
        <f>J2308*OtherData!$C$3</f>
        <v>5757.7592732778203</v>
      </c>
      <c r="L2308" s="42" t="str">
        <f>VLOOKUP($C2308,OtherData!$H:$I,2,0)</f>
        <v>Storm</v>
      </c>
      <c r="M2308" s="54">
        <f t="shared" si="146"/>
        <v>-3.9237982390970511E-2</v>
      </c>
      <c r="N2308" s="42" t="e">
        <f>VLOOKUP(E2308,Inflation!$A$2:'Inflation'!$L$63,14,FALSE)*J2308</f>
        <v>#REF!</v>
      </c>
      <c r="O2308" s="126" t="e">
        <f t="shared" si="147"/>
        <v>#REF!</v>
      </c>
      <c r="P2308" s="41">
        <v>3</v>
      </c>
      <c r="Q2308" s="41">
        <v>3</v>
      </c>
      <c r="R2308" s="41">
        <v>3</v>
      </c>
    </row>
    <row r="2309" spans="1:18">
      <c r="A2309" s="40" t="str">
        <f t="shared" si="144"/>
        <v>3_19882</v>
      </c>
      <c r="B2309" s="40">
        <v>3</v>
      </c>
      <c r="C2309" s="41" t="s">
        <v>86</v>
      </c>
      <c r="D2309" s="40">
        <v>2</v>
      </c>
      <c r="E2309" s="40">
        <v>1988</v>
      </c>
      <c r="F2309" s="40" t="str">
        <f t="shared" si="145"/>
        <v>1988Q2</v>
      </c>
      <c r="G2309" s="40">
        <v>1</v>
      </c>
      <c r="H2309" s="40">
        <v>0</v>
      </c>
      <c r="I2309" s="40">
        <v>0</v>
      </c>
      <c r="J2309" s="42">
        <v>7599</v>
      </c>
      <c r="K2309" s="42">
        <f>J2309*OtherData!$C$3</f>
        <v>5752.4602573807724</v>
      </c>
      <c r="L2309" s="42" t="str">
        <f>VLOOKUP($C2309,OtherData!$H:$I,2,0)</f>
        <v>Storm</v>
      </c>
      <c r="M2309" s="54">
        <f t="shared" si="146"/>
        <v>-3.9238029033727549E-2</v>
      </c>
      <c r="N2309" s="42" t="e">
        <f>VLOOKUP(E2309,Inflation!$A$2:'Inflation'!$L$63,14,FALSE)*J2309</f>
        <v>#REF!</v>
      </c>
      <c r="O2309" s="126" t="e">
        <f t="shared" si="147"/>
        <v>#REF!</v>
      </c>
      <c r="P2309" s="41">
        <v>5</v>
      </c>
      <c r="Q2309" s="41">
        <v>2</v>
      </c>
      <c r="R2309" s="41">
        <v>5</v>
      </c>
    </row>
    <row r="2310" spans="1:18">
      <c r="A2310" s="40" t="str">
        <f t="shared" si="144"/>
        <v>2_19812</v>
      </c>
      <c r="B2310" s="40">
        <v>2</v>
      </c>
      <c r="C2310" s="41" t="s">
        <v>74</v>
      </c>
      <c r="D2310" s="40">
        <v>2</v>
      </c>
      <c r="E2310" s="40">
        <v>1981</v>
      </c>
      <c r="F2310" s="40" t="str">
        <f t="shared" si="145"/>
        <v>1981Q2</v>
      </c>
      <c r="G2310" s="40">
        <v>1</v>
      </c>
      <c r="H2310" s="40">
        <v>0</v>
      </c>
      <c r="I2310" s="40">
        <v>0</v>
      </c>
      <c r="J2310" s="42">
        <v>7593</v>
      </c>
      <c r="K2310" s="42">
        <f>J2310*OtherData!$C$3</f>
        <v>5747.9182437547315</v>
      </c>
      <c r="L2310" s="42" t="str">
        <f>VLOOKUP($C2310,OtherData!$H:$I,2,0)</f>
        <v>Storm</v>
      </c>
      <c r="M2310" s="54">
        <f t="shared" si="146"/>
        <v>-3.9238069013233588E-2</v>
      </c>
      <c r="N2310" s="42" t="e">
        <f>VLOOKUP(E2310,Inflation!$A$2:'Inflation'!$L$63,14,FALSE)*J2310</f>
        <v>#REF!</v>
      </c>
      <c r="O2310" s="126" t="e">
        <f t="shared" si="147"/>
        <v>#REF!</v>
      </c>
      <c r="P2310" s="41">
        <v>5</v>
      </c>
      <c r="Q2310" s="41">
        <v>2</v>
      </c>
      <c r="R2310" s="41">
        <v>2</v>
      </c>
    </row>
    <row r="2311" spans="1:18">
      <c r="A2311" s="40" t="str">
        <f t="shared" si="144"/>
        <v>6_19893</v>
      </c>
      <c r="B2311" s="40">
        <v>6</v>
      </c>
      <c r="C2311" s="41" t="s">
        <v>92</v>
      </c>
      <c r="D2311" s="40">
        <v>3</v>
      </c>
      <c r="E2311" s="40">
        <v>1989</v>
      </c>
      <c r="F2311" s="40" t="str">
        <f t="shared" si="145"/>
        <v>1989Q3</v>
      </c>
      <c r="G2311" s="40">
        <v>1</v>
      </c>
      <c r="H2311" s="40">
        <v>0</v>
      </c>
      <c r="I2311" s="40">
        <v>0</v>
      </c>
      <c r="J2311" s="42">
        <v>7588</v>
      </c>
      <c r="K2311" s="42">
        <f>J2311*OtherData!$C$3</f>
        <v>5744.1332323996976</v>
      </c>
      <c r="L2311" s="42" t="str">
        <f>VLOOKUP($C2311,OtherData!$H:$I,2,0)</f>
        <v>Storm</v>
      </c>
      <c r="M2311" s="54">
        <f t="shared" si="146"/>
        <v>-3.9238102329488621E-2</v>
      </c>
      <c r="N2311" s="42" t="e">
        <f>VLOOKUP(E2311,Inflation!$A$2:'Inflation'!$L$63,14,FALSE)*J2311</f>
        <v>#REF!</v>
      </c>
      <c r="O2311" s="126" t="e">
        <f t="shared" si="147"/>
        <v>#REF!</v>
      </c>
      <c r="P2311" s="41">
        <v>3</v>
      </c>
      <c r="Q2311" s="41">
        <v>3</v>
      </c>
      <c r="R2311" s="41">
        <v>3</v>
      </c>
    </row>
    <row r="2312" spans="1:18">
      <c r="A2312" s="40" t="str">
        <f t="shared" si="144"/>
        <v>1_19883</v>
      </c>
      <c r="B2312" s="40">
        <v>1</v>
      </c>
      <c r="C2312" s="41" t="s">
        <v>71</v>
      </c>
      <c r="D2312" s="40">
        <v>3</v>
      </c>
      <c r="E2312" s="40">
        <v>1988</v>
      </c>
      <c r="F2312" s="40" t="str">
        <f t="shared" si="145"/>
        <v>1988Q3</v>
      </c>
      <c r="G2312" s="40">
        <v>1</v>
      </c>
      <c r="H2312" s="40">
        <v>0</v>
      </c>
      <c r="I2312" s="40">
        <v>0</v>
      </c>
      <c r="J2312" s="42">
        <v>7572</v>
      </c>
      <c r="K2312" s="42">
        <f>J2312*OtherData!$C$3</f>
        <v>5732.0211960635888</v>
      </c>
      <c r="L2312" s="42" t="str">
        <f>VLOOKUP($C2312,OtherData!$H:$I,2,0)</f>
        <v>Storm</v>
      </c>
      <c r="M2312" s="54">
        <f t="shared" si="146"/>
        <v>-3.9238208941504718E-2</v>
      </c>
      <c r="N2312" s="42" t="e">
        <f>VLOOKUP(E2312,Inflation!$A$2:'Inflation'!$L$63,14,FALSE)*J2312</f>
        <v>#REF!</v>
      </c>
      <c r="O2312" s="126" t="e">
        <f t="shared" si="147"/>
        <v>#REF!</v>
      </c>
      <c r="P2312" s="41">
        <v>1</v>
      </c>
      <c r="Q2312" s="41">
        <v>1</v>
      </c>
      <c r="R2312" s="41">
        <v>1</v>
      </c>
    </row>
    <row r="2313" spans="1:18">
      <c r="A2313" s="40" t="str">
        <f t="shared" si="144"/>
        <v>1_19842</v>
      </c>
      <c r="B2313" s="40">
        <v>1</v>
      </c>
      <c r="C2313" s="41" t="s">
        <v>111</v>
      </c>
      <c r="D2313" s="40">
        <v>2</v>
      </c>
      <c r="E2313" s="40">
        <v>1984</v>
      </c>
      <c r="F2313" s="40" t="str">
        <f t="shared" si="145"/>
        <v>1984Q2</v>
      </c>
      <c r="G2313" s="40">
        <v>1</v>
      </c>
      <c r="H2313" s="40">
        <v>0</v>
      </c>
      <c r="I2313" s="40">
        <v>0</v>
      </c>
      <c r="J2313" s="42">
        <v>7567</v>
      </c>
      <c r="K2313" s="42">
        <f>J2313*OtherData!$C$3</f>
        <v>5728.236184708554</v>
      </c>
      <c r="L2313" s="42" t="str">
        <f>VLOOKUP($C2313,OtherData!$H:$I,2,0)</f>
        <v>Water</v>
      </c>
      <c r="M2313" s="54">
        <f t="shared" si="146"/>
        <v>-3.9238242257759744E-2</v>
      </c>
      <c r="N2313" s="42" t="e">
        <f>VLOOKUP(E2313,Inflation!$A$2:'Inflation'!$L$63,14,FALSE)*J2313</f>
        <v>#REF!</v>
      </c>
      <c r="O2313" s="126" t="e">
        <f t="shared" si="147"/>
        <v>#REF!</v>
      </c>
      <c r="P2313" s="41">
        <v>5</v>
      </c>
      <c r="Q2313" s="41">
        <v>2</v>
      </c>
      <c r="R2313" s="41">
        <v>2</v>
      </c>
    </row>
    <row r="2314" spans="1:18">
      <c r="A2314" s="40" t="str">
        <f t="shared" si="144"/>
        <v>4_20114</v>
      </c>
      <c r="B2314" s="40">
        <v>4</v>
      </c>
      <c r="C2314" s="41" t="s">
        <v>73</v>
      </c>
      <c r="D2314" s="40">
        <v>4</v>
      </c>
      <c r="E2314" s="40">
        <v>2011</v>
      </c>
      <c r="F2314" s="40" t="str">
        <f t="shared" si="145"/>
        <v>2011Q4</v>
      </c>
      <c r="G2314" s="40">
        <v>1</v>
      </c>
      <c r="H2314" s="40">
        <v>0</v>
      </c>
      <c r="I2314" s="40">
        <v>0</v>
      </c>
      <c r="J2314" s="42">
        <v>7550</v>
      </c>
      <c r="K2314" s="42">
        <f>J2314*OtherData!$C$3</f>
        <v>5715.3671461014383</v>
      </c>
      <c r="L2314" s="42" t="str">
        <f>VLOOKUP($C2314,OtherData!$H:$I,2,0)</f>
        <v>Wind</v>
      </c>
      <c r="M2314" s="54">
        <f t="shared" si="146"/>
        <v>-3.9238355533026847E-2</v>
      </c>
      <c r="N2314" s="42" t="e">
        <f>VLOOKUP(E2314,Inflation!$A$2:'Inflation'!$L$63,14,FALSE)*J2314</f>
        <v>#REF!</v>
      </c>
      <c r="O2314" s="126" t="e">
        <f t="shared" si="147"/>
        <v>#REF!</v>
      </c>
      <c r="P2314" s="41">
        <v>3</v>
      </c>
      <c r="Q2314" s="41">
        <v>3</v>
      </c>
      <c r="R2314" s="41">
        <v>5</v>
      </c>
    </row>
    <row r="2315" spans="1:18">
      <c r="A2315" s="40" t="str">
        <f t="shared" si="144"/>
        <v>4_19753</v>
      </c>
      <c r="B2315" s="40">
        <v>4</v>
      </c>
      <c r="C2315" s="41" t="s">
        <v>79</v>
      </c>
      <c r="D2315" s="40">
        <v>3</v>
      </c>
      <c r="E2315" s="40">
        <v>1975</v>
      </c>
      <c r="F2315" s="40" t="str">
        <f t="shared" si="145"/>
        <v>1975Q3</v>
      </c>
      <c r="G2315" s="40">
        <v>1</v>
      </c>
      <c r="H2315" s="40">
        <v>0</v>
      </c>
      <c r="I2315" s="40">
        <v>0</v>
      </c>
      <c r="J2315" s="42">
        <v>7540</v>
      </c>
      <c r="K2315" s="42">
        <f>J2315*OtherData!$C$3</f>
        <v>5707.7971233913704</v>
      </c>
      <c r="L2315" s="42" t="str">
        <f>VLOOKUP($C2315,OtherData!$H:$I,2,0)</f>
        <v>Storm</v>
      </c>
      <c r="M2315" s="54">
        <f t="shared" si="146"/>
        <v>-3.9238422165536913E-2</v>
      </c>
      <c r="N2315" s="42" t="e">
        <f>VLOOKUP(E2315,Inflation!$A$2:'Inflation'!$L$63,14,FALSE)*J2315</f>
        <v>#REF!</v>
      </c>
      <c r="O2315" s="126" t="e">
        <f t="shared" si="147"/>
        <v>#REF!</v>
      </c>
      <c r="P2315" s="41">
        <v>3</v>
      </c>
      <c r="Q2315" s="41">
        <v>3</v>
      </c>
      <c r="R2315" s="41">
        <v>3</v>
      </c>
    </row>
    <row r="2316" spans="1:18">
      <c r="A2316" s="40" t="str">
        <f t="shared" si="144"/>
        <v>5_19672</v>
      </c>
      <c r="B2316" s="40">
        <v>5</v>
      </c>
      <c r="C2316" s="41" t="s">
        <v>73</v>
      </c>
      <c r="D2316" s="40">
        <v>2</v>
      </c>
      <c r="E2316" s="40">
        <v>1967</v>
      </c>
      <c r="F2316" s="40" t="str">
        <f t="shared" si="145"/>
        <v>1967Q2</v>
      </c>
      <c r="G2316" s="40">
        <v>1</v>
      </c>
      <c r="H2316" s="40">
        <v>11</v>
      </c>
      <c r="I2316" s="40">
        <v>0</v>
      </c>
      <c r="J2316" s="42">
        <v>7534</v>
      </c>
      <c r="K2316" s="42">
        <f>J2316*OtherData!$C$3</f>
        <v>5703.2551097653295</v>
      </c>
      <c r="L2316" s="42" t="str">
        <f>VLOOKUP($C2316,OtherData!$H:$I,2,0)</f>
        <v>Wind</v>
      </c>
      <c r="M2316" s="54">
        <f t="shared" si="146"/>
        <v>-3.9238462145042945E-2</v>
      </c>
      <c r="N2316" s="42" t="e">
        <f>VLOOKUP(E2316,Inflation!$A$2:'Inflation'!$L$63,14,FALSE)*J2316</f>
        <v>#REF!</v>
      </c>
      <c r="O2316" s="126" t="e">
        <f t="shared" si="147"/>
        <v>#REF!</v>
      </c>
      <c r="P2316" s="41">
        <v>2</v>
      </c>
      <c r="Q2316" s="41">
        <v>2</v>
      </c>
      <c r="R2316" s="41">
        <v>2</v>
      </c>
    </row>
    <row r="2317" spans="1:18">
      <c r="A2317" s="40" t="str">
        <f t="shared" si="144"/>
        <v>1_19642</v>
      </c>
      <c r="B2317" s="40">
        <v>1</v>
      </c>
      <c r="C2317" s="41" t="s">
        <v>86</v>
      </c>
      <c r="D2317" s="40">
        <v>2</v>
      </c>
      <c r="E2317" s="40">
        <v>1964</v>
      </c>
      <c r="F2317" s="40" t="str">
        <f t="shared" si="145"/>
        <v>1964Q2</v>
      </c>
      <c r="G2317" s="40">
        <v>1</v>
      </c>
      <c r="H2317" s="40">
        <v>0</v>
      </c>
      <c r="I2317" s="40">
        <v>0</v>
      </c>
      <c r="J2317" s="42">
        <v>7530</v>
      </c>
      <c r="K2317" s="42">
        <f>J2317*OtherData!$C$3</f>
        <v>5700.2271006813025</v>
      </c>
      <c r="L2317" s="42" t="str">
        <f>VLOOKUP($C2317,OtherData!$H:$I,2,0)</f>
        <v>Storm</v>
      </c>
      <c r="M2317" s="54">
        <f t="shared" si="146"/>
        <v>-3.9238488798046971E-2</v>
      </c>
      <c r="N2317" s="42" t="e">
        <f>VLOOKUP(E2317,Inflation!$A$2:'Inflation'!$L$63,14,FALSE)*J2317</f>
        <v>#REF!</v>
      </c>
      <c r="O2317" s="126" t="e">
        <f t="shared" si="147"/>
        <v>#REF!</v>
      </c>
      <c r="P2317" s="41">
        <v>4</v>
      </c>
      <c r="Q2317" s="41">
        <v>4</v>
      </c>
      <c r="R2317" s="41">
        <v>4</v>
      </c>
    </row>
    <row r="2318" spans="1:18">
      <c r="A2318" s="40" t="str">
        <f t="shared" si="144"/>
        <v>2_19933</v>
      </c>
      <c r="B2318" s="40">
        <v>2</v>
      </c>
      <c r="C2318" s="41" t="s">
        <v>72</v>
      </c>
      <c r="D2318" s="40">
        <v>3</v>
      </c>
      <c r="E2318" s="40">
        <v>1993</v>
      </c>
      <c r="F2318" s="40" t="str">
        <f t="shared" si="145"/>
        <v>1993Q3</v>
      </c>
      <c r="G2318" s="40">
        <v>1</v>
      </c>
      <c r="H2318" s="40">
        <v>0</v>
      </c>
      <c r="I2318" s="40">
        <v>0</v>
      </c>
      <c r="J2318" s="42">
        <v>7523</v>
      </c>
      <c r="K2318" s="42">
        <f>J2318*OtherData!$C$3</f>
        <v>5694.9280847842547</v>
      </c>
      <c r="L2318" s="42" t="str">
        <f>VLOOKUP($C2318,OtherData!$H:$I,2,0)</f>
        <v>Storm</v>
      </c>
      <c r="M2318" s="54">
        <f t="shared" si="146"/>
        <v>-3.9238535440804009E-2</v>
      </c>
      <c r="N2318" s="42" t="e">
        <f>VLOOKUP(E2318,Inflation!$A$2:'Inflation'!$L$63,14,FALSE)*J2318</f>
        <v>#REF!</v>
      </c>
      <c r="O2318" s="126" t="e">
        <f t="shared" si="147"/>
        <v>#REF!</v>
      </c>
      <c r="P2318" s="41">
        <v>5</v>
      </c>
      <c r="Q2318" s="41">
        <v>2</v>
      </c>
      <c r="R2318" s="41">
        <v>5</v>
      </c>
    </row>
    <row r="2319" spans="1:18">
      <c r="A2319" s="40" t="str">
        <f t="shared" si="144"/>
        <v>2_19911</v>
      </c>
      <c r="B2319" s="40">
        <v>2</v>
      </c>
      <c r="C2319" s="41" t="s">
        <v>73</v>
      </c>
      <c r="D2319" s="40">
        <v>1</v>
      </c>
      <c r="E2319" s="40">
        <v>1991</v>
      </c>
      <c r="F2319" s="40" t="str">
        <f t="shared" si="145"/>
        <v>1991Q1</v>
      </c>
      <c r="G2319" s="40">
        <v>1</v>
      </c>
      <c r="H2319" s="40">
        <v>0</v>
      </c>
      <c r="I2319" s="40">
        <v>0</v>
      </c>
      <c r="J2319" s="42">
        <v>7513</v>
      </c>
      <c r="K2319" s="42">
        <f>J2319*OtherData!$C$3</f>
        <v>5687.3580620741868</v>
      </c>
      <c r="L2319" s="42" t="str">
        <f>VLOOKUP($C2319,OtherData!$H:$I,2,0)</f>
        <v>Wind</v>
      </c>
      <c r="M2319" s="54">
        <f t="shared" si="146"/>
        <v>-3.9238602073314074E-2</v>
      </c>
      <c r="N2319" s="42" t="e">
        <f>VLOOKUP(E2319,Inflation!$A$2:'Inflation'!$L$63,14,FALSE)*J2319</f>
        <v>#REF!</v>
      </c>
      <c r="O2319" s="126" t="e">
        <f t="shared" si="147"/>
        <v>#REF!</v>
      </c>
      <c r="P2319" s="41">
        <v>2</v>
      </c>
      <c r="Q2319" s="41">
        <v>2</v>
      </c>
      <c r="R2319" s="41">
        <v>2</v>
      </c>
    </row>
    <row r="2320" spans="1:18">
      <c r="A2320" s="40" t="str">
        <f t="shared" si="144"/>
        <v>5_19753</v>
      </c>
      <c r="B2320" s="40">
        <v>5</v>
      </c>
      <c r="C2320" s="41" t="s">
        <v>79</v>
      </c>
      <c r="D2320" s="40">
        <v>3</v>
      </c>
      <c r="E2320" s="40">
        <v>1975</v>
      </c>
      <c r="F2320" s="40" t="str">
        <f t="shared" si="145"/>
        <v>1975Q3</v>
      </c>
      <c r="G2320" s="40">
        <v>1</v>
      </c>
      <c r="H2320" s="40">
        <v>0</v>
      </c>
      <c r="I2320" s="40">
        <v>0</v>
      </c>
      <c r="J2320" s="42">
        <v>7492</v>
      </c>
      <c r="K2320" s="42">
        <f>J2320*OtherData!$C$3</f>
        <v>5671.4610143830432</v>
      </c>
      <c r="L2320" s="42" t="str">
        <f>VLOOKUP($C2320,OtherData!$H:$I,2,0)</f>
        <v>Storm</v>
      </c>
      <c r="M2320" s="54">
        <f t="shared" si="146"/>
        <v>-3.9238742001585197E-2</v>
      </c>
      <c r="N2320" s="42" t="e">
        <f>VLOOKUP(E2320,Inflation!$A$2:'Inflation'!$L$63,14,FALSE)*J2320</f>
        <v>#REF!</v>
      </c>
      <c r="O2320" s="126" t="e">
        <f t="shared" si="147"/>
        <v>#REF!</v>
      </c>
      <c r="P2320" s="41">
        <v>2</v>
      </c>
      <c r="Q2320" s="41">
        <v>2</v>
      </c>
      <c r="R2320" s="41">
        <v>2</v>
      </c>
    </row>
    <row r="2321" spans="1:18">
      <c r="A2321" s="40" t="str">
        <f t="shared" si="144"/>
        <v>2_20123</v>
      </c>
      <c r="B2321" s="40">
        <v>2</v>
      </c>
      <c r="C2321" s="41" t="s">
        <v>86</v>
      </c>
      <c r="D2321" s="40">
        <v>3</v>
      </c>
      <c r="E2321" s="40">
        <v>2012</v>
      </c>
      <c r="F2321" s="40" t="str">
        <f t="shared" si="145"/>
        <v>2012Q3</v>
      </c>
      <c r="G2321" s="40">
        <v>1</v>
      </c>
      <c r="H2321" s="40">
        <v>0</v>
      </c>
      <c r="I2321" s="40">
        <v>0</v>
      </c>
      <c r="J2321" s="42">
        <v>7489</v>
      </c>
      <c r="K2321" s="42">
        <f>J2321*OtherData!$C$3</f>
        <v>5669.1900075700232</v>
      </c>
      <c r="L2321" s="42" t="str">
        <f>VLOOKUP($C2321,OtherData!$H:$I,2,0)</f>
        <v>Storm</v>
      </c>
      <c r="M2321" s="54">
        <f t="shared" si="146"/>
        <v>-3.9238761991338217E-2</v>
      </c>
      <c r="N2321" s="42" t="e">
        <f>VLOOKUP(E2321,Inflation!$A$2:'Inflation'!$L$63,14,FALSE)*J2321</f>
        <v>#REF!</v>
      </c>
      <c r="O2321" s="126" t="e">
        <f t="shared" si="147"/>
        <v>#REF!</v>
      </c>
      <c r="P2321" s="41">
        <v>2</v>
      </c>
      <c r="Q2321" s="41">
        <v>2</v>
      </c>
      <c r="R2321" s="41">
        <v>2</v>
      </c>
    </row>
    <row r="2322" spans="1:18">
      <c r="A2322" s="40" t="str">
        <f t="shared" si="144"/>
        <v>3_19843</v>
      </c>
      <c r="B2322" s="40">
        <v>3</v>
      </c>
      <c r="C2322" s="41" t="s">
        <v>72</v>
      </c>
      <c r="D2322" s="40">
        <v>3</v>
      </c>
      <c r="E2322" s="40">
        <v>1984</v>
      </c>
      <c r="F2322" s="40" t="str">
        <f t="shared" si="145"/>
        <v>1984Q3</v>
      </c>
      <c r="G2322" s="40">
        <v>1</v>
      </c>
      <c r="H2322" s="40">
        <v>0</v>
      </c>
      <c r="I2322" s="40">
        <v>22</v>
      </c>
      <c r="J2322" s="42">
        <v>7479</v>
      </c>
      <c r="K2322" s="42">
        <f>J2322*OtherData!$C$3</f>
        <v>5661.6199848599545</v>
      </c>
      <c r="L2322" s="42" t="str">
        <f>VLOOKUP($C2322,OtherData!$H:$I,2,0)</f>
        <v>Storm</v>
      </c>
      <c r="M2322" s="54">
        <f t="shared" si="146"/>
        <v>-3.9238828623848282E-2</v>
      </c>
      <c r="N2322" s="42" t="e">
        <f>VLOOKUP(E2322,Inflation!$A$2:'Inflation'!$L$63,14,FALSE)*J2322</f>
        <v>#REF!</v>
      </c>
      <c r="O2322" s="126" t="e">
        <f t="shared" si="147"/>
        <v>#REF!</v>
      </c>
      <c r="P2322" s="41">
        <v>3</v>
      </c>
      <c r="Q2322" s="41">
        <v>3</v>
      </c>
      <c r="R2322" s="41">
        <v>3</v>
      </c>
    </row>
    <row r="2323" spans="1:18">
      <c r="A2323" s="40" t="str">
        <f t="shared" si="144"/>
        <v>3_19873</v>
      </c>
      <c r="B2323" s="40">
        <v>3</v>
      </c>
      <c r="C2323" s="41" t="s">
        <v>71</v>
      </c>
      <c r="D2323" s="40">
        <v>3</v>
      </c>
      <c r="E2323" s="40">
        <v>1987</v>
      </c>
      <c r="F2323" s="40" t="str">
        <f t="shared" si="145"/>
        <v>1987Q3</v>
      </c>
      <c r="G2323" s="40">
        <v>1</v>
      </c>
      <c r="H2323" s="40">
        <v>0</v>
      </c>
      <c r="I2323" s="40">
        <v>0</v>
      </c>
      <c r="J2323" s="42">
        <v>7465</v>
      </c>
      <c r="K2323" s="42">
        <f>J2323*OtherData!$C$3</f>
        <v>5651.0219530658596</v>
      </c>
      <c r="L2323" s="42" t="str">
        <f>VLOOKUP($C2323,OtherData!$H:$I,2,0)</f>
        <v>Storm</v>
      </c>
      <c r="M2323" s="54">
        <f t="shared" si="146"/>
        <v>-3.9238921909362366E-2</v>
      </c>
      <c r="N2323" s="42" t="e">
        <f>VLOOKUP(E2323,Inflation!$A$2:'Inflation'!$L$63,14,FALSE)*J2323</f>
        <v>#REF!</v>
      </c>
      <c r="O2323" s="126" t="e">
        <f t="shared" si="147"/>
        <v>#REF!</v>
      </c>
      <c r="P2323" s="41">
        <v>5</v>
      </c>
      <c r="Q2323" s="41">
        <v>2</v>
      </c>
      <c r="R2323" s="41">
        <v>5</v>
      </c>
    </row>
    <row r="2324" spans="1:18">
      <c r="A2324" s="40" t="str">
        <f t="shared" si="144"/>
        <v>4_19812</v>
      </c>
      <c r="B2324" s="40">
        <v>4</v>
      </c>
      <c r="C2324" s="41" t="s">
        <v>68</v>
      </c>
      <c r="D2324" s="40">
        <v>2</v>
      </c>
      <c r="E2324" s="40">
        <v>1981</v>
      </c>
      <c r="F2324" s="40" t="str">
        <f t="shared" si="145"/>
        <v>1981Q2</v>
      </c>
      <c r="G2324" s="40">
        <v>1</v>
      </c>
      <c r="H2324" s="40">
        <v>0</v>
      </c>
      <c r="I2324" s="40">
        <v>0</v>
      </c>
      <c r="J2324" s="42">
        <v>7463</v>
      </c>
      <c r="K2324" s="42">
        <f>J2324*OtherData!$C$3</f>
        <v>5649.5079485238457</v>
      </c>
      <c r="L2324" s="42" t="str">
        <f>VLOOKUP($C2324,OtherData!$H:$I,2,0)</f>
        <v>Wind</v>
      </c>
      <c r="M2324" s="54">
        <f t="shared" si="146"/>
        <v>-3.9238935235864379E-2</v>
      </c>
      <c r="N2324" s="42" t="e">
        <f>VLOOKUP(E2324,Inflation!$A$2:'Inflation'!$L$63,14,FALSE)*J2324</f>
        <v>#REF!</v>
      </c>
      <c r="O2324" s="126" t="e">
        <f t="shared" si="147"/>
        <v>#REF!</v>
      </c>
      <c r="P2324" s="41">
        <v>3</v>
      </c>
      <c r="Q2324" s="41">
        <v>3</v>
      </c>
      <c r="R2324" s="41">
        <v>3</v>
      </c>
    </row>
    <row r="2325" spans="1:18">
      <c r="A2325" s="40" t="str">
        <f t="shared" si="144"/>
        <v>5_19853</v>
      </c>
      <c r="B2325" s="40">
        <v>5</v>
      </c>
      <c r="C2325" s="41" t="s">
        <v>66</v>
      </c>
      <c r="D2325" s="40">
        <v>3</v>
      </c>
      <c r="E2325" s="40">
        <v>1985</v>
      </c>
      <c r="F2325" s="40" t="str">
        <f t="shared" si="145"/>
        <v>1985Q3</v>
      </c>
      <c r="G2325" s="40">
        <v>1</v>
      </c>
      <c r="H2325" s="40">
        <v>0</v>
      </c>
      <c r="I2325" s="40">
        <v>0</v>
      </c>
      <c r="J2325" s="42">
        <v>7454</v>
      </c>
      <c r="K2325" s="42">
        <f>J2325*OtherData!$C$3</f>
        <v>5642.6949280847848</v>
      </c>
      <c r="L2325" s="42" t="str">
        <f>VLOOKUP($C2325,OtherData!$H:$I,2,0)</f>
        <v>Water</v>
      </c>
      <c r="M2325" s="54">
        <f t="shared" si="146"/>
        <v>-3.9238995205123431E-2</v>
      </c>
      <c r="N2325" s="42" t="e">
        <f>VLOOKUP(E2325,Inflation!$A$2:'Inflation'!$L$63,14,FALSE)*J2325</f>
        <v>#REF!</v>
      </c>
      <c r="O2325" s="126" t="e">
        <f t="shared" si="147"/>
        <v>#REF!</v>
      </c>
      <c r="P2325" s="41">
        <v>2</v>
      </c>
      <c r="Q2325" s="41">
        <v>2</v>
      </c>
      <c r="R2325" s="41">
        <v>2</v>
      </c>
    </row>
    <row r="2326" spans="1:18">
      <c r="A2326" s="40" t="str">
        <f t="shared" si="144"/>
        <v>1_19872</v>
      </c>
      <c r="B2326" s="40">
        <v>1</v>
      </c>
      <c r="C2326" s="41" t="s">
        <v>71</v>
      </c>
      <c r="D2326" s="40">
        <v>2</v>
      </c>
      <c r="E2326" s="40">
        <v>1987</v>
      </c>
      <c r="F2326" s="40" t="str">
        <f t="shared" si="145"/>
        <v>1987Q2</v>
      </c>
      <c r="G2326" s="40">
        <v>1</v>
      </c>
      <c r="H2326" s="40">
        <v>0</v>
      </c>
      <c r="I2326" s="40">
        <v>0</v>
      </c>
      <c r="J2326" s="42">
        <v>7437</v>
      </c>
      <c r="K2326" s="42">
        <f>J2326*OtherData!$C$3</f>
        <v>5629.8258894776691</v>
      </c>
      <c r="L2326" s="42" t="str">
        <f>VLOOKUP($C2326,OtherData!$H:$I,2,0)</f>
        <v>Storm</v>
      </c>
      <c r="M2326" s="54">
        <f t="shared" si="146"/>
        <v>-3.9239108480390535E-2</v>
      </c>
      <c r="N2326" s="42" t="e">
        <f>VLOOKUP(E2326,Inflation!$A$2:'Inflation'!$L$63,14,FALSE)*J2326</f>
        <v>#REF!</v>
      </c>
      <c r="O2326" s="126" t="e">
        <f t="shared" si="147"/>
        <v>#REF!</v>
      </c>
      <c r="P2326" s="41">
        <v>3</v>
      </c>
      <c r="Q2326" s="41">
        <v>3</v>
      </c>
      <c r="R2326" s="41">
        <v>3</v>
      </c>
    </row>
    <row r="2327" spans="1:18">
      <c r="A2327" s="40" t="str">
        <f t="shared" si="144"/>
        <v>3_19873</v>
      </c>
      <c r="B2327" s="40">
        <v>3</v>
      </c>
      <c r="C2327" s="41" t="s">
        <v>71</v>
      </c>
      <c r="D2327" s="40">
        <v>3</v>
      </c>
      <c r="E2327" s="40">
        <v>1987</v>
      </c>
      <c r="F2327" s="40" t="str">
        <f t="shared" si="145"/>
        <v>1987Q3</v>
      </c>
      <c r="G2327" s="40">
        <v>1</v>
      </c>
      <c r="H2327" s="40">
        <v>0</v>
      </c>
      <c r="I2327" s="40">
        <v>0</v>
      </c>
      <c r="J2327" s="42">
        <v>7434</v>
      </c>
      <c r="K2327" s="42">
        <f>J2327*OtherData!$C$3</f>
        <v>5627.5548826646482</v>
      </c>
      <c r="L2327" s="42" t="str">
        <f>VLOOKUP($C2327,OtherData!$H:$I,2,0)</f>
        <v>Storm</v>
      </c>
      <c r="M2327" s="54">
        <f t="shared" si="146"/>
        <v>-3.9239128470143554E-2</v>
      </c>
      <c r="N2327" s="42" t="e">
        <f>VLOOKUP(E2327,Inflation!$A$2:'Inflation'!$L$63,14,FALSE)*J2327</f>
        <v>#REF!</v>
      </c>
      <c r="O2327" s="126" t="e">
        <f t="shared" si="147"/>
        <v>#REF!</v>
      </c>
      <c r="P2327" s="41">
        <v>3</v>
      </c>
      <c r="Q2327" s="41">
        <v>3</v>
      </c>
      <c r="R2327" s="41">
        <v>3</v>
      </c>
    </row>
    <row r="2328" spans="1:18">
      <c r="A2328" s="40" t="str">
        <f t="shared" si="144"/>
        <v>1_19902</v>
      </c>
      <c r="B2328" s="40">
        <v>1</v>
      </c>
      <c r="C2328" s="41" t="s">
        <v>71</v>
      </c>
      <c r="D2328" s="40">
        <v>2</v>
      </c>
      <c r="E2328" s="40">
        <v>1990</v>
      </c>
      <c r="F2328" s="40" t="str">
        <f t="shared" si="145"/>
        <v>1990Q2</v>
      </c>
      <c r="G2328" s="40">
        <v>1</v>
      </c>
      <c r="H2328" s="40">
        <v>0</v>
      </c>
      <c r="I2328" s="40">
        <v>0</v>
      </c>
      <c r="J2328" s="42">
        <v>7434</v>
      </c>
      <c r="K2328" s="42">
        <f>J2328*OtherData!$C$3</f>
        <v>5627.5548826646482</v>
      </c>
      <c r="L2328" s="42" t="str">
        <f>VLOOKUP($C2328,OtherData!$H:$I,2,0)</f>
        <v>Storm</v>
      </c>
      <c r="M2328" s="54">
        <f t="shared" si="146"/>
        <v>-3.9239128470143554E-2</v>
      </c>
      <c r="N2328" s="42" t="e">
        <f>VLOOKUP(E2328,Inflation!$A$2:'Inflation'!$L$63,14,FALSE)*J2328</f>
        <v>#REF!</v>
      </c>
      <c r="O2328" s="126" t="e">
        <f t="shared" si="147"/>
        <v>#REF!</v>
      </c>
      <c r="P2328" s="41">
        <v>3</v>
      </c>
      <c r="Q2328" s="41">
        <v>3</v>
      </c>
      <c r="R2328" s="41">
        <v>3</v>
      </c>
    </row>
    <row r="2329" spans="1:18">
      <c r="A2329" s="40" t="str">
        <f t="shared" si="144"/>
        <v>4_19902</v>
      </c>
      <c r="B2329" s="40">
        <v>4</v>
      </c>
      <c r="C2329" s="41" t="s">
        <v>72</v>
      </c>
      <c r="D2329" s="40">
        <v>2</v>
      </c>
      <c r="E2329" s="40">
        <v>1990</v>
      </c>
      <c r="F2329" s="40" t="str">
        <f t="shared" si="145"/>
        <v>1990Q2</v>
      </c>
      <c r="G2329" s="40">
        <v>1</v>
      </c>
      <c r="H2329" s="40">
        <v>0</v>
      </c>
      <c r="I2329" s="40">
        <v>0</v>
      </c>
      <c r="J2329" s="42">
        <v>7421</v>
      </c>
      <c r="K2329" s="42">
        <f>J2329*OtherData!$C$3</f>
        <v>5617.7138531415594</v>
      </c>
      <c r="L2329" s="42" t="str">
        <f>VLOOKUP($C2329,OtherData!$H:$I,2,0)</f>
        <v>Storm</v>
      </c>
      <c r="M2329" s="54">
        <f t="shared" si="146"/>
        <v>-3.9239215092406632E-2</v>
      </c>
      <c r="N2329" s="42" t="e">
        <f>VLOOKUP(E2329,Inflation!$A$2:'Inflation'!$L$63,14,FALSE)*J2329</f>
        <v>#REF!</v>
      </c>
      <c r="O2329" s="126" t="e">
        <f t="shared" si="147"/>
        <v>#REF!</v>
      </c>
      <c r="P2329" s="41">
        <v>5</v>
      </c>
      <c r="Q2329" s="41">
        <v>2</v>
      </c>
      <c r="R2329" s="41">
        <v>2</v>
      </c>
    </row>
    <row r="2330" spans="1:18">
      <c r="A2330" s="40" t="str">
        <f t="shared" si="144"/>
        <v>2_20142</v>
      </c>
      <c r="B2330" s="40">
        <v>2</v>
      </c>
      <c r="C2330" s="41" t="s">
        <v>86</v>
      </c>
      <c r="D2330" s="40">
        <v>2</v>
      </c>
      <c r="E2330" s="40">
        <v>2014</v>
      </c>
      <c r="F2330" s="40" t="str">
        <f t="shared" si="145"/>
        <v>2014Q2</v>
      </c>
      <c r="G2330" s="40">
        <v>1</v>
      </c>
      <c r="H2330" s="40">
        <v>0</v>
      </c>
      <c r="I2330" s="40">
        <v>0</v>
      </c>
      <c r="J2330" s="42">
        <v>7417</v>
      </c>
      <c r="K2330" s="42">
        <f>J2330*OtherData!$C$3</f>
        <v>5614.6858440575324</v>
      </c>
      <c r="L2330" s="42" t="str">
        <f>VLOOKUP($C2330,OtherData!$H:$I,2,0)</f>
        <v>Storm</v>
      </c>
      <c r="M2330" s="54">
        <f t="shared" si="146"/>
        <v>-3.9239241745410658E-2</v>
      </c>
      <c r="N2330" s="42" t="e">
        <f>VLOOKUP(E2330,Inflation!$A$2:'Inflation'!$L$63,14,FALSE)*J2330</f>
        <v>#REF!</v>
      </c>
      <c r="O2330" s="126" t="e">
        <f t="shared" si="147"/>
        <v>#REF!</v>
      </c>
      <c r="P2330" s="41">
        <v>3</v>
      </c>
      <c r="Q2330" s="41">
        <v>3</v>
      </c>
      <c r="R2330" s="41">
        <v>3</v>
      </c>
    </row>
    <row r="2331" spans="1:18">
      <c r="A2331" s="40" t="str">
        <f t="shared" si="144"/>
        <v>1_19903</v>
      </c>
      <c r="B2331" s="40">
        <v>1</v>
      </c>
      <c r="C2331" s="41" t="s">
        <v>79</v>
      </c>
      <c r="D2331" s="40">
        <v>3</v>
      </c>
      <c r="E2331" s="40">
        <v>1990</v>
      </c>
      <c r="F2331" s="40" t="str">
        <f t="shared" si="145"/>
        <v>1990Q3</v>
      </c>
      <c r="G2331" s="40">
        <v>1</v>
      </c>
      <c r="H2331" s="40">
        <v>0</v>
      </c>
      <c r="I2331" s="40">
        <v>0</v>
      </c>
      <c r="J2331" s="42">
        <v>7403</v>
      </c>
      <c r="K2331" s="42">
        <f>J2331*OtherData!$C$3</f>
        <v>5604.0878122634367</v>
      </c>
      <c r="L2331" s="42" t="str">
        <f>VLOOKUP($C2331,OtherData!$H:$I,2,0)</f>
        <v>Storm</v>
      </c>
      <c r="M2331" s="54">
        <f t="shared" si="146"/>
        <v>-3.9239335030924742E-2</v>
      </c>
      <c r="N2331" s="42" t="e">
        <f>VLOOKUP(E2331,Inflation!$A$2:'Inflation'!$L$63,14,FALSE)*J2331</f>
        <v>#REF!</v>
      </c>
      <c r="O2331" s="126" t="e">
        <f t="shared" si="147"/>
        <v>#REF!</v>
      </c>
      <c r="P2331" s="41">
        <v>3</v>
      </c>
      <c r="Q2331" s="41">
        <v>3</v>
      </c>
      <c r="R2331" s="41">
        <v>3</v>
      </c>
    </row>
    <row r="2332" spans="1:18">
      <c r="A2332" s="40" t="str">
        <f t="shared" si="144"/>
        <v>3_19872</v>
      </c>
      <c r="B2332" s="40">
        <v>3</v>
      </c>
      <c r="C2332" s="41" t="s">
        <v>72</v>
      </c>
      <c r="D2332" s="40">
        <v>2</v>
      </c>
      <c r="E2332" s="40">
        <v>1987</v>
      </c>
      <c r="F2332" s="40" t="str">
        <f t="shared" si="145"/>
        <v>1987Q2</v>
      </c>
      <c r="G2332" s="40">
        <v>1</v>
      </c>
      <c r="H2332" s="40">
        <v>0</v>
      </c>
      <c r="I2332" s="40">
        <v>11</v>
      </c>
      <c r="J2332" s="42">
        <v>7394</v>
      </c>
      <c r="K2332" s="42">
        <f>J2332*OtherData!$C$3</f>
        <v>5597.2747918243758</v>
      </c>
      <c r="L2332" s="42" t="str">
        <f>VLOOKUP($C2332,OtherData!$H:$I,2,0)</f>
        <v>Storm</v>
      </c>
      <c r="M2332" s="54">
        <f t="shared" si="146"/>
        <v>-3.9239395000183794E-2</v>
      </c>
      <c r="N2332" s="42" t="e">
        <f>VLOOKUP(E2332,Inflation!$A$2:'Inflation'!$L$63,14,FALSE)*J2332</f>
        <v>#REF!</v>
      </c>
      <c r="O2332" s="126" t="e">
        <f t="shared" si="147"/>
        <v>#REF!</v>
      </c>
      <c r="P2332" s="41">
        <v>3</v>
      </c>
      <c r="Q2332" s="41">
        <v>3</v>
      </c>
      <c r="R2332" s="41">
        <v>3</v>
      </c>
    </row>
    <row r="2333" spans="1:18">
      <c r="A2333" s="40" t="str">
        <f t="shared" si="144"/>
        <v>2_20122</v>
      </c>
      <c r="B2333" s="40">
        <v>2</v>
      </c>
      <c r="C2333" s="41" t="s">
        <v>86</v>
      </c>
      <c r="D2333" s="40">
        <v>2</v>
      </c>
      <c r="E2333" s="40">
        <v>2012</v>
      </c>
      <c r="F2333" s="40" t="str">
        <f t="shared" si="145"/>
        <v>2012Q2</v>
      </c>
      <c r="G2333" s="40">
        <v>1</v>
      </c>
      <c r="H2333" s="40">
        <v>0</v>
      </c>
      <c r="I2333" s="40">
        <v>0</v>
      </c>
      <c r="J2333" s="42">
        <v>7388</v>
      </c>
      <c r="K2333" s="42">
        <f>J2333*OtherData!$C$3</f>
        <v>5592.7327781983349</v>
      </c>
      <c r="L2333" s="42" t="str">
        <f>VLOOKUP($C2333,OtherData!$H:$I,2,0)</f>
        <v>Storm</v>
      </c>
      <c r="M2333" s="54">
        <f t="shared" si="146"/>
        <v>-3.9239434979689833E-2</v>
      </c>
      <c r="N2333" s="42" t="e">
        <f>VLOOKUP(E2333,Inflation!$A$2:'Inflation'!$L$63,14,FALSE)*J2333</f>
        <v>#REF!</v>
      </c>
      <c r="O2333" s="126" t="e">
        <f t="shared" si="147"/>
        <v>#REF!</v>
      </c>
      <c r="P2333" s="41">
        <v>1</v>
      </c>
      <c r="Q2333" s="41">
        <v>1</v>
      </c>
      <c r="R2333" s="41">
        <v>1</v>
      </c>
    </row>
    <row r="2334" spans="1:18">
      <c r="A2334" s="40" t="str">
        <f t="shared" si="144"/>
        <v>1_19872</v>
      </c>
      <c r="B2334" s="40">
        <v>1</v>
      </c>
      <c r="C2334" s="41" t="s">
        <v>71</v>
      </c>
      <c r="D2334" s="40">
        <v>2</v>
      </c>
      <c r="E2334" s="40">
        <v>1987</v>
      </c>
      <c r="F2334" s="40" t="str">
        <f t="shared" si="145"/>
        <v>1987Q2</v>
      </c>
      <c r="G2334" s="40">
        <v>1</v>
      </c>
      <c r="H2334" s="40">
        <v>0</v>
      </c>
      <c r="I2334" s="40">
        <v>0</v>
      </c>
      <c r="J2334" s="42">
        <v>7372</v>
      </c>
      <c r="K2334" s="42">
        <f>J2334*OtherData!$C$3</f>
        <v>5580.6207418622262</v>
      </c>
      <c r="L2334" s="42" t="str">
        <f>VLOOKUP($C2334,OtherData!$H:$I,2,0)</f>
        <v>Storm</v>
      </c>
      <c r="M2334" s="54">
        <f t="shared" si="146"/>
        <v>-3.923954159170593E-2</v>
      </c>
      <c r="N2334" s="42" t="e">
        <f>VLOOKUP(E2334,Inflation!$A$2:'Inflation'!$L$63,14,FALSE)*J2334</f>
        <v>#REF!</v>
      </c>
      <c r="O2334" s="126" t="e">
        <f t="shared" si="147"/>
        <v>#REF!</v>
      </c>
      <c r="P2334" s="41">
        <v>3</v>
      </c>
      <c r="Q2334" s="41">
        <v>3</v>
      </c>
      <c r="R2334" s="41">
        <v>3</v>
      </c>
    </row>
    <row r="2335" spans="1:18">
      <c r="A2335" s="40" t="str">
        <f t="shared" si="144"/>
        <v>3_19864</v>
      </c>
      <c r="B2335" s="40">
        <v>3</v>
      </c>
      <c r="C2335" s="41" t="s">
        <v>72</v>
      </c>
      <c r="D2335" s="40">
        <v>4</v>
      </c>
      <c r="E2335" s="40">
        <v>1986</v>
      </c>
      <c r="F2335" s="40" t="str">
        <f t="shared" si="145"/>
        <v>1986Q4</v>
      </c>
      <c r="G2335" s="40">
        <v>1</v>
      </c>
      <c r="H2335" s="40">
        <v>0</v>
      </c>
      <c r="I2335" s="40">
        <v>0</v>
      </c>
      <c r="J2335" s="42">
        <v>7368</v>
      </c>
      <c r="K2335" s="42">
        <f>J2335*OtherData!$C$3</f>
        <v>5577.5927327781983</v>
      </c>
      <c r="L2335" s="42" t="str">
        <f>VLOOKUP($C2335,OtherData!$H:$I,2,0)</f>
        <v>Storm</v>
      </c>
      <c r="M2335" s="54">
        <f t="shared" si="146"/>
        <v>-3.9239568244709956E-2</v>
      </c>
      <c r="N2335" s="42" t="e">
        <f>VLOOKUP(E2335,Inflation!$A$2:'Inflation'!$L$63,14,FALSE)*J2335</f>
        <v>#REF!</v>
      </c>
      <c r="O2335" s="126" t="e">
        <f t="shared" si="147"/>
        <v>#REF!</v>
      </c>
      <c r="P2335" s="41">
        <v>3</v>
      </c>
      <c r="Q2335" s="41">
        <v>3</v>
      </c>
      <c r="R2335" s="41">
        <v>3</v>
      </c>
    </row>
    <row r="2336" spans="1:18">
      <c r="A2336" s="40" t="str">
        <f t="shared" si="144"/>
        <v>1_19842</v>
      </c>
      <c r="B2336" s="40">
        <v>1</v>
      </c>
      <c r="C2336" s="41" t="s">
        <v>97</v>
      </c>
      <c r="D2336" s="40">
        <v>2</v>
      </c>
      <c r="E2336" s="40">
        <v>1984</v>
      </c>
      <c r="F2336" s="40" t="str">
        <f t="shared" si="145"/>
        <v>1984Q2</v>
      </c>
      <c r="G2336" s="40">
        <v>1</v>
      </c>
      <c r="H2336" s="40">
        <v>0</v>
      </c>
      <c r="I2336" s="40">
        <v>0</v>
      </c>
      <c r="J2336" s="42">
        <v>7350</v>
      </c>
      <c r="K2336" s="42">
        <f>J2336*OtherData!$C$3</f>
        <v>5563.9666919000756</v>
      </c>
      <c r="L2336" s="42" t="str">
        <f>VLOOKUP($C2336,OtherData!$H:$I,2,0)</f>
        <v>Wind</v>
      </c>
      <c r="M2336" s="54">
        <f t="shared" si="146"/>
        <v>-3.9239688183228059E-2</v>
      </c>
      <c r="N2336" s="42" t="e">
        <f>VLOOKUP(E2336,Inflation!$A$2:'Inflation'!$L$63,14,FALSE)*J2336</f>
        <v>#REF!</v>
      </c>
      <c r="O2336" s="126" t="e">
        <f t="shared" si="147"/>
        <v>#REF!</v>
      </c>
      <c r="P2336" s="41">
        <v>5</v>
      </c>
      <c r="Q2336" s="41">
        <v>2</v>
      </c>
      <c r="R2336" s="41">
        <v>2</v>
      </c>
    </row>
    <row r="2337" spans="1:18">
      <c r="A2337" s="40" t="str">
        <f t="shared" si="144"/>
        <v>2_20112</v>
      </c>
      <c r="B2337" s="40">
        <v>2</v>
      </c>
      <c r="C2337" s="41" t="s">
        <v>86</v>
      </c>
      <c r="D2337" s="40">
        <v>2</v>
      </c>
      <c r="E2337" s="40">
        <v>2011</v>
      </c>
      <c r="F2337" s="40" t="str">
        <f t="shared" si="145"/>
        <v>2011Q2</v>
      </c>
      <c r="G2337" s="40">
        <v>1</v>
      </c>
      <c r="H2337" s="40">
        <v>0</v>
      </c>
      <c r="I2337" s="40">
        <v>0</v>
      </c>
      <c r="J2337" s="42">
        <v>7350</v>
      </c>
      <c r="K2337" s="42">
        <f>J2337*OtherData!$C$3</f>
        <v>5563.9666919000756</v>
      </c>
      <c r="L2337" s="42" t="str">
        <f>VLOOKUP($C2337,OtherData!$H:$I,2,0)</f>
        <v>Storm</v>
      </c>
      <c r="M2337" s="54">
        <f t="shared" si="146"/>
        <v>-3.9239688183228059E-2</v>
      </c>
      <c r="N2337" s="42" t="e">
        <f>VLOOKUP(E2337,Inflation!$A$2:'Inflation'!$L$63,14,FALSE)*J2337</f>
        <v>#REF!</v>
      </c>
      <c r="O2337" s="126" t="e">
        <f t="shared" si="147"/>
        <v>#REF!</v>
      </c>
      <c r="P2337" s="41">
        <v>3</v>
      </c>
      <c r="Q2337" s="41">
        <v>3</v>
      </c>
      <c r="R2337" s="41">
        <v>3</v>
      </c>
    </row>
    <row r="2338" spans="1:18">
      <c r="A2338" s="40" t="str">
        <f t="shared" si="144"/>
        <v>4_19783</v>
      </c>
      <c r="B2338" s="40">
        <v>4</v>
      </c>
      <c r="C2338" s="41" t="s">
        <v>68</v>
      </c>
      <c r="D2338" s="40">
        <v>3</v>
      </c>
      <c r="E2338" s="40">
        <v>1978</v>
      </c>
      <c r="F2338" s="40" t="str">
        <f t="shared" si="145"/>
        <v>1978Q3</v>
      </c>
      <c r="G2338" s="40">
        <v>1</v>
      </c>
      <c r="H2338" s="40">
        <v>0</v>
      </c>
      <c r="I2338" s="40">
        <v>0</v>
      </c>
      <c r="J2338" s="42">
        <v>7335</v>
      </c>
      <c r="K2338" s="42">
        <f>J2338*OtherData!$C$3</f>
        <v>5552.6116578349738</v>
      </c>
      <c r="L2338" s="42" t="str">
        <f>VLOOKUP($C2338,OtherData!$H:$I,2,0)</f>
        <v>Wind</v>
      </c>
      <c r="M2338" s="54">
        <f t="shared" si="146"/>
        <v>-3.923978813199315E-2</v>
      </c>
      <c r="N2338" s="42" t="e">
        <f>VLOOKUP(E2338,Inflation!$A$2:'Inflation'!$L$63,14,FALSE)*J2338</f>
        <v>#REF!</v>
      </c>
      <c r="O2338" s="126" t="e">
        <f t="shared" si="147"/>
        <v>#REF!</v>
      </c>
      <c r="P2338" s="41">
        <v>3</v>
      </c>
      <c r="Q2338" s="41">
        <v>3</v>
      </c>
      <c r="R2338" s="41">
        <v>3</v>
      </c>
    </row>
    <row r="2339" spans="1:18">
      <c r="A2339" s="40" t="str">
        <f t="shared" si="144"/>
        <v>4_19902</v>
      </c>
      <c r="B2339" s="40">
        <v>4</v>
      </c>
      <c r="C2339" s="41" t="s">
        <v>71</v>
      </c>
      <c r="D2339" s="40">
        <v>2</v>
      </c>
      <c r="E2339" s="40">
        <v>1990</v>
      </c>
      <c r="F2339" s="40" t="str">
        <f t="shared" si="145"/>
        <v>1990Q2</v>
      </c>
      <c r="G2339" s="40">
        <v>1</v>
      </c>
      <c r="H2339" s="40">
        <v>0</v>
      </c>
      <c r="I2339" s="40">
        <v>22</v>
      </c>
      <c r="J2339" s="42">
        <v>7333</v>
      </c>
      <c r="K2339" s="42">
        <f>J2339*OtherData!$C$3</f>
        <v>5551.0976532929599</v>
      </c>
      <c r="L2339" s="42" t="str">
        <f>VLOOKUP($C2339,OtherData!$H:$I,2,0)</f>
        <v>Storm</v>
      </c>
      <c r="M2339" s="54">
        <f t="shared" si="146"/>
        <v>-3.9239801458495163E-2</v>
      </c>
      <c r="N2339" s="42" t="e">
        <f>VLOOKUP(E2339,Inflation!$A$2:'Inflation'!$L$63,14,FALSE)*J2339</f>
        <v>#REF!</v>
      </c>
      <c r="O2339" s="126" t="e">
        <f t="shared" si="147"/>
        <v>#REF!</v>
      </c>
      <c r="P2339" s="41">
        <v>5</v>
      </c>
      <c r="Q2339" s="41">
        <v>2</v>
      </c>
      <c r="R2339" s="41">
        <v>5</v>
      </c>
    </row>
    <row r="2340" spans="1:18">
      <c r="A2340" s="40" t="str">
        <f t="shared" si="144"/>
        <v>2_19882</v>
      </c>
      <c r="B2340" s="40">
        <v>2</v>
      </c>
      <c r="C2340" s="41" t="s">
        <v>72</v>
      </c>
      <c r="D2340" s="40">
        <v>2</v>
      </c>
      <c r="E2340" s="40">
        <v>1988</v>
      </c>
      <c r="F2340" s="40" t="str">
        <f t="shared" si="145"/>
        <v>1988Q2</v>
      </c>
      <c r="G2340" s="40">
        <v>1</v>
      </c>
      <c r="H2340" s="40">
        <v>0</v>
      </c>
      <c r="I2340" s="40">
        <v>0</v>
      </c>
      <c r="J2340" s="42">
        <v>7319</v>
      </c>
      <c r="K2340" s="42">
        <f>J2340*OtherData!$C$3</f>
        <v>5540.4996214988651</v>
      </c>
      <c r="L2340" s="42" t="str">
        <f>VLOOKUP($C2340,OtherData!$H:$I,2,0)</f>
        <v>Storm</v>
      </c>
      <c r="M2340" s="54">
        <f t="shared" si="146"/>
        <v>-3.9239894744009247E-2</v>
      </c>
      <c r="N2340" s="42" t="e">
        <f>VLOOKUP(E2340,Inflation!$A$2:'Inflation'!$L$63,14,FALSE)*J2340</f>
        <v>#REF!</v>
      </c>
      <c r="O2340" s="126" t="e">
        <f t="shared" si="147"/>
        <v>#REF!</v>
      </c>
      <c r="P2340" s="41">
        <v>3</v>
      </c>
      <c r="Q2340" s="41">
        <v>3</v>
      </c>
      <c r="R2340" s="41">
        <v>3</v>
      </c>
    </row>
    <row r="2341" spans="1:18">
      <c r="A2341" s="40" t="str">
        <f t="shared" si="144"/>
        <v>5_19893</v>
      </c>
      <c r="B2341" s="40">
        <v>5</v>
      </c>
      <c r="C2341" s="41" t="s">
        <v>72</v>
      </c>
      <c r="D2341" s="40">
        <v>3</v>
      </c>
      <c r="E2341" s="40">
        <v>1989</v>
      </c>
      <c r="F2341" s="40" t="str">
        <f t="shared" si="145"/>
        <v>1989Q3</v>
      </c>
      <c r="G2341" s="40">
        <v>1</v>
      </c>
      <c r="H2341" s="40">
        <v>0</v>
      </c>
      <c r="I2341" s="40">
        <v>0</v>
      </c>
      <c r="J2341" s="42">
        <v>7318</v>
      </c>
      <c r="K2341" s="42">
        <f>J2341*OtherData!$C$3</f>
        <v>5539.7426192278581</v>
      </c>
      <c r="L2341" s="42" t="str">
        <f>VLOOKUP($C2341,OtherData!$H:$I,2,0)</f>
        <v>Storm</v>
      </c>
      <c r="M2341" s="54">
        <f t="shared" si="146"/>
        <v>-3.9239901407260254E-2</v>
      </c>
      <c r="N2341" s="42" t="e">
        <f>VLOOKUP(E2341,Inflation!$A$2:'Inflation'!$L$63,14,FALSE)*J2341</f>
        <v>#REF!</v>
      </c>
      <c r="O2341" s="126" t="e">
        <f t="shared" si="147"/>
        <v>#REF!</v>
      </c>
      <c r="P2341" s="41">
        <v>3</v>
      </c>
      <c r="Q2341" s="41">
        <v>3</v>
      </c>
      <c r="R2341" s="41">
        <v>3</v>
      </c>
    </row>
    <row r="2342" spans="1:18">
      <c r="A2342" s="40" t="str">
        <f t="shared" si="144"/>
        <v>3_19662</v>
      </c>
      <c r="B2342" s="40">
        <v>3</v>
      </c>
      <c r="C2342" s="41" t="s">
        <v>83</v>
      </c>
      <c r="D2342" s="40">
        <v>2</v>
      </c>
      <c r="E2342" s="40">
        <v>1966</v>
      </c>
      <c r="F2342" s="40" t="str">
        <f t="shared" si="145"/>
        <v>1966Q2</v>
      </c>
      <c r="G2342" s="40">
        <v>1</v>
      </c>
      <c r="H2342" s="40">
        <v>0</v>
      </c>
      <c r="I2342" s="40">
        <v>0</v>
      </c>
      <c r="J2342" s="42">
        <v>7295</v>
      </c>
      <c r="K2342" s="42">
        <f>J2342*OtherData!$C$3</f>
        <v>5522.3315669947015</v>
      </c>
      <c r="L2342" s="42" t="str">
        <f>VLOOKUP($C2342,OtherData!$H:$I,2,0)</f>
        <v>Storm</v>
      </c>
      <c r="M2342" s="54">
        <f t="shared" si="146"/>
        <v>-3.9240054662033397E-2</v>
      </c>
      <c r="N2342" s="42" t="e">
        <f>VLOOKUP(E2342,Inflation!$A$2:'Inflation'!$L$63,14,FALSE)*J2342</f>
        <v>#REF!</v>
      </c>
      <c r="O2342" s="126" t="e">
        <f t="shared" si="147"/>
        <v>#REF!</v>
      </c>
      <c r="P2342" s="41">
        <v>2</v>
      </c>
      <c r="Q2342" s="41">
        <v>2</v>
      </c>
      <c r="R2342" s="41">
        <v>2</v>
      </c>
    </row>
    <row r="2343" spans="1:18">
      <c r="A2343" s="40" t="str">
        <f t="shared" si="144"/>
        <v>3_20112</v>
      </c>
      <c r="B2343" s="40">
        <v>3</v>
      </c>
      <c r="C2343" s="41" t="s">
        <v>71</v>
      </c>
      <c r="D2343" s="40">
        <v>2</v>
      </c>
      <c r="E2343" s="40">
        <v>2011</v>
      </c>
      <c r="F2343" s="40" t="str">
        <f t="shared" si="145"/>
        <v>2011Q2</v>
      </c>
      <c r="G2343" s="40">
        <v>1</v>
      </c>
      <c r="H2343" s="40">
        <v>0</v>
      </c>
      <c r="I2343" s="40">
        <v>0</v>
      </c>
      <c r="J2343" s="42">
        <v>7293</v>
      </c>
      <c r="K2343" s="42">
        <f>J2343*OtherData!$C$3</f>
        <v>5520.8175624526875</v>
      </c>
      <c r="L2343" s="42" t="str">
        <f>VLOOKUP($C2343,OtherData!$H:$I,2,0)</f>
        <v>Storm</v>
      </c>
      <c r="M2343" s="54">
        <f t="shared" si="146"/>
        <v>-3.924006798853541E-2</v>
      </c>
      <c r="N2343" s="42" t="e">
        <f>VLOOKUP(E2343,Inflation!$A$2:'Inflation'!$L$63,14,FALSE)*J2343</f>
        <v>#REF!</v>
      </c>
      <c r="O2343" s="126" t="e">
        <f t="shared" si="147"/>
        <v>#REF!</v>
      </c>
      <c r="P2343" s="41">
        <v>3</v>
      </c>
      <c r="Q2343" s="41">
        <v>3</v>
      </c>
      <c r="R2343" s="41">
        <v>3</v>
      </c>
    </row>
    <row r="2344" spans="1:18">
      <c r="A2344" s="40" t="str">
        <f t="shared" si="144"/>
        <v>3_20093</v>
      </c>
      <c r="B2344" s="40">
        <v>3</v>
      </c>
      <c r="C2344" s="41" t="s">
        <v>71</v>
      </c>
      <c r="D2344" s="40">
        <v>3</v>
      </c>
      <c r="E2344" s="40">
        <v>2009</v>
      </c>
      <c r="F2344" s="40" t="str">
        <f t="shared" si="145"/>
        <v>2009Q3</v>
      </c>
      <c r="G2344" s="40">
        <v>1</v>
      </c>
      <c r="H2344" s="40">
        <v>0</v>
      </c>
      <c r="I2344" s="40">
        <v>0</v>
      </c>
      <c r="J2344" s="42">
        <v>7284</v>
      </c>
      <c r="K2344" s="42">
        <f>J2344*OtherData!$C$3</f>
        <v>5514.0045420136266</v>
      </c>
      <c r="L2344" s="42" t="str">
        <f>VLOOKUP($C2344,OtherData!$H:$I,2,0)</f>
        <v>Storm</v>
      </c>
      <c r="M2344" s="54">
        <f t="shared" si="146"/>
        <v>-3.9240127957794461E-2</v>
      </c>
      <c r="N2344" s="42" t="e">
        <f>VLOOKUP(E2344,Inflation!$A$2:'Inflation'!$L$63,14,FALSE)*J2344</f>
        <v>#REF!</v>
      </c>
      <c r="O2344" s="126" t="e">
        <f t="shared" si="147"/>
        <v>#REF!</v>
      </c>
      <c r="P2344" s="41">
        <v>5</v>
      </c>
      <c r="Q2344" s="41">
        <v>2</v>
      </c>
      <c r="R2344" s="41">
        <v>2</v>
      </c>
    </row>
    <row r="2345" spans="1:18">
      <c r="A2345" s="40" t="str">
        <f t="shared" si="144"/>
        <v>1_19912</v>
      </c>
      <c r="B2345" s="40">
        <v>1</v>
      </c>
      <c r="C2345" s="41" t="s">
        <v>66</v>
      </c>
      <c r="D2345" s="40">
        <v>2</v>
      </c>
      <c r="E2345" s="40">
        <v>1991</v>
      </c>
      <c r="F2345" s="40" t="str">
        <f t="shared" si="145"/>
        <v>1991Q2</v>
      </c>
      <c r="G2345" s="40">
        <v>1</v>
      </c>
      <c r="H2345" s="40">
        <v>0</v>
      </c>
      <c r="I2345" s="40">
        <v>0</v>
      </c>
      <c r="J2345" s="42">
        <v>7277</v>
      </c>
      <c r="K2345" s="42">
        <f>J2345*OtherData!$C$3</f>
        <v>5508.7055261165788</v>
      </c>
      <c r="L2345" s="42" t="str">
        <f>VLOOKUP($C2345,OtherData!$H:$I,2,0)</f>
        <v>Water</v>
      </c>
      <c r="M2345" s="54">
        <f t="shared" si="146"/>
        <v>-3.9240174600551507E-2</v>
      </c>
      <c r="N2345" s="42" t="e">
        <f>VLOOKUP(E2345,Inflation!$A$2:'Inflation'!$L$63,14,FALSE)*J2345</f>
        <v>#REF!</v>
      </c>
      <c r="O2345" s="126" t="e">
        <f t="shared" si="147"/>
        <v>#REF!</v>
      </c>
      <c r="P2345" s="41">
        <v>3</v>
      </c>
      <c r="Q2345" s="41">
        <v>3</v>
      </c>
      <c r="R2345" s="41">
        <v>3</v>
      </c>
    </row>
    <row r="2346" spans="1:18">
      <c r="A2346" s="40" t="str">
        <f t="shared" si="144"/>
        <v>4_19843</v>
      </c>
      <c r="B2346" s="40">
        <v>4</v>
      </c>
      <c r="C2346" s="41" t="s">
        <v>72</v>
      </c>
      <c r="D2346" s="40">
        <v>3</v>
      </c>
      <c r="E2346" s="40">
        <v>1984</v>
      </c>
      <c r="F2346" s="40" t="str">
        <f t="shared" si="145"/>
        <v>1984Q3</v>
      </c>
      <c r="G2346" s="40">
        <v>1</v>
      </c>
      <c r="H2346" s="40">
        <v>0</v>
      </c>
      <c r="I2346" s="40">
        <v>0</v>
      </c>
      <c r="J2346" s="42">
        <v>7268</v>
      </c>
      <c r="K2346" s="42">
        <f>J2346*OtherData!$C$3</f>
        <v>5501.892505677517</v>
      </c>
      <c r="L2346" s="42" t="str">
        <f>VLOOKUP($C2346,OtherData!$H:$I,2,0)</f>
        <v>Storm</v>
      </c>
      <c r="M2346" s="54">
        <f t="shared" si="146"/>
        <v>-3.9240234569810559E-2</v>
      </c>
      <c r="N2346" s="42" t="e">
        <f>VLOOKUP(E2346,Inflation!$A$2:'Inflation'!$L$63,14,FALSE)*J2346</f>
        <v>#REF!</v>
      </c>
      <c r="O2346" s="126" t="e">
        <f t="shared" si="147"/>
        <v>#REF!</v>
      </c>
      <c r="P2346" s="41">
        <v>3</v>
      </c>
      <c r="Q2346" s="41">
        <v>3</v>
      </c>
      <c r="R2346" s="41">
        <v>3</v>
      </c>
    </row>
    <row r="2347" spans="1:18">
      <c r="A2347" s="40" t="str">
        <f t="shared" si="144"/>
        <v>1_19872</v>
      </c>
      <c r="B2347" s="40">
        <v>1</v>
      </c>
      <c r="C2347" s="41" t="s">
        <v>71</v>
      </c>
      <c r="D2347" s="40">
        <v>2</v>
      </c>
      <c r="E2347" s="40">
        <v>1987</v>
      </c>
      <c r="F2347" s="40" t="str">
        <f t="shared" si="145"/>
        <v>1987Q2</v>
      </c>
      <c r="G2347" s="40">
        <v>1</v>
      </c>
      <c r="H2347" s="40">
        <v>0</v>
      </c>
      <c r="I2347" s="40">
        <v>0</v>
      </c>
      <c r="J2347" s="42">
        <v>7268</v>
      </c>
      <c r="K2347" s="42">
        <f>J2347*OtherData!$C$3</f>
        <v>5501.892505677517</v>
      </c>
      <c r="L2347" s="42" t="str">
        <f>VLOOKUP($C2347,OtherData!$H:$I,2,0)</f>
        <v>Storm</v>
      </c>
      <c r="M2347" s="54">
        <f t="shared" si="146"/>
        <v>-3.9240234569810559E-2</v>
      </c>
      <c r="N2347" s="42" t="e">
        <f>VLOOKUP(E2347,Inflation!$A$2:'Inflation'!$L$63,14,FALSE)*J2347</f>
        <v>#REF!</v>
      </c>
      <c r="O2347" s="126" t="e">
        <f t="shared" si="147"/>
        <v>#REF!</v>
      </c>
      <c r="P2347" s="41">
        <v>5</v>
      </c>
      <c r="Q2347" s="41">
        <v>2</v>
      </c>
      <c r="R2347" s="41">
        <v>5</v>
      </c>
    </row>
    <row r="2348" spans="1:18">
      <c r="A2348" s="40" t="str">
        <f t="shared" si="144"/>
        <v>2_19842</v>
      </c>
      <c r="B2348" s="40">
        <v>2</v>
      </c>
      <c r="C2348" s="41" t="s">
        <v>86</v>
      </c>
      <c r="D2348" s="40">
        <v>2</v>
      </c>
      <c r="E2348" s="40">
        <v>1984</v>
      </c>
      <c r="F2348" s="40" t="str">
        <f t="shared" si="145"/>
        <v>1984Q2</v>
      </c>
      <c r="G2348" s="40">
        <v>1</v>
      </c>
      <c r="H2348" s="40">
        <v>0</v>
      </c>
      <c r="I2348" s="40">
        <v>0</v>
      </c>
      <c r="J2348" s="42">
        <v>7265</v>
      </c>
      <c r="K2348" s="42">
        <f>J2348*OtherData!$C$3</f>
        <v>5499.621498864497</v>
      </c>
      <c r="L2348" s="42" t="str">
        <f>VLOOKUP($C2348,OtherData!$H:$I,2,0)</f>
        <v>Storm</v>
      </c>
      <c r="M2348" s="54">
        <f t="shared" si="146"/>
        <v>-3.9240254559563578E-2</v>
      </c>
      <c r="N2348" s="42" t="e">
        <f>VLOOKUP(E2348,Inflation!$A$2:'Inflation'!$L$63,14,FALSE)*J2348</f>
        <v>#REF!</v>
      </c>
      <c r="O2348" s="126" t="e">
        <f t="shared" si="147"/>
        <v>#REF!</v>
      </c>
      <c r="P2348" s="41">
        <v>3</v>
      </c>
      <c r="Q2348" s="41">
        <v>3</v>
      </c>
      <c r="R2348" s="41">
        <v>3</v>
      </c>
    </row>
    <row r="2349" spans="1:18">
      <c r="A2349" s="40" t="str">
        <f t="shared" si="144"/>
        <v>5_20163</v>
      </c>
      <c r="B2349" s="40">
        <v>5</v>
      </c>
      <c r="C2349" s="41" t="s">
        <v>66</v>
      </c>
      <c r="D2349" s="40">
        <v>3</v>
      </c>
      <c r="E2349" s="40">
        <v>2016</v>
      </c>
      <c r="F2349" s="40" t="str">
        <f t="shared" si="145"/>
        <v>2016Q3</v>
      </c>
      <c r="G2349" s="40">
        <v>1</v>
      </c>
      <c r="H2349" s="40">
        <v>0</v>
      </c>
      <c r="I2349" s="40">
        <v>0</v>
      </c>
      <c r="J2349" s="42">
        <v>7257</v>
      </c>
      <c r="K2349" s="42">
        <f>J2349*OtherData!$C$3</f>
        <v>5493.5654806964421</v>
      </c>
      <c r="L2349" s="42" t="str">
        <f>VLOOKUP($C2349,OtherData!$H:$I,2,0)</f>
        <v>Water</v>
      </c>
      <c r="M2349" s="54">
        <f t="shared" si="146"/>
        <v>-3.9240307865571623E-2</v>
      </c>
      <c r="N2349" s="42" t="e">
        <f>VLOOKUP(E2349,Inflation!$A$2:'Inflation'!$L$63,14,FALSE)*J2349</f>
        <v>#REF!</v>
      </c>
      <c r="O2349" s="126" t="e">
        <f t="shared" si="147"/>
        <v>#REF!</v>
      </c>
      <c r="P2349" s="41">
        <v>1</v>
      </c>
      <c r="Q2349" s="41">
        <v>1</v>
      </c>
      <c r="R2349" s="41">
        <v>1</v>
      </c>
    </row>
    <row r="2350" spans="1:18">
      <c r="A2350" s="40" t="str">
        <f t="shared" si="144"/>
        <v>1_19942</v>
      </c>
      <c r="B2350" s="40">
        <v>1</v>
      </c>
      <c r="C2350" s="41" t="s">
        <v>74</v>
      </c>
      <c r="D2350" s="40">
        <v>2</v>
      </c>
      <c r="E2350" s="40">
        <v>1994</v>
      </c>
      <c r="F2350" s="40" t="str">
        <f t="shared" si="145"/>
        <v>1994Q2</v>
      </c>
      <c r="G2350" s="40">
        <v>1</v>
      </c>
      <c r="H2350" s="40">
        <v>0</v>
      </c>
      <c r="I2350" s="40">
        <v>0</v>
      </c>
      <c r="J2350" s="42">
        <v>7253</v>
      </c>
      <c r="K2350" s="42">
        <f>J2350*OtherData!$C$3</f>
        <v>5490.5374716124152</v>
      </c>
      <c r="L2350" s="42" t="str">
        <f>VLOOKUP($C2350,OtherData!$H:$I,2,0)</f>
        <v>Storm</v>
      </c>
      <c r="M2350" s="54">
        <f t="shared" si="146"/>
        <v>-3.9240334518575649E-2</v>
      </c>
      <c r="N2350" s="42" t="e">
        <f>VLOOKUP(E2350,Inflation!$A$2:'Inflation'!$L$63,14,FALSE)*J2350</f>
        <v>#REF!</v>
      </c>
      <c r="O2350" s="126" t="e">
        <f t="shared" si="147"/>
        <v>#REF!</v>
      </c>
      <c r="P2350" s="41">
        <v>3</v>
      </c>
      <c r="Q2350" s="41">
        <v>3</v>
      </c>
      <c r="R2350" s="41">
        <v>3</v>
      </c>
    </row>
    <row r="2351" spans="1:18">
      <c r="A2351" s="40" t="str">
        <f t="shared" si="144"/>
        <v>3_19864</v>
      </c>
      <c r="B2351" s="40">
        <v>3</v>
      </c>
      <c r="C2351" s="41" t="s">
        <v>66</v>
      </c>
      <c r="D2351" s="40">
        <v>4</v>
      </c>
      <c r="E2351" s="40">
        <v>1986</v>
      </c>
      <c r="F2351" s="40" t="str">
        <f t="shared" si="145"/>
        <v>1986Q4</v>
      </c>
      <c r="G2351" s="40">
        <v>1</v>
      </c>
      <c r="H2351" s="40">
        <v>0</v>
      </c>
      <c r="I2351" s="40">
        <v>0</v>
      </c>
      <c r="J2351" s="42">
        <v>7236</v>
      </c>
      <c r="K2351" s="42">
        <f>J2351*OtherData!$C$3</f>
        <v>5477.6684330052994</v>
      </c>
      <c r="L2351" s="42" t="str">
        <f>VLOOKUP($C2351,OtherData!$H:$I,2,0)</f>
        <v>Water</v>
      </c>
      <c r="M2351" s="54">
        <f t="shared" si="146"/>
        <v>-3.9240447793842753E-2</v>
      </c>
      <c r="N2351" s="42" t="e">
        <f>VLOOKUP(E2351,Inflation!$A$2:'Inflation'!$L$63,14,FALSE)*J2351</f>
        <v>#REF!</v>
      </c>
      <c r="O2351" s="126" t="e">
        <f t="shared" si="147"/>
        <v>#REF!</v>
      </c>
      <c r="P2351" s="41">
        <v>5</v>
      </c>
      <c r="Q2351" s="41">
        <v>2</v>
      </c>
      <c r="R2351" s="41">
        <v>2</v>
      </c>
    </row>
    <row r="2352" spans="1:18">
      <c r="A2352" s="40" t="str">
        <f t="shared" si="144"/>
        <v>3_20112</v>
      </c>
      <c r="B2352" s="40">
        <v>3</v>
      </c>
      <c r="C2352" s="41" t="s">
        <v>71</v>
      </c>
      <c r="D2352" s="40">
        <v>2</v>
      </c>
      <c r="E2352" s="40">
        <v>2011</v>
      </c>
      <c r="F2352" s="40" t="str">
        <f t="shared" si="145"/>
        <v>2011Q2</v>
      </c>
      <c r="G2352" s="40">
        <v>1</v>
      </c>
      <c r="H2352" s="40">
        <v>0</v>
      </c>
      <c r="I2352" s="40">
        <v>0</v>
      </c>
      <c r="J2352" s="42">
        <v>7236</v>
      </c>
      <c r="K2352" s="42">
        <f>J2352*OtherData!$C$3</f>
        <v>5477.6684330052994</v>
      </c>
      <c r="L2352" s="42" t="str">
        <f>VLOOKUP($C2352,OtherData!$H:$I,2,0)</f>
        <v>Storm</v>
      </c>
      <c r="M2352" s="54">
        <f t="shared" si="146"/>
        <v>-3.9240447793842753E-2</v>
      </c>
      <c r="N2352" s="42" t="e">
        <f>VLOOKUP(E2352,Inflation!$A$2:'Inflation'!$L$63,14,FALSE)*J2352</f>
        <v>#REF!</v>
      </c>
      <c r="O2352" s="126" t="e">
        <f t="shared" si="147"/>
        <v>#REF!</v>
      </c>
      <c r="P2352" s="41">
        <v>5</v>
      </c>
      <c r="Q2352" s="41">
        <v>2</v>
      </c>
      <c r="R2352" s="41">
        <v>2</v>
      </c>
    </row>
    <row r="2353" spans="1:18">
      <c r="A2353" s="40" t="str">
        <f t="shared" si="144"/>
        <v>4_19873</v>
      </c>
      <c r="B2353" s="40">
        <v>4</v>
      </c>
      <c r="C2353" s="41" t="s">
        <v>86</v>
      </c>
      <c r="D2353" s="40">
        <v>3</v>
      </c>
      <c r="E2353" s="40">
        <v>1987</v>
      </c>
      <c r="F2353" s="40" t="str">
        <f t="shared" si="145"/>
        <v>1987Q3</v>
      </c>
      <c r="G2353" s="40">
        <v>1</v>
      </c>
      <c r="H2353" s="40">
        <v>0</v>
      </c>
      <c r="I2353" s="40">
        <v>0</v>
      </c>
      <c r="J2353" s="42">
        <v>7232</v>
      </c>
      <c r="K2353" s="42">
        <f>J2353*OtherData!$C$3</f>
        <v>5474.6404239212716</v>
      </c>
      <c r="L2353" s="42" t="str">
        <f>VLOOKUP($C2353,OtherData!$H:$I,2,0)</f>
        <v>Storm</v>
      </c>
      <c r="M2353" s="54">
        <f t="shared" si="146"/>
        <v>-3.9240474446846779E-2</v>
      </c>
      <c r="N2353" s="42" t="e">
        <f>VLOOKUP(E2353,Inflation!$A$2:'Inflation'!$L$63,14,FALSE)*J2353</f>
        <v>#REF!</v>
      </c>
      <c r="O2353" s="126" t="e">
        <f t="shared" si="147"/>
        <v>#REF!</v>
      </c>
      <c r="P2353" s="41">
        <v>3</v>
      </c>
      <c r="Q2353" s="41">
        <v>3</v>
      </c>
      <c r="R2353" s="41">
        <v>3</v>
      </c>
    </row>
    <row r="2354" spans="1:18">
      <c r="A2354" s="40" t="str">
        <f t="shared" si="144"/>
        <v>4_19813</v>
      </c>
      <c r="B2354" s="40">
        <v>4</v>
      </c>
      <c r="C2354" s="41" t="s">
        <v>72</v>
      </c>
      <c r="D2354" s="40">
        <v>3</v>
      </c>
      <c r="E2354" s="40">
        <v>1981</v>
      </c>
      <c r="F2354" s="40" t="str">
        <f t="shared" si="145"/>
        <v>1981Q3</v>
      </c>
      <c r="G2354" s="40">
        <v>1</v>
      </c>
      <c r="H2354" s="40">
        <v>10</v>
      </c>
      <c r="I2354" s="40">
        <v>10</v>
      </c>
      <c r="J2354" s="42">
        <v>7227</v>
      </c>
      <c r="K2354" s="42">
        <f>J2354*OtherData!$C$3</f>
        <v>5470.8554125662376</v>
      </c>
      <c r="L2354" s="42" t="str">
        <f>VLOOKUP($C2354,OtherData!$H:$I,2,0)</f>
        <v>Storm</v>
      </c>
      <c r="M2354" s="54">
        <f t="shared" si="146"/>
        <v>-3.9240507763101812E-2</v>
      </c>
      <c r="N2354" s="42" t="e">
        <f>VLOOKUP(E2354,Inflation!$A$2:'Inflation'!$L$63,14,FALSE)*J2354</f>
        <v>#REF!</v>
      </c>
      <c r="O2354" s="126" t="e">
        <f t="shared" si="147"/>
        <v>#REF!</v>
      </c>
      <c r="P2354" s="41">
        <v>3</v>
      </c>
      <c r="Q2354" s="41">
        <v>3</v>
      </c>
      <c r="R2354" s="41">
        <v>3</v>
      </c>
    </row>
    <row r="2355" spans="1:18">
      <c r="A2355" s="40" t="str">
        <f t="shared" si="144"/>
        <v>1_19732</v>
      </c>
      <c r="B2355" s="40">
        <v>1</v>
      </c>
      <c r="C2355" s="41" t="s">
        <v>68</v>
      </c>
      <c r="D2355" s="40">
        <v>2</v>
      </c>
      <c r="E2355" s="40">
        <v>1973</v>
      </c>
      <c r="F2355" s="40" t="str">
        <f t="shared" si="145"/>
        <v>1973Q2</v>
      </c>
      <c r="G2355" s="40">
        <v>1</v>
      </c>
      <c r="H2355" s="40">
        <v>0</v>
      </c>
      <c r="I2355" s="40">
        <v>0</v>
      </c>
      <c r="J2355" s="42">
        <v>7226</v>
      </c>
      <c r="K2355" s="42">
        <f>J2355*OtherData!$C$3</f>
        <v>5470.0984102952307</v>
      </c>
      <c r="L2355" s="42" t="str">
        <f>VLOOKUP($C2355,OtherData!$H:$I,2,0)</f>
        <v>Wind</v>
      </c>
      <c r="M2355" s="54">
        <f t="shared" si="146"/>
        <v>-3.9240514426352818E-2</v>
      </c>
      <c r="N2355" s="42" t="e">
        <f>VLOOKUP(E2355,Inflation!$A$2:'Inflation'!$L$63,14,FALSE)*J2355</f>
        <v>#REF!</v>
      </c>
      <c r="O2355" s="126" t="e">
        <f t="shared" si="147"/>
        <v>#REF!</v>
      </c>
      <c r="P2355" s="41">
        <v>3</v>
      </c>
      <c r="Q2355" s="41">
        <v>3</v>
      </c>
      <c r="R2355" s="41">
        <v>5</v>
      </c>
    </row>
    <row r="2356" spans="1:18">
      <c r="A2356" s="40" t="str">
        <f t="shared" si="144"/>
        <v>2_19882</v>
      </c>
      <c r="B2356" s="40">
        <v>2</v>
      </c>
      <c r="C2356" s="41" t="s">
        <v>72</v>
      </c>
      <c r="D2356" s="40">
        <v>2</v>
      </c>
      <c r="E2356" s="40">
        <v>1988</v>
      </c>
      <c r="F2356" s="40" t="str">
        <f t="shared" si="145"/>
        <v>1988Q2</v>
      </c>
      <c r="G2356" s="40">
        <v>1</v>
      </c>
      <c r="H2356" s="40">
        <v>0</v>
      </c>
      <c r="I2356" s="40">
        <v>0</v>
      </c>
      <c r="J2356" s="42">
        <v>7215</v>
      </c>
      <c r="K2356" s="42">
        <f>J2356*OtherData!$C$3</f>
        <v>5461.7713853141559</v>
      </c>
      <c r="L2356" s="42" t="str">
        <f>VLOOKUP($C2356,OtherData!$H:$I,2,0)</f>
        <v>Storm</v>
      </c>
      <c r="M2356" s="54">
        <f t="shared" si="146"/>
        <v>-3.9240587722113883E-2</v>
      </c>
      <c r="N2356" s="42" t="e">
        <f>VLOOKUP(E2356,Inflation!$A$2:'Inflation'!$L$63,14,FALSE)*J2356</f>
        <v>#REF!</v>
      </c>
      <c r="O2356" s="126" t="e">
        <f t="shared" si="147"/>
        <v>#REF!</v>
      </c>
      <c r="P2356" s="41">
        <v>3</v>
      </c>
      <c r="Q2356" s="41">
        <v>3</v>
      </c>
      <c r="R2356" s="41">
        <v>3</v>
      </c>
    </row>
    <row r="2357" spans="1:18">
      <c r="A2357" s="40" t="str">
        <f t="shared" si="144"/>
        <v>5_19772</v>
      </c>
      <c r="B2357" s="40">
        <v>5</v>
      </c>
      <c r="C2357" s="41" t="s">
        <v>106</v>
      </c>
      <c r="D2357" s="40">
        <v>2</v>
      </c>
      <c r="E2357" s="40">
        <v>1977</v>
      </c>
      <c r="F2357" s="40" t="str">
        <f t="shared" si="145"/>
        <v>1977Q2</v>
      </c>
      <c r="G2357" s="40">
        <v>1</v>
      </c>
      <c r="H2357" s="40">
        <v>0</v>
      </c>
      <c r="I2357" s="40">
        <v>0</v>
      </c>
      <c r="J2357" s="42">
        <v>7214</v>
      </c>
      <c r="K2357" s="42">
        <f>J2357*OtherData!$C$3</f>
        <v>5461.0143830431498</v>
      </c>
      <c r="L2357" s="42" t="str">
        <f>VLOOKUP($C2357,OtherData!$H:$I,2,0)</f>
        <v>Storm</v>
      </c>
      <c r="M2357" s="54">
        <f t="shared" si="146"/>
        <v>-3.9240594385364889E-2</v>
      </c>
      <c r="N2357" s="42" t="e">
        <f>VLOOKUP(E2357,Inflation!$A$2:'Inflation'!$L$63,14,FALSE)*J2357</f>
        <v>#REF!</v>
      </c>
      <c r="O2357" s="126" t="e">
        <f t="shared" si="147"/>
        <v>#REF!</v>
      </c>
      <c r="P2357" s="41">
        <v>5</v>
      </c>
      <c r="Q2357" s="41">
        <v>2</v>
      </c>
      <c r="R2357" s="41">
        <v>2</v>
      </c>
    </row>
    <row r="2358" spans="1:18">
      <c r="A2358" s="40" t="str">
        <f t="shared" si="144"/>
        <v>4_19832</v>
      </c>
      <c r="B2358" s="40">
        <v>4</v>
      </c>
      <c r="C2358" s="41" t="s">
        <v>79</v>
      </c>
      <c r="D2358" s="40">
        <v>2</v>
      </c>
      <c r="E2358" s="40">
        <v>1983</v>
      </c>
      <c r="F2358" s="40" t="str">
        <f t="shared" si="145"/>
        <v>1983Q2</v>
      </c>
      <c r="G2358" s="40">
        <v>1</v>
      </c>
      <c r="H2358" s="40">
        <v>0</v>
      </c>
      <c r="I2358" s="40">
        <v>0</v>
      </c>
      <c r="J2358" s="42">
        <v>7201</v>
      </c>
      <c r="K2358" s="42">
        <f>J2358*OtherData!$C$3</f>
        <v>5451.173353520061</v>
      </c>
      <c r="L2358" s="42" t="str">
        <f>VLOOKUP($C2358,OtherData!$H:$I,2,0)</f>
        <v>Storm</v>
      </c>
      <c r="M2358" s="54">
        <f t="shared" si="146"/>
        <v>-3.9240681007627967E-2</v>
      </c>
      <c r="N2358" s="42" t="e">
        <f>VLOOKUP(E2358,Inflation!$A$2:'Inflation'!$L$63,14,FALSE)*J2358</f>
        <v>#REF!</v>
      </c>
      <c r="O2358" s="126" t="e">
        <f t="shared" si="147"/>
        <v>#REF!</v>
      </c>
      <c r="P2358" s="41">
        <v>2</v>
      </c>
      <c r="Q2358" s="41">
        <v>2</v>
      </c>
      <c r="R2358" s="41">
        <v>2</v>
      </c>
    </row>
    <row r="2359" spans="1:18">
      <c r="A2359" s="40" t="str">
        <f t="shared" si="144"/>
        <v>1_19833</v>
      </c>
      <c r="B2359" s="40">
        <v>1</v>
      </c>
      <c r="C2359" s="41" t="s">
        <v>71</v>
      </c>
      <c r="D2359" s="40">
        <v>3</v>
      </c>
      <c r="E2359" s="40">
        <v>1983</v>
      </c>
      <c r="F2359" s="40" t="str">
        <f t="shared" si="145"/>
        <v>1983Q3</v>
      </c>
      <c r="G2359" s="40">
        <v>1</v>
      </c>
      <c r="H2359" s="40">
        <v>0</v>
      </c>
      <c r="I2359" s="40">
        <v>0</v>
      </c>
      <c r="J2359" s="42">
        <v>7186</v>
      </c>
      <c r="K2359" s="42">
        <f>J2359*OtherData!$C$3</f>
        <v>5439.8183194549583</v>
      </c>
      <c r="L2359" s="42" t="str">
        <f>VLOOKUP($C2359,OtherData!$H:$I,2,0)</f>
        <v>Storm</v>
      </c>
      <c r="M2359" s="54">
        <f t="shared" si="146"/>
        <v>-3.9240780956393058E-2</v>
      </c>
      <c r="N2359" s="42" t="e">
        <f>VLOOKUP(E2359,Inflation!$A$2:'Inflation'!$L$63,14,FALSE)*J2359</f>
        <v>#REF!</v>
      </c>
      <c r="O2359" s="126" t="e">
        <f t="shared" si="147"/>
        <v>#REF!</v>
      </c>
      <c r="P2359" s="41">
        <v>5</v>
      </c>
      <c r="Q2359" s="41">
        <v>2</v>
      </c>
      <c r="R2359" s="41">
        <v>2</v>
      </c>
    </row>
    <row r="2360" spans="1:18">
      <c r="A2360" s="40" t="str">
        <f t="shared" si="144"/>
        <v>2_19873</v>
      </c>
      <c r="B2360" s="40">
        <v>2</v>
      </c>
      <c r="C2360" s="41" t="s">
        <v>72</v>
      </c>
      <c r="D2360" s="40">
        <v>3</v>
      </c>
      <c r="E2360" s="40">
        <v>1987</v>
      </c>
      <c r="F2360" s="40" t="str">
        <f t="shared" si="145"/>
        <v>1987Q3</v>
      </c>
      <c r="G2360" s="40">
        <v>1</v>
      </c>
      <c r="H2360" s="40">
        <v>0</v>
      </c>
      <c r="I2360" s="40">
        <v>0</v>
      </c>
      <c r="J2360" s="42">
        <v>7185</v>
      </c>
      <c r="K2360" s="42">
        <f>J2360*OtherData!$C$3</f>
        <v>5439.0613171839514</v>
      </c>
      <c r="L2360" s="42" t="str">
        <f>VLOOKUP($C2360,OtherData!$H:$I,2,0)</f>
        <v>Storm</v>
      </c>
      <c r="M2360" s="54">
        <f t="shared" si="146"/>
        <v>-3.9240787619644064E-2</v>
      </c>
      <c r="N2360" s="42" t="e">
        <f>VLOOKUP(E2360,Inflation!$A$2:'Inflation'!$L$63,14,FALSE)*J2360</f>
        <v>#REF!</v>
      </c>
      <c r="O2360" s="126" t="e">
        <f t="shared" si="147"/>
        <v>#REF!</v>
      </c>
      <c r="P2360" s="41">
        <v>3</v>
      </c>
      <c r="Q2360" s="41">
        <v>3</v>
      </c>
      <c r="R2360" s="41">
        <v>3</v>
      </c>
    </row>
    <row r="2361" spans="1:18">
      <c r="A2361" s="40" t="str">
        <f t="shared" si="144"/>
        <v>4_19623</v>
      </c>
      <c r="B2361" s="40">
        <v>4</v>
      </c>
      <c r="C2361" s="41" t="s">
        <v>68</v>
      </c>
      <c r="D2361" s="40">
        <v>3</v>
      </c>
      <c r="E2361" s="40">
        <v>1962</v>
      </c>
      <c r="F2361" s="40" t="str">
        <f t="shared" si="145"/>
        <v>1962Q3</v>
      </c>
      <c r="G2361" s="40">
        <v>1</v>
      </c>
      <c r="H2361" s="40">
        <v>0</v>
      </c>
      <c r="I2361" s="40">
        <v>0</v>
      </c>
      <c r="J2361" s="42">
        <v>7181</v>
      </c>
      <c r="K2361" s="42">
        <f>J2361*OtherData!$C$3</f>
        <v>5436.0333080999244</v>
      </c>
      <c r="L2361" s="42" t="str">
        <f>VLOOKUP($C2361,OtherData!$H:$I,2,0)</f>
        <v>Wind</v>
      </c>
      <c r="M2361" s="54">
        <f t="shared" si="146"/>
        <v>-3.924081427264809E-2</v>
      </c>
      <c r="N2361" s="42" t="e">
        <f>VLOOKUP(E2361,Inflation!$A$2:'Inflation'!$L$63,14,FALSE)*J2361</f>
        <v>#REF!</v>
      </c>
      <c r="O2361" s="126" t="e">
        <f t="shared" si="147"/>
        <v>#REF!</v>
      </c>
      <c r="P2361" s="41">
        <v>4</v>
      </c>
      <c r="Q2361" s="41">
        <v>4</v>
      </c>
      <c r="R2361" s="41">
        <v>4</v>
      </c>
    </row>
    <row r="2362" spans="1:18">
      <c r="A2362" s="40" t="str">
        <f t="shared" si="144"/>
        <v>3_19862</v>
      </c>
      <c r="B2362" s="40">
        <v>3</v>
      </c>
      <c r="C2362" s="41" t="s">
        <v>73</v>
      </c>
      <c r="D2362" s="40">
        <v>2</v>
      </c>
      <c r="E2362" s="40">
        <v>1986</v>
      </c>
      <c r="F2362" s="40" t="str">
        <f t="shared" si="145"/>
        <v>1986Q2</v>
      </c>
      <c r="G2362" s="40">
        <v>1</v>
      </c>
      <c r="H2362" s="40">
        <v>0</v>
      </c>
      <c r="I2362" s="40">
        <v>0</v>
      </c>
      <c r="J2362" s="42">
        <v>7181</v>
      </c>
      <c r="K2362" s="42">
        <f>J2362*OtherData!$C$3</f>
        <v>5436.0333080999244</v>
      </c>
      <c r="L2362" s="42" t="str">
        <f>VLOOKUP($C2362,OtherData!$H:$I,2,0)</f>
        <v>Wind</v>
      </c>
      <c r="M2362" s="54">
        <f t="shared" si="146"/>
        <v>-3.924081427264809E-2</v>
      </c>
      <c r="N2362" s="42" t="e">
        <f>VLOOKUP(E2362,Inflation!$A$2:'Inflation'!$L$63,14,FALSE)*J2362</f>
        <v>#REF!</v>
      </c>
      <c r="O2362" s="126" t="e">
        <f t="shared" si="147"/>
        <v>#REF!</v>
      </c>
      <c r="P2362" s="41">
        <v>3</v>
      </c>
      <c r="Q2362" s="41">
        <v>3</v>
      </c>
      <c r="R2362" s="41">
        <v>3</v>
      </c>
    </row>
    <row r="2363" spans="1:18">
      <c r="A2363" s="40" t="str">
        <f t="shared" si="144"/>
        <v>2_19941</v>
      </c>
      <c r="B2363" s="40">
        <v>2</v>
      </c>
      <c r="C2363" s="41" t="s">
        <v>86</v>
      </c>
      <c r="D2363" s="40">
        <v>1</v>
      </c>
      <c r="E2363" s="40">
        <v>1994</v>
      </c>
      <c r="F2363" s="40" t="str">
        <f t="shared" si="145"/>
        <v>1994Q1</v>
      </c>
      <c r="G2363" s="40">
        <v>1</v>
      </c>
      <c r="H2363" s="40">
        <v>0</v>
      </c>
      <c r="I2363" s="40">
        <v>0</v>
      </c>
      <c r="J2363" s="42">
        <v>7174</v>
      </c>
      <c r="K2363" s="42">
        <f>J2363*OtherData!$C$3</f>
        <v>5430.7342922028765</v>
      </c>
      <c r="L2363" s="42" t="str">
        <f>VLOOKUP($C2363,OtherData!$H:$I,2,0)</f>
        <v>Storm</v>
      </c>
      <c r="M2363" s="54">
        <f t="shared" si="146"/>
        <v>-3.9240860915405129E-2</v>
      </c>
      <c r="N2363" s="42" t="e">
        <f>VLOOKUP(E2363,Inflation!$A$2:'Inflation'!$L$63,14,FALSE)*J2363</f>
        <v>#REF!</v>
      </c>
      <c r="O2363" s="126" t="e">
        <f t="shared" si="147"/>
        <v>#REF!</v>
      </c>
      <c r="P2363" s="41">
        <v>5</v>
      </c>
      <c r="Q2363" s="41">
        <v>2</v>
      </c>
      <c r="R2363" s="41">
        <v>2</v>
      </c>
    </row>
    <row r="2364" spans="1:18">
      <c r="A2364" s="40" t="str">
        <f t="shared" si="144"/>
        <v>1_19892</v>
      </c>
      <c r="B2364" s="40">
        <v>1</v>
      </c>
      <c r="C2364" s="41" t="s">
        <v>71</v>
      </c>
      <c r="D2364" s="40">
        <v>2</v>
      </c>
      <c r="E2364" s="40">
        <v>1989</v>
      </c>
      <c r="F2364" s="40" t="str">
        <f t="shared" si="145"/>
        <v>1989Q2</v>
      </c>
      <c r="G2364" s="40">
        <v>1</v>
      </c>
      <c r="H2364" s="40">
        <v>0</v>
      </c>
      <c r="I2364" s="40">
        <v>0</v>
      </c>
      <c r="J2364" s="42">
        <v>7172</v>
      </c>
      <c r="K2364" s="42">
        <f>J2364*OtherData!$C$3</f>
        <v>5429.2202876608635</v>
      </c>
      <c r="L2364" s="42" t="str">
        <f>VLOOKUP($C2364,OtherData!$H:$I,2,0)</f>
        <v>Storm</v>
      </c>
      <c r="M2364" s="54">
        <f t="shared" si="146"/>
        <v>-3.9240874241907142E-2</v>
      </c>
      <c r="N2364" s="42" t="e">
        <f>VLOOKUP(E2364,Inflation!$A$2:'Inflation'!$L$63,14,FALSE)*J2364</f>
        <v>#REF!</v>
      </c>
      <c r="O2364" s="126" t="e">
        <f t="shared" si="147"/>
        <v>#REF!</v>
      </c>
      <c r="P2364" s="41">
        <v>2</v>
      </c>
      <c r="Q2364" s="41">
        <v>2</v>
      </c>
      <c r="R2364" s="41">
        <v>2</v>
      </c>
    </row>
    <row r="2365" spans="1:18">
      <c r="A2365" s="40" t="str">
        <f t="shared" si="144"/>
        <v>4_19783</v>
      </c>
      <c r="B2365" s="40">
        <v>4</v>
      </c>
      <c r="C2365" s="41" t="s">
        <v>68</v>
      </c>
      <c r="D2365" s="40">
        <v>3</v>
      </c>
      <c r="E2365" s="40">
        <v>1978</v>
      </c>
      <c r="F2365" s="40" t="str">
        <f t="shared" si="145"/>
        <v>1978Q3</v>
      </c>
      <c r="G2365" s="40">
        <v>1</v>
      </c>
      <c r="H2365" s="40">
        <v>0</v>
      </c>
      <c r="I2365" s="40">
        <v>0</v>
      </c>
      <c r="J2365" s="42">
        <v>7161</v>
      </c>
      <c r="K2365" s="42">
        <f>J2365*OtherData!$C$3</f>
        <v>5420.8932626797887</v>
      </c>
      <c r="L2365" s="42" t="str">
        <f>VLOOKUP($C2365,OtherData!$H:$I,2,0)</f>
        <v>Wind</v>
      </c>
      <c r="M2365" s="54">
        <f t="shared" si="146"/>
        <v>-3.9240947537668207E-2</v>
      </c>
      <c r="N2365" s="42" t="e">
        <f>VLOOKUP(E2365,Inflation!$A$2:'Inflation'!$L$63,14,FALSE)*J2365</f>
        <v>#REF!</v>
      </c>
      <c r="O2365" s="126" t="e">
        <f t="shared" si="147"/>
        <v>#REF!</v>
      </c>
      <c r="P2365" s="41">
        <v>5</v>
      </c>
      <c r="Q2365" s="41">
        <v>2</v>
      </c>
      <c r="R2365" s="41">
        <v>2</v>
      </c>
    </row>
    <row r="2366" spans="1:18">
      <c r="A2366" s="40" t="str">
        <f t="shared" si="144"/>
        <v>2_20183</v>
      </c>
      <c r="B2366" s="40">
        <v>2</v>
      </c>
      <c r="C2366" s="41" t="s">
        <v>68</v>
      </c>
      <c r="D2366" s="40">
        <v>3</v>
      </c>
      <c r="E2366" s="40">
        <v>2018</v>
      </c>
      <c r="F2366" s="40" t="str">
        <f t="shared" si="145"/>
        <v>2018Q3</v>
      </c>
      <c r="G2366" s="40">
        <v>1</v>
      </c>
      <c r="H2366" s="40">
        <v>0</v>
      </c>
      <c r="I2366" s="40">
        <v>0</v>
      </c>
      <c r="J2366" s="42">
        <v>7136</v>
      </c>
      <c r="K2366" s="42">
        <f>J2366*OtherData!$C$3</f>
        <v>5401.9682059046181</v>
      </c>
      <c r="L2366" s="42" t="str">
        <f>VLOOKUP($C2366,OtherData!$H:$I,2,0)</f>
        <v>Wind</v>
      </c>
      <c r="M2366" s="54">
        <f t="shared" si="146"/>
        <v>-3.9241114118943363E-2</v>
      </c>
      <c r="N2366" s="42" t="e">
        <f>VLOOKUP(E2366,Inflation!$A$2:'Inflation'!$L$63,14,FALSE)*J2366</f>
        <v>#REF!</v>
      </c>
      <c r="O2366" s="126" t="e">
        <f t="shared" si="147"/>
        <v>#REF!</v>
      </c>
      <c r="P2366" s="41">
        <v>4</v>
      </c>
      <c r="Q2366" s="41">
        <v>4</v>
      </c>
      <c r="R2366" s="41">
        <v>4</v>
      </c>
    </row>
    <row r="2367" spans="1:18">
      <c r="A2367" s="40" t="str">
        <f t="shared" si="144"/>
        <v>1_19753</v>
      </c>
      <c r="B2367" s="40">
        <v>1</v>
      </c>
      <c r="C2367" s="41" t="s">
        <v>79</v>
      </c>
      <c r="D2367" s="40">
        <v>3</v>
      </c>
      <c r="E2367" s="40">
        <v>1975</v>
      </c>
      <c r="F2367" s="40" t="str">
        <f t="shared" si="145"/>
        <v>1975Q3</v>
      </c>
      <c r="G2367" s="40">
        <v>1</v>
      </c>
      <c r="H2367" s="40">
        <v>0</v>
      </c>
      <c r="I2367" s="40">
        <v>0</v>
      </c>
      <c r="J2367" s="42">
        <v>6892</v>
      </c>
      <c r="K2367" s="42">
        <f>J2367*OtherData!$C$3</f>
        <v>5217.2596517789552</v>
      </c>
      <c r="L2367" s="42" t="str">
        <f>VLOOKUP($C2367,OtherData!$H:$I,2,0)</f>
        <v>Storm</v>
      </c>
      <c r="M2367" s="54">
        <f t="shared" si="146"/>
        <v>-3.924273995218884E-2</v>
      </c>
      <c r="N2367" s="42" t="e">
        <f>VLOOKUP(E2367,Inflation!$A$2:'Inflation'!$L$63,14,FALSE)*J2367</f>
        <v>#REF!</v>
      </c>
      <c r="O2367" s="126" t="e">
        <f t="shared" si="147"/>
        <v>#REF!</v>
      </c>
      <c r="P2367" s="41">
        <v>1</v>
      </c>
      <c r="Q2367" s="41">
        <v>1</v>
      </c>
      <c r="R2367" s="41">
        <v>1</v>
      </c>
    </row>
    <row r="2368" spans="1:18">
      <c r="A2368" s="40" t="str">
        <f t="shared" si="144"/>
        <v>2_19781</v>
      </c>
      <c r="B2368" s="40">
        <v>2</v>
      </c>
      <c r="C2368" s="41" t="s">
        <v>86</v>
      </c>
      <c r="D2368" s="40">
        <v>1</v>
      </c>
      <c r="E2368" s="40">
        <v>1978</v>
      </c>
      <c r="F2368" s="40" t="str">
        <f t="shared" si="145"/>
        <v>1978Q1</v>
      </c>
      <c r="G2368" s="40">
        <v>1</v>
      </c>
      <c r="H2368" s="40">
        <v>0</v>
      </c>
      <c r="I2368" s="40">
        <v>0</v>
      </c>
      <c r="J2368" s="42">
        <v>6711</v>
      </c>
      <c r="K2368" s="42">
        <f>J2368*OtherData!$C$3</f>
        <v>5080.2422407267222</v>
      </c>
      <c r="L2368" s="42" t="str">
        <f>VLOOKUP($C2368,OtherData!$H:$I,2,0)</f>
        <v>Storm</v>
      </c>
      <c r="M2368" s="54">
        <f t="shared" si="146"/>
        <v>-3.9243946000620943E-2</v>
      </c>
      <c r="N2368" s="42" t="e">
        <f>VLOOKUP(E2368,Inflation!$A$2:'Inflation'!$L$63,14,FALSE)*J2368</f>
        <v>#REF!</v>
      </c>
      <c r="O2368" s="126" t="e">
        <f t="shared" si="147"/>
        <v>#REF!</v>
      </c>
      <c r="P2368" s="41">
        <v>1</v>
      </c>
      <c r="Q2368" s="41">
        <v>1</v>
      </c>
      <c r="R2368" s="41">
        <v>1</v>
      </c>
    </row>
    <row r="2369" spans="1:18">
      <c r="A2369" s="40" t="str">
        <f t="shared" si="144"/>
        <v>1_19834</v>
      </c>
      <c r="B2369" s="40">
        <v>1</v>
      </c>
      <c r="C2369" s="41" t="s">
        <v>67</v>
      </c>
      <c r="D2369" s="40">
        <v>4</v>
      </c>
      <c r="E2369" s="40">
        <v>1983</v>
      </c>
      <c r="F2369" s="40" t="str">
        <f t="shared" si="145"/>
        <v>1983Q4</v>
      </c>
      <c r="G2369" s="40">
        <v>1</v>
      </c>
      <c r="H2369" s="40">
        <v>0</v>
      </c>
      <c r="I2369" s="40">
        <v>0</v>
      </c>
      <c r="J2369" s="42">
        <v>6557</v>
      </c>
      <c r="K2369" s="42">
        <f>J2369*OtherData!$C$3</f>
        <v>4963.6638909916728</v>
      </c>
      <c r="L2369" s="42" t="str">
        <f>VLOOKUP($C2369,OtherData!$H:$I,2,0)</f>
        <v>Winter</v>
      </c>
      <c r="M2369" s="54">
        <f t="shared" si="146"/>
        <v>-3.9244972141275876E-2</v>
      </c>
      <c r="N2369" s="42" t="e">
        <f>VLOOKUP(E2369,Inflation!$A$2:'Inflation'!$L$63,14,FALSE)*J2369</f>
        <v>#REF!</v>
      </c>
      <c r="O2369" s="126" t="e">
        <f t="shared" si="147"/>
        <v>#REF!</v>
      </c>
      <c r="P2369" s="41">
        <v>5</v>
      </c>
      <c r="Q2369" s="41">
        <v>2</v>
      </c>
      <c r="R2369" s="41">
        <v>2</v>
      </c>
    </row>
    <row r="2370" spans="1:18">
      <c r="A2370" s="40" t="str">
        <f t="shared" ref="A2370:A2433" si="148">B2370&amp;"_"&amp;E2370&amp;D2370</f>
        <v>1_19754</v>
      </c>
      <c r="B2370" s="40">
        <v>1</v>
      </c>
      <c r="C2370" s="41" t="s">
        <v>84</v>
      </c>
      <c r="D2370" s="40">
        <v>4</v>
      </c>
      <c r="E2370" s="40">
        <v>1975</v>
      </c>
      <c r="F2370" s="40" t="str">
        <f t="shared" ref="F2370:F2433" si="149">E2370&amp;"Q"&amp;D2370</f>
        <v>1975Q4</v>
      </c>
      <c r="G2370" s="40">
        <v>1</v>
      </c>
      <c r="H2370" s="40">
        <v>0</v>
      </c>
      <c r="I2370" s="40">
        <v>0</v>
      </c>
      <c r="J2370" s="42">
        <v>6358</v>
      </c>
      <c r="K2370" s="42">
        <f>J2370*OtherData!$C$3</f>
        <v>4813.0204390613171</v>
      </c>
      <c r="L2370" s="42" t="str">
        <f>VLOOKUP($C2370,OtherData!$H:$I,2,0)</f>
        <v>Water</v>
      </c>
      <c r="M2370" s="54">
        <f t="shared" ref="M2370:M2433" si="150">STANDARDIZE(J2370,AVERAGE($J$2:$J$3367),_xlfn.STDEV.S($J$2:$J$3367))</f>
        <v>-3.9246298128226081E-2</v>
      </c>
      <c r="N2370" s="42" t="e">
        <f>VLOOKUP(E2370,Inflation!$A$2:'Inflation'!$L$63,14,FALSE)*J2370</f>
        <v>#REF!</v>
      </c>
      <c r="O2370" s="126" t="e">
        <f t="shared" ref="O2370:O2433" si="151">STANDARDIZE(N2370,AVERAGE($N$2:$N$3367),_xlfn.STDEV.S($N$2:$N$3367))</f>
        <v>#REF!</v>
      </c>
      <c r="P2370" s="41">
        <v>4</v>
      </c>
      <c r="Q2370" s="41">
        <v>4</v>
      </c>
      <c r="R2370" s="41">
        <v>4</v>
      </c>
    </row>
    <row r="2371" spans="1:18">
      <c r="A2371" s="40" t="str">
        <f t="shared" si="148"/>
        <v>1_19773</v>
      </c>
      <c r="B2371" s="40">
        <v>1</v>
      </c>
      <c r="C2371" s="41" t="s">
        <v>74</v>
      </c>
      <c r="D2371" s="40">
        <v>3</v>
      </c>
      <c r="E2371" s="40">
        <v>1977</v>
      </c>
      <c r="F2371" s="40" t="str">
        <f t="shared" si="149"/>
        <v>1977Q3</v>
      </c>
      <c r="G2371" s="40">
        <v>1</v>
      </c>
      <c r="H2371" s="40">
        <v>0</v>
      </c>
      <c r="I2371" s="40">
        <v>3</v>
      </c>
      <c r="J2371" s="42">
        <v>6229</v>
      </c>
      <c r="K2371" s="42">
        <f>J2371*OtherData!$C$3</f>
        <v>4715.3671461014383</v>
      </c>
      <c r="L2371" s="42" t="str">
        <f>VLOOKUP($C2371,OtherData!$H:$I,2,0)</f>
        <v>Storm</v>
      </c>
      <c r="M2371" s="54">
        <f t="shared" si="150"/>
        <v>-3.9247157687605866E-2</v>
      </c>
      <c r="N2371" s="42" t="e">
        <f>VLOOKUP(E2371,Inflation!$A$2:'Inflation'!$L$63,14,FALSE)*J2371</f>
        <v>#REF!</v>
      </c>
      <c r="O2371" s="126" t="e">
        <f t="shared" si="151"/>
        <v>#REF!</v>
      </c>
      <c r="P2371" s="41">
        <v>3</v>
      </c>
      <c r="Q2371" s="41">
        <v>3</v>
      </c>
      <c r="R2371" s="41">
        <v>3</v>
      </c>
    </row>
    <row r="2372" spans="1:18">
      <c r="A2372" s="40" t="str">
        <f t="shared" si="148"/>
        <v>1_19781</v>
      </c>
      <c r="B2372" s="40">
        <v>1</v>
      </c>
      <c r="C2372" s="41" t="s">
        <v>67</v>
      </c>
      <c r="D2372" s="40">
        <v>1</v>
      </c>
      <c r="E2372" s="40">
        <v>1978</v>
      </c>
      <c r="F2372" s="40" t="str">
        <f t="shared" si="149"/>
        <v>1978Q1</v>
      </c>
      <c r="G2372" s="40">
        <v>1</v>
      </c>
      <c r="H2372" s="40">
        <v>0</v>
      </c>
      <c r="I2372" s="40">
        <v>0</v>
      </c>
      <c r="J2372" s="42">
        <v>6151</v>
      </c>
      <c r="K2372" s="42">
        <f>J2372*OtherData!$C$3</f>
        <v>4656.3209689629075</v>
      </c>
      <c r="L2372" s="42" t="str">
        <f>VLOOKUP($C2372,OtherData!$H:$I,2,0)</f>
        <v>Winter</v>
      </c>
      <c r="M2372" s="54">
        <f t="shared" si="150"/>
        <v>-3.9247677421184339E-2</v>
      </c>
      <c r="N2372" s="42" t="e">
        <f>VLOOKUP(E2372,Inflation!$A$2:'Inflation'!$L$63,14,FALSE)*J2372</f>
        <v>#REF!</v>
      </c>
      <c r="O2372" s="126" t="e">
        <f t="shared" si="151"/>
        <v>#REF!</v>
      </c>
      <c r="P2372" s="41">
        <v>5</v>
      </c>
      <c r="Q2372" s="41">
        <v>2</v>
      </c>
      <c r="R2372" s="41">
        <v>2</v>
      </c>
    </row>
    <row r="2373" spans="1:18">
      <c r="A2373" s="40" t="str">
        <f t="shared" si="148"/>
        <v>1_19782</v>
      </c>
      <c r="B2373" s="40">
        <v>1</v>
      </c>
      <c r="C2373" s="41" t="s">
        <v>74</v>
      </c>
      <c r="D2373" s="40">
        <v>2</v>
      </c>
      <c r="E2373" s="40">
        <v>1978</v>
      </c>
      <c r="F2373" s="40" t="str">
        <f t="shared" si="149"/>
        <v>1978Q2</v>
      </c>
      <c r="G2373" s="40">
        <v>1</v>
      </c>
      <c r="H2373" s="40">
        <v>0</v>
      </c>
      <c r="I2373" s="40">
        <v>0</v>
      </c>
      <c r="J2373" s="42">
        <v>6080</v>
      </c>
      <c r="K2373" s="42">
        <f>J2373*OtherData!$C$3</f>
        <v>4602.5738077214237</v>
      </c>
      <c r="L2373" s="42" t="str">
        <f>VLOOKUP($C2373,OtherData!$H:$I,2,0)</f>
        <v>Storm</v>
      </c>
      <c r="M2373" s="54">
        <f t="shared" si="150"/>
        <v>-3.9248150512005774E-2</v>
      </c>
      <c r="N2373" s="42" t="e">
        <f>VLOOKUP(E2373,Inflation!$A$2:'Inflation'!$L$63,14,FALSE)*J2373</f>
        <v>#REF!</v>
      </c>
      <c r="O2373" s="126" t="e">
        <f t="shared" si="151"/>
        <v>#REF!</v>
      </c>
      <c r="P2373" s="41">
        <v>4</v>
      </c>
      <c r="Q2373" s="41">
        <v>4</v>
      </c>
      <c r="R2373" s="41">
        <v>4</v>
      </c>
    </row>
    <row r="2374" spans="1:18">
      <c r="A2374" s="40" t="str">
        <f t="shared" si="148"/>
        <v>1_19763</v>
      </c>
      <c r="B2374" s="40">
        <v>1</v>
      </c>
      <c r="C2374" s="41" t="s">
        <v>92</v>
      </c>
      <c r="D2374" s="40">
        <v>3</v>
      </c>
      <c r="E2374" s="40">
        <v>1976</v>
      </c>
      <c r="F2374" s="40" t="str">
        <f t="shared" si="149"/>
        <v>1976Q3</v>
      </c>
      <c r="G2374" s="40">
        <v>2</v>
      </c>
      <c r="H2374" s="40">
        <v>0</v>
      </c>
      <c r="I2374" s="40">
        <v>0</v>
      </c>
      <c r="J2374" s="42">
        <v>5899</v>
      </c>
      <c r="K2374" s="42">
        <f>J2374*OtherData!$C$3</f>
        <v>4465.5563966691898</v>
      </c>
      <c r="L2374" s="42" t="str">
        <f>VLOOKUP($C2374,OtherData!$H:$I,2,0)</f>
        <v>Storm</v>
      </c>
      <c r="M2374" s="54">
        <f t="shared" si="150"/>
        <v>-3.9249356560437869E-2</v>
      </c>
      <c r="N2374" s="42" t="e">
        <f>VLOOKUP(E2374,Inflation!$A$2:'Inflation'!$L$63,14,FALSE)*J2374</f>
        <v>#REF!</v>
      </c>
      <c r="O2374" s="126" t="e">
        <f t="shared" si="151"/>
        <v>#REF!</v>
      </c>
      <c r="P2374" s="41">
        <v>4</v>
      </c>
      <c r="Q2374" s="41">
        <v>4</v>
      </c>
      <c r="R2374" s="41">
        <v>4</v>
      </c>
    </row>
    <row r="2375" spans="1:18">
      <c r="A2375" s="40" t="str">
        <f t="shared" si="148"/>
        <v>1_19711</v>
      </c>
      <c r="B2375" s="40">
        <v>1</v>
      </c>
      <c r="C2375" s="41" t="s">
        <v>67</v>
      </c>
      <c r="D2375" s="40">
        <v>1</v>
      </c>
      <c r="E2375" s="40">
        <v>1971</v>
      </c>
      <c r="F2375" s="40" t="str">
        <f t="shared" si="149"/>
        <v>1971Q1</v>
      </c>
      <c r="G2375" s="40">
        <v>2</v>
      </c>
      <c r="H2375" s="40">
        <v>0</v>
      </c>
      <c r="I2375" s="40">
        <v>0</v>
      </c>
      <c r="J2375" s="42">
        <v>5887</v>
      </c>
      <c r="K2375" s="42">
        <f>J2375*OtherData!$C$3</f>
        <v>4456.4723694171089</v>
      </c>
      <c r="L2375" s="42" t="str">
        <f>VLOOKUP($C2375,OtherData!$H:$I,2,0)</f>
        <v>Winter</v>
      </c>
      <c r="M2375" s="54">
        <f t="shared" si="150"/>
        <v>-3.924943651944994E-2</v>
      </c>
      <c r="N2375" s="42" t="e">
        <f>VLOOKUP(E2375,Inflation!$A$2:'Inflation'!$L$63,14,FALSE)*J2375</f>
        <v>#REF!</v>
      </c>
      <c r="O2375" s="126" t="e">
        <f t="shared" si="151"/>
        <v>#REF!</v>
      </c>
      <c r="P2375" s="41">
        <v>5</v>
      </c>
      <c r="Q2375" s="41">
        <v>2</v>
      </c>
      <c r="R2375" s="41">
        <v>2</v>
      </c>
    </row>
    <row r="2376" spans="1:18">
      <c r="A2376" s="40" t="str">
        <f t="shared" si="148"/>
        <v>1_19781</v>
      </c>
      <c r="B2376" s="40">
        <v>1</v>
      </c>
      <c r="C2376" s="41" t="s">
        <v>67</v>
      </c>
      <c r="D2376" s="40">
        <v>1</v>
      </c>
      <c r="E2376" s="40">
        <v>1978</v>
      </c>
      <c r="F2376" s="40" t="str">
        <f t="shared" si="149"/>
        <v>1978Q1</v>
      </c>
      <c r="G2376" s="40">
        <v>2</v>
      </c>
      <c r="H2376" s="40">
        <v>0</v>
      </c>
      <c r="I2376" s="40">
        <v>0</v>
      </c>
      <c r="J2376" s="42">
        <v>5886</v>
      </c>
      <c r="K2376" s="42">
        <f>J2376*OtherData!$C$3</f>
        <v>4455.7153671461019</v>
      </c>
      <c r="L2376" s="42" t="str">
        <f>VLOOKUP($C2376,OtherData!$H:$I,2,0)</f>
        <v>Winter</v>
      </c>
      <c r="M2376" s="54">
        <f t="shared" si="150"/>
        <v>-3.9249443182700947E-2</v>
      </c>
      <c r="N2376" s="42" t="e">
        <f>VLOOKUP(E2376,Inflation!$A$2:'Inflation'!$L$63,14,FALSE)*J2376</f>
        <v>#REF!</v>
      </c>
      <c r="O2376" s="126" t="e">
        <f t="shared" si="151"/>
        <v>#REF!</v>
      </c>
      <c r="P2376" s="41">
        <v>4</v>
      </c>
      <c r="Q2376" s="41">
        <v>4</v>
      </c>
      <c r="R2376" s="41">
        <v>5</v>
      </c>
    </row>
    <row r="2377" spans="1:18">
      <c r="A2377" s="40" t="str">
        <f t="shared" si="148"/>
        <v>1_19763</v>
      </c>
      <c r="B2377" s="40">
        <v>1</v>
      </c>
      <c r="C2377" s="41" t="s">
        <v>92</v>
      </c>
      <c r="D2377" s="40">
        <v>3</v>
      </c>
      <c r="E2377" s="40">
        <v>1976</v>
      </c>
      <c r="F2377" s="40" t="str">
        <f t="shared" si="149"/>
        <v>1976Q3</v>
      </c>
      <c r="G2377" s="40">
        <v>1</v>
      </c>
      <c r="H2377" s="40">
        <v>0</v>
      </c>
      <c r="I2377" s="40">
        <v>0</v>
      </c>
      <c r="J2377" s="42">
        <v>5836</v>
      </c>
      <c r="K2377" s="42">
        <f>J2377*OtherData!$C$3</f>
        <v>4417.8652535957608</v>
      </c>
      <c r="L2377" s="42" t="str">
        <f>VLOOKUP($C2377,OtherData!$H:$I,2,0)</f>
        <v>Storm</v>
      </c>
      <c r="M2377" s="54">
        <f t="shared" si="150"/>
        <v>-3.9249776345251251E-2</v>
      </c>
      <c r="N2377" s="42" t="e">
        <f>VLOOKUP(E2377,Inflation!$A$2:'Inflation'!$L$63,14,FALSE)*J2377</f>
        <v>#REF!</v>
      </c>
      <c r="O2377" s="126" t="e">
        <f t="shared" si="151"/>
        <v>#REF!</v>
      </c>
      <c r="P2377" s="41">
        <v>4</v>
      </c>
      <c r="Q2377" s="41">
        <v>4</v>
      </c>
      <c r="R2377" s="41">
        <v>4</v>
      </c>
    </row>
    <row r="2378" spans="1:18">
      <c r="A2378" s="40" t="str">
        <f t="shared" si="148"/>
        <v>6_19931</v>
      </c>
      <c r="B2378" s="40">
        <v>6</v>
      </c>
      <c r="C2378" s="41" t="s">
        <v>73</v>
      </c>
      <c r="D2378" s="40">
        <v>1</v>
      </c>
      <c r="E2378" s="40">
        <v>1993</v>
      </c>
      <c r="F2378" s="40" t="str">
        <f t="shared" si="149"/>
        <v>1993Q1</v>
      </c>
      <c r="G2378" s="40">
        <v>1</v>
      </c>
      <c r="H2378" s="40">
        <v>0</v>
      </c>
      <c r="I2378" s="40">
        <v>0</v>
      </c>
      <c r="J2378" s="42">
        <v>5640</v>
      </c>
      <c r="K2378" s="42">
        <f>J2378*OtherData!$C$3</f>
        <v>4269.492808478426</v>
      </c>
      <c r="L2378" s="42" t="str">
        <f>VLOOKUP($C2378,OtherData!$H:$I,2,0)</f>
        <v>Wind</v>
      </c>
      <c r="M2378" s="54">
        <f t="shared" si="150"/>
        <v>-3.9251082342448437E-2</v>
      </c>
      <c r="N2378" s="42" t="e">
        <f>VLOOKUP(E2378,Inflation!$A$2:'Inflation'!$L$63,14,FALSE)*J2378</f>
        <v>#REF!</v>
      </c>
      <c r="O2378" s="126" t="e">
        <f t="shared" si="151"/>
        <v>#REF!</v>
      </c>
      <c r="P2378" s="41">
        <v>3</v>
      </c>
      <c r="Q2378" s="41">
        <v>3</v>
      </c>
      <c r="R2378" s="41">
        <v>3</v>
      </c>
    </row>
    <row r="2379" spans="1:18">
      <c r="A2379" s="40" t="str">
        <f t="shared" si="148"/>
        <v>1_19761</v>
      </c>
      <c r="B2379" s="40">
        <v>1</v>
      </c>
      <c r="C2379" s="41" t="s">
        <v>73</v>
      </c>
      <c r="D2379" s="40">
        <v>1</v>
      </c>
      <c r="E2379" s="40">
        <v>1976</v>
      </c>
      <c r="F2379" s="40" t="str">
        <f t="shared" si="149"/>
        <v>1976Q1</v>
      </c>
      <c r="G2379" s="40">
        <v>1</v>
      </c>
      <c r="H2379" s="40">
        <v>0</v>
      </c>
      <c r="I2379" s="40">
        <v>0</v>
      </c>
      <c r="J2379" s="42">
        <v>5605</v>
      </c>
      <c r="K2379" s="42">
        <f>J2379*OtherData!$C$3</f>
        <v>4242.9977289931876</v>
      </c>
      <c r="L2379" s="42" t="str">
        <f>VLOOKUP($C2379,OtherData!$H:$I,2,0)</f>
        <v>Wind</v>
      </c>
      <c r="M2379" s="54">
        <f t="shared" si="150"/>
        <v>-3.9251315556233651E-2</v>
      </c>
      <c r="N2379" s="42" t="e">
        <f>VLOOKUP(E2379,Inflation!$A$2:'Inflation'!$L$63,14,FALSE)*J2379</f>
        <v>#REF!</v>
      </c>
      <c r="O2379" s="126" t="e">
        <f t="shared" si="151"/>
        <v>#REF!</v>
      </c>
      <c r="P2379" s="41">
        <v>4</v>
      </c>
      <c r="Q2379" s="41">
        <v>4</v>
      </c>
      <c r="R2379" s="41">
        <v>4</v>
      </c>
    </row>
    <row r="2380" spans="1:18">
      <c r="A2380" s="40" t="str">
        <f t="shared" si="148"/>
        <v>1_19752</v>
      </c>
      <c r="B2380" s="40">
        <v>1</v>
      </c>
      <c r="C2380" s="41" t="s">
        <v>93</v>
      </c>
      <c r="D2380" s="40">
        <v>2</v>
      </c>
      <c r="E2380" s="40">
        <v>1975</v>
      </c>
      <c r="F2380" s="40" t="str">
        <f t="shared" si="149"/>
        <v>1975Q2</v>
      </c>
      <c r="G2380" s="40">
        <v>1</v>
      </c>
      <c r="H2380" s="40">
        <v>0</v>
      </c>
      <c r="I2380" s="40">
        <v>0</v>
      </c>
      <c r="J2380" s="42">
        <v>5582</v>
      </c>
      <c r="K2380" s="42">
        <f>J2380*OtherData!$C$3</f>
        <v>4225.5866767600301</v>
      </c>
      <c r="L2380" s="42" t="str">
        <f>VLOOKUP($C2380,OtherData!$H:$I,2,0)</f>
        <v>Storm</v>
      </c>
      <c r="M2380" s="54">
        <f t="shared" si="150"/>
        <v>-3.9251468811006794E-2</v>
      </c>
      <c r="N2380" s="42" t="e">
        <f>VLOOKUP(E2380,Inflation!$A$2:'Inflation'!$L$63,14,FALSE)*J2380</f>
        <v>#REF!</v>
      </c>
      <c r="O2380" s="126" t="e">
        <f t="shared" si="151"/>
        <v>#REF!</v>
      </c>
      <c r="P2380" s="41">
        <v>3</v>
      </c>
      <c r="Q2380" s="41">
        <v>3</v>
      </c>
      <c r="R2380" s="41">
        <v>3</v>
      </c>
    </row>
    <row r="2381" spans="1:18">
      <c r="A2381" s="40" t="str">
        <f t="shared" si="148"/>
        <v>4_19931</v>
      </c>
      <c r="B2381" s="40">
        <v>4</v>
      </c>
      <c r="C2381" s="41" t="s">
        <v>73</v>
      </c>
      <c r="D2381" s="40">
        <v>1</v>
      </c>
      <c r="E2381" s="40">
        <v>1993</v>
      </c>
      <c r="F2381" s="40" t="str">
        <f t="shared" si="149"/>
        <v>1993Q1</v>
      </c>
      <c r="G2381" s="40">
        <v>1</v>
      </c>
      <c r="H2381" s="40">
        <v>0</v>
      </c>
      <c r="I2381" s="40">
        <v>0</v>
      </c>
      <c r="J2381" s="42">
        <v>5433</v>
      </c>
      <c r="K2381" s="42">
        <f>J2381*OtherData!$C$3</f>
        <v>4112.7933383800155</v>
      </c>
      <c r="L2381" s="42" t="str">
        <f>VLOOKUP($C2381,OtherData!$H:$I,2,0)</f>
        <v>Wind</v>
      </c>
      <c r="M2381" s="54">
        <f t="shared" si="150"/>
        <v>-3.9252461635406695E-2</v>
      </c>
      <c r="N2381" s="42" t="e">
        <f>VLOOKUP(E2381,Inflation!$A$2:'Inflation'!$L$63,14,FALSE)*J2381</f>
        <v>#REF!</v>
      </c>
      <c r="O2381" s="126" t="e">
        <f t="shared" si="151"/>
        <v>#REF!</v>
      </c>
      <c r="P2381" s="41">
        <v>4</v>
      </c>
      <c r="Q2381" s="41">
        <v>4</v>
      </c>
      <c r="R2381" s="41">
        <v>4</v>
      </c>
    </row>
    <row r="2382" spans="1:18">
      <c r="A2382" s="40" t="str">
        <f t="shared" si="148"/>
        <v>1_19782</v>
      </c>
      <c r="B2382" s="40">
        <v>1</v>
      </c>
      <c r="C2382" s="41" t="s">
        <v>86</v>
      </c>
      <c r="D2382" s="40">
        <v>2</v>
      </c>
      <c r="E2382" s="40">
        <v>1978</v>
      </c>
      <c r="F2382" s="40" t="str">
        <f t="shared" si="149"/>
        <v>1978Q2</v>
      </c>
      <c r="G2382" s="40">
        <v>1</v>
      </c>
      <c r="H2382" s="40">
        <v>0</v>
      </c>
      <c r="I2382" s="40">
        <v>0</v>
      </c>
      <c r="J2382" s="42">
        <v>5432</v>
      </c>
      <c r="K2382" s="42">
        <f>J2382*OtherData!$C$3</f>
        <v>4112.0363361090085</v>
      </c>
      <c r="L2382" s="42" t="str">
        <f>VLOOKUP($C2382,OtherData!$H:$I,2,0)</f>
        <v>Storm</v>
      </c>
      <c r="M2382" s="54">
        <f t="shared" si="150"/>
        <v>-3.9252468298657701E-2</v>
      </c>
      <c r="N2382" s="42" t="e">
        <f>VLOOKUP(E2382,Inflation!$A$2:'Inflation'!$L$63,14,FALSE)*J2382</f>
        <v>#REF!</v>
      </c>
      <c r="O2382" s="126" t="e">
        <f t="shared" si="151"/>
        <v>#REF!</v>
      </c>
      <c r="P2382" s="41">
        <v>3</v>
      </c>
      <c r="Q2382" s="41">
        <v>3</v>
      </c>
      <c r="R2382" s="41">
        <v>3</v>
      </c>
    </row>
    <row r="2383" spans="1:18">
      <c r="A2383" s="40" t="str">
        <f t="shared" si="148"/>
        <v>2_19731</v>
      </c>
      <c r="B2383" s="40">
        <v>2</v>
      </c>
      <c r="C2383" s="41" t="s">
        <v>66</v>
      </c>
      <c r="D2383" s="40">
        <v>1</v>
      </c>
      <c r="E2383" s="40">
        <v>1973</v>
      </c>
      <c r="F2383" s="40" t="str">
        <f t="shared" si="149"/>
        <v>1973Q1</v>
      </c>
      <c r="G2383" s="40">
        <v>17</v>
      </c>
      <c r="H2383" s="40">
        <v>0</v>
      </c>
      <c r="I2383" s="40">
        <v>0</v>
      </c>
      <c r="J2383" s="42">
        <v>5226</v>
      </c>
      <c r="K2383" s="42">
        <f>J2383*OtherData!$C$3</f>
        <v>3956.093868281605</v>
      </c>
      <c r="L2383" s="42" t="str">
        <f>VLOOKUP($C2383,OtherData!$H:$I,2,0)</f>
        <v>Water</v>
      </c>
      <c r="M2383" s="54">
        <f t="shared" si="150"/>
        <v>-3.9253840928364953E-2</v>
      </c>
      <c r="N2383" s="42" t="e">
        <f>VLOOKUP(E2383,Inflation!$A$2:'Inflation'!$L$63,14,FALSE)*J2383</f>
        <v>#REF!</v>
      </c>
      <c r="O2383" s="126" t="e">
        <f t="shared" si="151"/>
        <v>#REF!</v>
      </c>
      <c r="P2383" s="41">
        <v>2</v>
      </c>
      <c r="Q2383" s="41">
        <v>2</v>
      </c>
      <c r="R2383" s="41">
        <v>2</v>
      </c>
    </row>
    <row r="2384" spans="1:18">
      <c r="A2384" s="40" t="str">
        <f t="shared" si="148"/>
        <v>2_19732</v>
      </c>
      <c r="B2384" s="40">
        <v>2</v>
      </c>
      <c r="C2384" s="41" t="s">
        <v>83</v>
      </c>
      <c r="D2384" s="40">
        <v>2</v>
      </c>
      <c r="E2384" s="40">
        <v>1973</v>
      </c>
      <c r="F2384" s="40" t="str">
        <f t="shared" si="149"/>
        <v>1973Q2</v>
      </c>
      <c r="G2384" s="40">
        <v>1</v>
      </c>
      <c r="H2384" s="40">
        <v>0</v>
      </c>
      <c r="I2384" s="40">
        <v>2</v>
      </c>
      <c r="J2384" s="42">
        <v>5217</v>
      </c>
      <c r="K2384" s="42">
        <f>J2384*OtherData!$C$3</f>
        <v>3949.2808478425436</v>
      </c>
      <c r="L2384" s="42" t="str">
        <f>VLOOKUP($C2384,OtherData!$H:$I,2,0)</f>
        <v>Storm</v>
      </c>
      <c r="M2384" s="54">
        <f t="shared" si="150"/>
        <v>-3.9253900897624011E-2</v>
      </c>
      <c r="N2384" s="42" t="e">
        <f>VLOOKUP(E2384,Inflation!$A$2:'Inflation'!$L$63,14,FALSE)*J2384</f>
        <v>#REF!</v>
      </c>
      <c r="O2384" s="126" t="e">
        <f t="shared" si="151"/>
        <v>#REF!</v>
      </c>
      <c r="P2384" s="41">
        <v>5</v>
      </c>
      <c r="Q2384" s="41">
        <v>2</v>
      </c>
      <c r="R2384" s="41">
        <v>2</v>
      </c>
    </row>
    <row r="2385" spans="1:18">
      <c r="A2385" s="40" t="str">
        <f t="shared" si="148"/>
        <v>2_19643</v>
      </c>
      <c r="B2385" s="40">
        <v>2</v>
      </c>
      <c r="C2385" s="41" t="s">
        <v>74</v>
      </c>
      <c r="D2385" s="40">
        <v>3</v>
      </c>
      <c r="E2385" s="40">
        <v>1964</v>
      </c>
      <c r="F2385" s="40" t="str">
        <f t="shared" si="149"/>
        <v>1964Q3</v>
      </c>
      <c r="G2385" s="40">
        <v>2</v>
      </c>
      <c r="H2385" s="40">
        <v>3</v>
      </c>
      <c r="I2385" s="40">
        <v>0</v>
      </c>
      <c r="J2385" s="42">
        <v>5062</v>
      </c>
      <c r="K2385" s="42">
        <f>J2385*OtherData!$C$3</f>
        <v>3831.9454958364877</v>
      </c>
      <c r="L2385" s="42" t="str">
        <f>VLOOKUP($C2385,OtherData!$H:$I,2,0)</f>
        <v>Storm</v>
      </c>
      <c r="M2385" s="54">
        <f t="shared" si="150"/>
        <v>-3.9254933701529951E-2</v>
      </c>
      <c r="N2385" s="42" t="e">
        <f>VLOOKUP(E2385,Inflation!$A$2:'Inflation'!$L$63,14,FALSE)*J2385</f>
        <v>#REF!</v>
      </c>
      <c r="O2385" s="126" t="e">
        <f t="shared" si="151"/>
        <v>#REF!</v>
      </c>
      <c r="P2385" s="41">
        <v>4</v>
      </c>
      <c r="Q2385" s="41">
        <v>4</v>
      </c>
      <c r="R2385" s="41">
        <v>4</v>
      </c>
    </row>
    <row r="2386" spans="1:18">
      <c r="A2386" s="40" t="str">
        <f t="shared" si="148"/>
        <v>4_19643</v>
      </c>
      <c r="B2386" s="40">
        <v>4</v>
      </c>
      <c r="C2386" s="41" t="s">
        <v>74</v>
      </c>
      <c r="D2386" s="40">
        <v>3</v>
      </c>
      <c r="E2386" s="40">
        <v>1964</v>
      </c>
      <c r="F2386" s="40" t="str">
        <f t="shared" si="149"/>
        <v>1964Q3</v>
      </c>
      <c r="G2386" s="40">
        <v>2</v>
      </c>
      <c r="H2386" s="40">
        <v>3</v>
      </c>
      <c r="I2386" s="40">
        <v>0</v>
      </c>
      <c r="J2386" s="42">
        <v>4985</v>
      </c>
      <c r="K2386" s="42">
        <f>J2386*OtherData!$C$3</f>
        <v>3773.656320968963</v>
      </c>
      <c r="L2386" s="42" t="str">
        <f>VLOOKUP($C2386,OtherData!$H:$I,2,0)</f>
        <v>Storm</v>
      </c>
      <c r="M2386" s="54">
        <f t="shared" si="150"/>
        <v>-3.9255446771857418E-2</v>
      </c>
      <c r="N2386" s="42" t="e">
        <f>VLOOKUP(E2386,Inflation!$A$2:'Inflation'!$L$63,14,FALSE)*J2386</f>
        <v>#REF!</v>
      </c>
      <c r="O2386" s="126" t="e">
        <f t="shared" si="151"/>
        <v>#REF!</v>
      </c>
      <c r="P2386" s="41">
        <v>4</v>
      </c>
      <c r="Q2386" s="41">
        <v>4</v>
      </c>
      <c r="R2386" s="41">
        <v>5</v>
      </c>
    </row>
    <row r="2387" spans="1:18">
      <c r="A2387" s="40" t="str">
        <f t="shared" si="148"/>
        <v>3_19931</v>
      </c>
      <c r="B2387" s="40">
        <v>3</v>
      </c>
      <c r="C2387" s="41" t="s">
        <v>73</v>
      </c>
      <c r="D2387" s="40">
        <v>1</v>
      </c>
      <c r="E2387" s="40">
        <v>1993</v>
      </c>
      <c r="F2387" s="40" t="str">
        <f t="shared" si="149"/>
        <v>1993Q1</v>
      </c>
      <c r="G2387" s="40">
        <v>1</v>
      </c>
      <c r="H2387" s="40">
        <v>0</v>
      </c>
      <c r="I2387" s="40">
        <v>0</v>
      </c>
      <c r="J2387" s="42">
        <v>4976</v>
      </c>
      <c r="K2387" s="42">
        <f>J2387*OtherData!$C$3</f>
        <v>3766.8433005299016</v>
      </c>
      <c r="L2387" s="42" t="str">
        <f>VLOOKUP($C2387,OtherData!$H:$I,2,0)</f>
        <v>Wind</v>
      </c>
      <c r="M2387" s="54">
        <f t="shared" si="150"/>
        <v>-3.9255506741116469E-2</v>
      </c>
      <c r="N2387" s="42" t="e">
        <f>VLOOKUP(E2387,Inflation!$A$2:'Inflation'!$L$63,14,FALSE)*J2387</f>
        <v>#REF!</v>
      </c>
      <c r="O2387" s="126" t="e">
        <f t="shared" si="151"/>
        <v>#REF!</v>
      </c>
      <c r="P2387" s="41">
        <v>4</v>
      </c>
      <c r="Q2387" s="41">
        <v>4</v>
      </c>
      <c r="R2387" s="41">
        <v>4</v>
      </c>
    </row>
    <row r="2388" spans="1:18">
      <c r="A2388" s="40" t="str">
        <f t="shared" si="148"/>
        <v>5_19731</v>
      </c>
      <c r="B2388" s="40">
        <v>5</v>
      </c>
      <c r="C2388" s="41" t="s">
        <v>66</v>
      </c>
      <c r="D2388" s="40">
        <v>1</v>
      </c>
      <c r="E2388" s="40">
        <v>1973</v>
      </c>
      <c r="F2388" s="40" t="str">
        <f t="shared" si="149"/>
        <v>1973Q1</v>
      </c>
      <c r="G2388" s="40">
        <v>17</v>
      </c>
      <c r="H2388" s="40">
        <v>0</v>
      </c>
      <c r="I2388" s="40">
        <v>0</v>
      </c>
      <c r="J2388" s="42">
        <v>4767</v>
      </c>
      <c r="K2388" s="42">
        <f>J2388*OtherData!$C$3</f>
        <v>3608.6298258894776</v>
      </c>
      <c r="L2388" s="42" t="str">
        <f>VLOOKUP($C2388,OtherData!$H:$I,2,0)</f>
        <v>Water</v>
      </c>
      <c r="M2388" s="54">
        <f t="shared" si="150"/>
        <v>-3.925689936057674E-2</v>
      </c>
      <c r="N2388" s="42" t="e">
        <f>VLOOKUP(E2388,Inflation!$A$2:'Inflation'!$L$63,14,FALSE)*J2388</f>
        <v>#REF!</v>
      </c>
      <c r="O2388" s="126" t="e">
        <f t="shared" si="151"/>
        <v>#REF!</v>
      </c>
      <c r="P2388" s="41">
        <v>4</v>
      </c>
      <c r="Q2388" s="41">
        <v>4</v>
      </c>
      <c r="R2388" s="41">
        <v>4</v>
      </c>
    </row>
    <row r="2389" spans="1:18">
      <c r="A2389" s="40" t="str">
        <f t="shared" si="148"/>
        <v>1_19841</v>
      </c>
      <c r="B2389" s="40">
        <v>1</v>
      </c>
      <c r="C2389" s="41" t="s">
        <v>67</v>
      </c>
      <c r="D2389" s="40">
        <v>1</v>
      </c>
      <c r="E2389" s="40">
        <v>1984</v>
      </c>
      <c r="F2389" s="40" t="str">
        <f t="shared" si="149"/>
        <v>1984Q1</v>
      </c>
      <c r="G2389" s="40">
        <v>1</v>
      </c>
      <c r="H2389" s="40">
        <v>0</v>
      </c>
      <c r="I2389" s="40">
        <v>0</v>
      </c>
      <c r="J2389" s="42">
        <v>4753</v>
      </c>
      <c r="K2389" s="42">
        <f>J2389*OtherData!$C$3</f>
        <v>3598.0317940953823</v>
      </c>
      <c r="L2389" s="42" t="str">
        <f>VLOOKUP($C2389,OtherData!$H:$I,2,0)</f>
        <v>Winter</v>
      </c>
      <c r="M2389" s="54">
        <f t="shared" si="150"/>
        <v>-3.9256992646090824E-2</v>
      </c>
      <c r="N2389" s="42" t="e">
        <f>VLOOKUP(E2389,Inflation!$A$2:'Inflation'!$L$63,14,FALSE)*J2389</f>
        <v>#REF!</v>
      </c>
      <c r="O2389" s="126" t="e">
        <f t="shared" si="151"/>
        <v>#REF!</v>
      </c>
      <c r="P2389" s="41">
        <v>4</v>
      </c>
      <c r="Q2389" s="41">
        <v>4</v>
      </c>
      <c r="R2389" s="41">
        <v>5</v>
      </c>
    </row>
    <row r="2390" spans="1:18">
      <c r="A2390" s="40" t="str">
        <f t="shared" si="148"/>
        <v>4_19731</v>
      </c>
      <c r="B2390" s="40">
        <v>4</v>
      </c>
      <c r="C2390" s="41" t="s">
        <v>66</v>
      </c>
      <c r="D2390" s="40">
        <v>1</v>
      </c>
      <c r="E2390" s="40">
        <v>1973</v>
      </c>
      <c r="F2390" s="40" t="str">
        <f t="shared" si="149"/>
        <v>1973Q1</v>
      </c>
      <c r="G2390" s="40">
        <v>17</v>
      </c>
      <c r="H2390" s="40">
        <v>0</v>
      </c>
      <c r="I2390" s="40">
        <v>0</v>
      </c>
      <c r="J2390" s="42">
        <v>4572</v>
      </c>
      <c r="K2390" s="42">
        <f>J2390*OtherData!$C$3</f>
        <v>3461.0143830431493</v>
      </c>
      <c r="L2390" s="42" t="str">
        <f>VLOOKUP($C2390,OtherData!$H:$I,2,0)</f>
        <v>Water</v>
      </c>
      <c r="M2390" s="54">
        <f t="shared" si="150"/>
        <v>-3.9258198694522919E-2</v>
      </c>
      <c r="N2390" s="42" t="e">
        <f>VLOOKUP(E2390,Inflation!$A$2:'Inflation'!$L$63,14,FALSE)*J2390</f>
        <v>#REF!</v>
      </c>
      <c r="O2390" s="126" t="e">
        <f t="shared" si="151"/>
        <v>#REF!</v>
      </c>
      <c r="P2390" s="41">
        <v>4</v>
      </c>
      <c r="Q2390" s="41">
        <v>4</v>
      </c>
      <c r="R2390" s="41">
        <v>4</v>
      </c>
    </row>
    <row r="2391" spans="1:18">
      <c r="A2391" s="40" t="str">
        <f t="shared" si="148"/>
        <v>6_19871</v>
      </c>
      <c r="B2391" s="40">
        <v>6</v>
      </c>
      <c r="C2391" s="41" t="s">
        <v>67</v>
      </c>
      <c r="D2391" s="40">
        <v>1</v>
      </c>
      <c r="E2391" s="40">
        <v>1987</v>
      </c>
      <c r="F2391" s="40" t="str">
        <f t="shared" si="149"/>
        <v>1987Q1</v>
      </c>
      <c r="G2391" s="40">
        <v>1</v>
      </c>
      <c r="H2391" s="40">
        <v>0</v>
      </c>
      <c r="I2391" s="40">
        <v>0</v>
      </c>
      <c r="J2391" s="42">
        <v>4566</v>
      </c>
      <c r="K2391" s="42">
        <f>J2391*OtherData!$C$3</f>
        <v>3456.4723694171084</v>
      </c>
      <c r="L2391" s="42" t="str">
        <f>VLOOKUP($C2391,OtherData!$H:$I,2,0)</f>
        <v>Winter</v>
      </c>
      <c r="M2391" s="54">
        <f t="shared" si="150"/>
        <v>-3.9258238674028959E-2</v>
      </c>
      <c r="N2391" s="42" t="e">
        <f>VLOOKUP(E2391,Inflation!$A$2:'Inflation'!$L$63,14,FALSE)*J2391</f>
        <v>#REF!</v>
      </c>
      <c r="O2391" s="126" t="e">
        <f t="shared" si="151"/>
        <v>#REF!</v>
      </c>
      <c r="P2391" s="41">
        <v>4</v>
      </c>
      <c r="Q2391" s="41">
        <v>4</v>
      </c>
      <c r="R2391" s="41">
        <v>4</v>
      </c>
    </row>
    <row r="2392" spans="1:18">
      <c r="A2392" s="40" t="str">
        <f t="shared" si="148"/>
        <v>3_19731</v>
      </c>
      <c r="B2392" s="40">
        <v>3</v>
      </c>
      <c r="C2392" s="41" t="s">
        <v>66</v>
      </c>
      <c r="D2392" s="40">
        <v>1</v>
      </c>
      <c r="E2392" s="40">
        <v>1973</v>
      </c>
      <c r="F2392" s="40" t="str">
        <f t="shared" si="149"/>
        <v>1973Q1</v>
      </c>
      <c r="G2392" s="40">
        <v>17</v>
      </c>
      <c r="H2392" s="40">
        <v>0</v>
      </c>
      <c r="I2392" s="40">
        <v>0</v>
      </c>
      <c r="J2392" s="42">
        <v>4473</v>
      </c>
      <c r="K2392" s="42">
        <f>J2392*OtherData!$C$3</f>
        <v>3386.071158213475</v>
      </c>
      <c r="L2392" s="42" t="str">
        <f>VLOOKUP($C2392,OtherData!$H:$I,2,0)</f>
        <v>Water</v>
      </c>
      <c r="M2392" s="54">
        <f t="shared" si="150"/>
        <v>-3.9258858356372522E-2</v>
      </c>
      <c r="N2392" s="42" t="e">
        <f>VLOOKUP(E2392,Inflation!$A$2:'Inflation'!$L$63,14,FALSE)*J2392</f>
        <v>#REF!</v>
      </c>
      <c r="O2392" s="126" t="e">
        <f t="shared" si="151"/>
        <v>#REF!</v>
      </c>
      <c r="P2392" s="41">
        <v>5</v>
      </c>
      <c r="Q2392" s="41">
        <v>2</v>
      </c>
      <c r="R2392" s="41">
        <v>2</v>
      </c>
    </row>
    <row r="2393" spans="1:18">
      <c r="A2393" s="40" t="str">
        <f t="shared" si="148"/>
        <v>1_19801</v>
      </c>
      <c r="B2393" s="40">
        <v>1</v>
      </c>
      <c r="C2393" s="41" t="s">
        <v>67</v>
      </c>
      <c r="D2393" s="40">
        <v>1</v>
      </c>
      <c r="E2393" s="40">
        <v>1980</v>
      </c>
      <c r="F2393" s="40" t="str">
        <f t="shared" si="149"/>
        <v>1980Q1</v>
      </c>
      <c r="G2393" s="40">
        <v>2</v>
      </c>
      <c r="H2393" s="40">
        <v>0</v>
      </c>
      <c r="I2393" s="40">
        <v>0</v>
      </c>
      <c r="J2393" s="42">
        <v>4421</v>
      </c>
      <c r="K2393" s="42">
        <f>J2393*OtherData!$C$3</f>
        <v>3346.7070401211204</v>
      </c>
      <c r="L2393" s="42" t="str">
        <f>VLOOKUP($C2393,OtherData!$H:$I,2,0)</f>
        <v>Winter</v>
      </c>
      <c r="M2393" s="54">
        <f t="shared" si="150"/>
        <v>-3.925920484542484E-2</v>
      </c>
      <c r="N2393" s="42" t="e">
        <f>VLOOKUP(E2393,Inflation!$A$2:'Inflation'!$L$63,14,FALSE)*J2393</f>
        <v>#REF!</v>
      </c>
      <c r="O2393" s="126" t="e">
        <f t="shared" si="151"/>
        <v>#REF!</v>
      </c>
      <c r="P2393" s="41">
        <v>3</v>
      </c>
      <c r="Q2393" s="41">
        <v>3</v>
      </c>
      <c r="R2393" s="41">
        <v>3</v>
      </c>
    </row>
    <row r="2394" spans="1:18">
      <c r="A2394" s="40" t="str">
        <f t="shared" si="148"/>
        <v>4_19783</v>
      </c>
      <c r="B2394" s="40">
        <v>4</v>
      </c>
      <c r="C2394" s="41" t="s">
        <v>72</v>
      </c>
      <c r="D2394" s="40">
        <v>3</v>
      </c>
      <c r="E2394" s="40">
        <v>1978</v>
      </c>
      <c r="F2394" s="40" t="str">
        <f t="shared" si="149"/>
        <v>1978Q3</v>
      </c>
      <c r="G2394" s="40">
        <v>1</v>
      </c>
      <c r="H2394" s="40">
        <v>26</v>
      </c>
      <c r="I2394" s="40">
        <v>13</v>
      </c>
      <c r="J2394" s="42">
        <v>4311</v>
      </c>
      <c r="K2394" s="42">
        <f>J2394*OtherData!$C$3</f>
        <v>3263.4367903103712</v>
      </c>
      <c r="L2394" s="42" t="str">
        <f>VLOOKUP($C2394,OtherData!$H:$I,2,0)</f>
        <v>Storm</v>
      </c>
      <c r="M2394" s="54">
        <f t="shared" si="150"/>
        <v>-3.9259937803035508E-2</v>
      </c>
      <c r="N2394" s="42" t="e">
        <f>VLOOKUP(E2394,Inflation!$A$2:'Inflation'!$L$63,14,FALSE)*J2394</f>
        <v>#REF!</v>
      </c>
      <c r="O2394" s="126" t="e">
        <f t="shared" si="151"/>
        <v>#REF!</v>
      </c>
      <c r="P2394" s="41">
        <v>2</v>
      </c>
      <c r="Q2394" s="41">
        <v>2</v>
      </c>
      <c r="R2394" s="41">
        <v>2</v>
      </c>
    </row>
    <row r="2395" spans="1:18">
      <c r="A2395" s="40" t="str">
        <f t="shared" si="148"/>
        <v>1_19812</v>
      </c>
      <c r="B2395" s="40">
        <v>1</v>
      </c>
      <c r="C2395" s="41" t="s">
        <v>74</v>
      </c>
      <c r="D2395" s="40">
        <v>2</v>
      </c>
      <c r="E2395" s="40">
        <v>1981</v>
      </c>
      <c r="F2395" s="40" t="str">
        <f t="shared" si="149"/>
        <v>1981Q2</v>
      </c>
      <c r="G2395" s="40">
        <v>1</v>
      </c>
      <c r="H2395" s="40">
        <v>0</v>
      </c>
      <c r="I2395" s="40">
        <v>0</v>
      </c>
      <c r="J2395" s="42">
        <v>4273</v>
      </c>
      <c r="K2395" s="42">
        <f>J2395*OtherData!$C$3</f>
        <v>3234.6707040121123</v>
      </c>
      <c r="L2395" s="42" t="str">
        <f>VLOOKUP($C2395,OtherData!$H:$I,2,0)</f>
        <v>Storm</v>
      </c>
      <c r="M2395" s="54">
        <f t="shared" si="150"/>
        <v>-3.9260191006573734E-2</v>
      </c>
      <c r="N2395" s="42" t="e">
        <f>VLOOKUP(E2395,Inflation!$A$2:'Inflation'!$L$63,14,FALSE)*J2395</f>
        <v>#REF!</v>
      </c>
      <c r="O2395" s="126" t="e">
        <f t="shared" si="151"/>
        <v>#REF!</v>
      </c>
      <c r="P2395" s="41">
        <v>2</v>
      </c>
      <c r="Q2395" s="41">
        <v>2</v>
      </c>
      <c r="R2395" s="41">
        <v>2</v>
      </c>
    </row>
    <row r="2396" spans="1:18">
      <c r="A2396" s="40" t="str">
        <f t="shared" si="148"/>
        <v>2_20113</v>
      </c>
      <c r="B2396" s="40">
        <v>2</v>
      </c>
      <c r="C2396" s="41" t="s">
        <v>86</v>
      </c>
      <c r="D2396" s="40">
        <v>3</v>
      </c>
      <c r="E2396" s="40">
        <v>2011</v>
      </c>
      <c r="F2396" s="40" t="str">
        <f t="shared" si="149"/>
        <v>2011Q3</v>
      </c>
      <c r="G2396" s="40">
        <v>1</v>
      </c>
      <c r="H2396" s="40">
        <v>0</v>
      </c>
      <c r="I2396" s="40">
        <v>0</v>
      </c>
      <c r="J2396" s="42">
        <v>4272</v>
      </c>
      <c r="K2396" s="42">
        <f>J2396*OtherData!$C$3</f>
        <v>3233.9137017411053</v>
      </c>
      <c r="L2396" s="42" t="str">
        <f>VLOOKUP($C2396,OtherData!$H:$I,2,0)</f>
        <v>Storm</v>
      </c>
      <c r="M2396" s="54">
        <f t="shared" si="150"/>
        <v>-3.9260197669824741E-2</v>
      </c>
      <c r="N2396" s="42" t="e">
        <f>VLOOKUP(E2396,Inflation!$A$2:'Inflation'!$L$63,14,FALSE)*J2396</f>
        <v>#REF!</v>
      </c>
      <c r="O2396" s="126" t="e">
        <f t="shared" si="151"/>
        <v>#REF!</v>
      </c>
      <c r="P2396" s="41">
        <v>3</v>
      </c>
      <c r="Q2396" s="41">
        <v>3</v>
      </c>
      <c r="R2396" s="41">
        <v>3</v>
      </c>
    </row>
    <row r="2397" spans="1:18">
      <c r="A2397" s="40" t="str">
        <f t="shared" si="148"/>
        <v>2_20143</v>
      </c>
      <c r="B2397" s="40">
        <v>2</v>
      </c>
      <c r="C2397" s="41" t="s">
        <v>86</v>
      </c>
      <c r="D2397" s="40">
        <v>3</v>
      </c>
      <c r="E2397" s="40">
        <v>2014</v>
      </c>
      <c r="F2397" s="40" t="str">
        <f t="shared" si="149"/>
        <v>2014Q3</v>
      </c>
      <c r="G2397" s="40">
        <v>1</v>
      </c>
      <c r="H2397" s="40">
        <v>0</v>
      </c>
      <c r="I2397" s="40">
        <v>0</v>
      </c>
      <c r="J2397" s="42">
        <v>4272</v>
      </c>
      <c r="K2397" s="42">
        <f>J2397*OtherData!$C$3</f>
        <v>3233.9137017411053</v>
      </c>
      <c r="L2397" s="42" t="str">
        <f>VLOOKUP($C2397,OtherData!$H:$I,2,0)</f>
        <v>Storm</v>
      </c>
      <c r="M2397" s="54">
        <f t="shared" si="150"/>
        <v>-3.9260197669824741E-2</v>
      </c>
      <c r="N2397" s="42" t="e">
        <f>VLOOKUP(E2397,Inflation!$A$2:'Inflation'!$L$63,14,FALSE)*J2397</f>
        <v>#REF!</v>
      </c>
      <c r="O2397" s="126" t="e">
        <f t="shared" si="151"/>
        <v>#REF!</v>
      </c>
      <c r="P2397" s="41">
        <v>4</v>
      </c>
      <c r="Q2397" s="41">
        <v>4</v>
      </c>
      <c r="R2397" s="41">
        <v>4</v>
      </c>
    </row>
    <row r="2398" spans="1:18">
      <c r="A2398" s="40" t="str">
        <f t="shared" si="148"/>
        <v>1_19602</v>
      </c>
      <c r="B2398" s="40">
        <v>1</v>
      </c>
      <c r="C2398" s="41" t="s">
        <v>91</v>
      </c>
      <c r="D2398" s="40">
        <v>2</v>
      </c>
      <c r="E2398" s="40">
        <v>1960</v>
      </c>
      <c r="F2398" s="40" t="str">
        <f t="shared" si="149"/>
        <v>1960Q2</v>
      </c>
      <c r="G2398" s="40">
        <v>1</v>
      </c>
      <c r="H2398" s="40">
        <v>0</v>
      </c>
      <c r="I2398" s="40">
        <v>25</v>
      </c>
      <c r="J2398" s="42">
        <v>4271</v>
      </c>
      <c r="K2398" s="42">
        <f>J2398*OtherData!$C$3</f>
        <v>3233.1566994700984</v>
      </c>
      <c r="L2398" s="42" t="str">
        <f>VLOOKUP($C2398,OtherData!$H:$I,2,0)</f>
        <v>Storm</v>
      </c>
      <c r="M2398" s="54">
        <f t="shared" si="150"/>
        <v>-3.9260204333075747E-2</v>
      </c>
      <c r="N2398" s="42" t="e">
        <f>VLOOKUP(E2398,Inflation!$A$2:'Inflation'!$L$63,14,FALSE)*J2398</f>
        <v>#REF!</v>
      </c>
      <c r="O2398" s="126" t="e">
        <f t="shared" si="151"/>
        <v>#REF!</v>
      </c>
      <c r="P2398" s="41">
        <v>4</v>
      </c>
      <c r="Q2398" s="41">
        <v>4</v>
      </c>
      <c r="R2398" s="41">
        <v>4</v>
      </c>
    </row>
    <row r="2399" spans="1:18">
      <c r="A2399" s="40" t="str">
        <f t="shared" si="148"/>
        <v>1_19871</v>
      </c>
      <c r="B2399" s="40">
        <v>1</v>
      </c>
      <c r="C2399" s="41" t="s">
        <v>67</v>
      </c>
      <c r="D2399" s="40">
        <v>1</v>
      </c>
      <c r="E2399" s="40">
        <v>1987</v>
      </c>
      <c r="F2399" s="40" t="str">
        <f t="shared" si="149"/>
        <v>1987Q1</v>
      </c>
      <c r="G2399" s="40">
        <v>1</v>
      </c>
      <c r="H2399" s="40">
        <v>0</v>
      </c>
      <c r="I2399" s="40">
        <v>0</v>
      </c>
      <c r="J2399" s="42">
        <v>4268</v>
      </c>
      <c r="K2399" s="42">
        <f>J2399*OtherData!$C$3</f>
        <v>3230.8856926570779</v>
      </c>
      <c r="L2399" s="42" t="str">
        <f>VLOOKUP($C2399,OtherData!$H:$I,2,0)</f>
        <v>Winter</v>
      </c>
      <c r="M2399" s="54">
        <f t="shared" si="150"/>
        <v>-3.9260224322828767E-2</v>
      </c>
      <c r="N2399" s="42" t="e">
        <f>VLOOKUP(E2399,Inflation!$A$2:'Inflation'!$L$63,14,FALSE)*J2399</f>
        <v>#REF!</v>
      </c>
      <c r="O2399" s="126" t="e">
        <f t="shared" si="151"/>
        <v>#REF!</v>
      </c>
      <c r="P2399" s="41">
        <v>4</v>
      </c>
      <c r="Q2399" s="41">
        <v>4</v>
      </c>
      <c r="R2399" s="41">
        <v>4</v>
      </c>
    </row>
    <row r="2400" spans="1:18">
      <c r="A2400" s="40" t="str">
        <f t="shared" si="148"/>
        <v>1_19851</v>
      </c>
      <c r="B2400" s="40">
        <v>1</v>
      </c>
      <c r="C2400" s="41" t="s">
        <v>67</v>
      </c>
      <c r="D2400" s="40">
        <v>1</v>
      </c>
      <c r="E2400" s="40">
        <v>1985</v>
      </c>
      <c r="F2400" s="40" t="str">
        <f t="shared" si="149"/>
        <v>1985Q1</v>
      </c>
      <c r="G2400" s="40">
        <v>1</v>
      </c>
      <c r="H2400" s="40">
        <v>0</v>
      </c>
      <c r="I2400" s="40">
        <v>0</v>
      </c>
      <c r="J2400" s="42">
        <v>4265</v>
      </c>
      <c r="K2400" s="42">
        <f>J2400*OtherData!$C$3</f>
        <v>3228.6146858440575</v>
      </c>
      <c r="L2400" s="42" t="str">
        <f>VLOOKUP($C2400,OtherData!$H:$I,2,0)</f>
        <v>Winter</v>
      </c>
      <c r="M2400" s="54">
        <f t="shared" si="150"/>
        <v>-3.9260244312581787E-2</v>
      </c>
      <c r="N2400" s="42" t="e">
        <f>VLOOKUP(E2400,Inflation!$A$2:'Inflation'!$L$63,14,FALSE)*J2400</f>
        <v>#REF!</v>
      </c>
      <c r="O2400" s="126" t="e">
        <f t="shared" si="151"/>
        <v>#REF!</v>
      </c>
      <c r="P2400" s="41">
        <v>4</v>
      </c>
      <c r="Q2400" s="41">
        <v>4</v>
      </c>
      <c r="R2400" s="41">
        <v>4</v>
      </c>
    </row>
    <row r="2401" spans="1:18">
      <c r="A2401" s="40" t="str">
        <f t="shared" si="148"/>
        <v>2_20121</v>
      </c>
      <c r="B2401" s="40">
        <v>2</v>
      </c>
      <c r="C2401" s="41" t="s">
        <v>86</v>
      </c>
      <c r="D2401" s="40">
        <v>1</v>
      </c>
      <c r="E2401" s="40">
        <v>2012</v>
      </c>
      <c r="F2401" s="40" t="str">
        <f t="shared" si="149"/>
        <v>2012Q1</v>
      </c>
      <c r="G2401" s="40">
        <v>1</v>
      </c>
      <c r="H2401" s="40">
        <v>0</v>
      </c>
      <c r="I2401" s="40">
        <v>0</v>
      </c>
      <c r="J2401" s="42">
        <v>4240</v>
      </c>
      <c r="K2401" s="42">
        <f>J2401*OtherData!$C$3</f>
        <v>3209.6896290688874</v>
      </c>
      <c r="L2401" s="42" t="str">
        <f>VLOOKUP($C2401,OtherData!$H:$I,2,0)</f>
        <v>Storm</v>
      </c>
      <c r="M2401" s="54">
        <f t="shared" si="150"/>
        <v>-3.9260410893856935E-2</v>
      </c>
      <c r="N2401" s="42" t="e">
        <f>VLOOKUP(E2401,Inflation!$A$2:'Inflation'!$L$63,14,FALSE)*J2401</f>
        <v>#REF!</v>
      </c>
      <c r="O2401" s="126" t="e">
        <f t="shared" si="151"/>
        <v>#REF!</v>
      </c>
      <c r="P2401" s="41">
        <v>4</v>
      </c>
      <c r="Q2401" s="41">
        <v>4</v>
      </c>
      <c r="R2401" s="41">
        <v>4</v>
      </c>
    </row>
    <row r="2402" spans="1:18">
      <c r="A2402" s="40" t="str">
        <f t="shared" si="148"/>
        <v>2_19801</v>
      </c>
      <c r="B2402" s="40">
        <v>2</v>
      </c>
      <c r="C2402" s="41" t="s">
        <v>67</v>
      </c>
      <c r="D2402" s="40">
        <v>1</v>
      </c>
      <c r="E2402" s="40">
        <v>1980</v>
      </c>
      <c r="F2402" s="40" t="str">
        <f t="shared" si="149"/>
        <v>1980Q1</v>
      </c>
      <c r="G2402" s="40">
        <v>2</v>
      </c>
      <c r="H2402" s="40">
        <v>0</v>
      </c>
      <c r="I2402" s="40">
        <v>0</v>
      </c>
      <c r="J2402" s="42">
        <v>4233</v>
      </c>
      <c r="K2402" s="42">
        <f>J2402*OtherData!$C$3</f>
        <v>3204.3906131718395</v>
      </c>
      <c r="L2402" s="42" t="str">
        <f>VLOOKUP($C2402,OtherData!$H:$I,2,0)</f>
        <v>Winter</v>
      </c>
      <c r="M2402" s="54">
        <f t="shared" si="150"/>
        <v>-3.9260457536613981E-2</v>
      </c>
      <c r="N2402" s="42" t="e">
        <f>VLOOKUP(E2402,Inflation!$A$2:'Inflation'!$L$63,14,FALSE)*J2402</f>
        <v>#REF!</v>
      </c>
      <c r="O2402" s="126" t="e">
        <f t="shared" si="151"/>
        <v>#REF!</v>
      </c>
      <c r="P2402" s="41">
        <v>3</v>
      </c>
      <c r="Q2402" s="41">
        <v>3</v>
      </c>
      <c r="R2402" s="41">
        <v>5</v>
      </c>
    </row>
    <row r="2403" spans="1:18">
      <c r="A2403" s="40" t="str">
        <f t="shared" si="148"/>
        <v>4_19811</v>
      </c>
      <c r="B2403" s="40">
        <v>4</v>
      </c>
      <c r="C2403" s="41" t="s">
        <v>68</v>
      </c>
      <c r="D2403" s="40">
        <v>1</v>
      </c>
      <c r="E2403" s="40">
        <v>1981</v>
      </c>
      <c r="F2403" s="40" t="str">
        <f t="shared" si="149"/>
        <v>1981Q1</v>
      </c>
      <c r="G2403" s="40">
        <v>1</v>
      </c>
      <c r="H2403" s="40">
        <v>0</v>
      </c>
      <c r="I2403" s="40">
        <v>0</v>
      </c>
      <c r="J2403" s="42">
        <v>4227</v>
      </c>
      <c r="K2403" s="42">
        <f>J2403*OtherData!$C$3</f>
        <v>3199.8485995457986</v>
      </c>
      <c r="L2403" s="42" t="str">
        <f>VLOOKUP($C2403,OtherData!$H:$I,2,0)</f>
        <v>Wind</v>
      </c>
      <c r="M2403" s="54">
        <f t="shared" si="150"/>
        <v>-3.9260497516120013E-2</v>
      </c>
      <c r="N2403" s="42" t="e">
        <f>VLOOKUP(E2403,Inflation!$A$2:'Inflation'!$L$63,14,FALSE)*J2403</f>
        <v>#REF!</v>
      </c>
      <c r="O2403" s="126" t="e">
        <f t="shared" si="151"/>
        <v>#REF!</v>
      </c>
      <c r="P2403" s="41">
        <v>3</v>
      </c>
      <c r="Q2403" s="41">
        <v>3</v>
      </c>
      <c r="R2403" s="41">
        <v>3</v>
      </c>
    </row>
    <row r="2404" spans="1:18">
      <c r="A2404" s="40" t="str">
        <f t="shared" si="148"/>
        <v>5_19822</v>
      </c>
      <c r="B2404" s="40">
        <v>5</v>
      </c>
      <c r="C2404" s="41" t="s">
        <v>104</v>
      </c>
      <c r="D2404" s="40">
        <v>2</v>
      </c>
      <c r="E2404" s="40">
        <v>1982</v>
      </c>
      <c r="F2404" s="40" t="str">
        <f t="shared" si="149"/>
        <v>1982Q2</v>
      </c>
      <c r="G2404" s="40">
        <v>1</v>
      </c>
      <c r="H2404" s="40">
        <v>0</v>
      </c>
      <c r="I2404" s="40">
        <v>0</v>
      </c>
      <c r="J2404" s="42">
        <v>4218</v>
      </c>
      <c r="K2404" s="42">
        <f>J2404*OtherData!$C$3</f>
        <v>3193.0355791067373</v>
      </c>
      <c r="L2404" s="42" t="str">
        <f>VLOOKUP($C2404,OtherData!$H:$I,2,0)</f>
        <v>Water</v>
      </c>
      <c r="M2404" s="54">
        <f t="shared" si="150"/>
        <v>-3.9260557485379072E-2</v>
      </c>
      <c r="N2404" s="42" t="e">
        <f>VLOOKUP(E2404,Inflation!$A$2:'Inflation'!$L$63,14,FALSE)*J2404</f>
        <v>#REF!</v>
      </c>
      <c r="O2404" s="126" t="e">
        <f t="shared" si="151"/>
        <v>#REF!</v>
      </c>
      <c r="P2404" s="41">
        <v>3</v>
      </c>
      <c r="Q2404" s="41">
        <v>3</v>
      </c>
      <c r="R2404" s="41">
        <v>3</v>
      </c>
    </row>
    <row r="2405" spans="1:18">
      <c r="A2405" s="40" t="str">
        <f t="shared" si="148"/>
        <v>3_19762</v>
      </c>
      <c r="B2405" s="40">
        <v>3</v>
      </c>
      <c r="C2405" s="41" t="s">
        <v>74</v>
      </c>
      <c r="D2405" s="40">
        <v>2</v>
      </c>
      <c r="E2405" s="40">
        <v>1976</v>
      </c>
      <c r="F2405" s="40" t="str">
        <f t="shared" si="149"/>
        <v>1976Q2</v>
      </c>
      <c r="G2405" s="40">
        <v>2</v>
      </c>
      <c r="H2405" s="40">
        <v>0</v>
      </c>
      <c r="I2405" s="40">
        <v>0</v>
      </c>
      <c r="J2405" s="42">
        <v>4194</v>
      </c>
      <c r="K2405" s="42">
        <f>J2405*OtherData!$C$3</f>
        <v>3174.8675246025741</v>
      </c>
      <c r="L2405" s="42" t="str">
        <f>VLOOKUP($C2405,OtherData!$H:$I,2,0)</f>
        <v>Storm</v>
      </c>
      <c r="M2405" s="54">
        <f t="shared" si="150"/>
        <v>-3.9260717403403214E-2</v>
      </c>
      <c r="N2405" s="42" t="e">
        <f>VLOOKUP(E2405,Inflation!$A$2:'Inflation'!$L$63,14,FALSE)*J2405</f>
        <v>#REF!</v>
      </c>
      <c r="O2405" s="126" t="e">
        <f t="shared" si="151"/>
        <v>#REF!</v>
      </c>
      <c r="P2405" s="41">
        <v>2</v>
      </c>
      <c r="Q2405" s="41">
        <v>2</v>
      </c>
      <c r="R2405" s="41">
        <v>2</v>
      </c>
    </row>
    <row r="2406" spans="1:18">
      <c r="A2406" s="40" t="str">
        <f t="shared" si="148"/>
        <v>4_19852</v>
      </c>
      <c r="B2406" s="40">
        <v>4</v>
      </c>
      <c r="C2406" s="41" t="s">
        <v>86</v>
      </c>
      <c r="D2406" s="40">
        <v>2</v>
      </c>
      <c r="E2406" s="40">
        <v>1985</v>
      </c>
      <c r="F2406" s="40" t="str">
        <f t="shared" si="149"/>
        <v>1985Q2</v>
      </c>
      <c r="G2406" s="40">
        <v>1</v>
      </c>
      <c r="H2406" s="40">
        <v>0</v>
      </c>
      <c r="I2406" s="40">
        <v>0</v>
      </c>
      <c r="J2406" s="42">
        <v>4160</v>
      </c>
      <c r="K2406" s="42">
        <f>J2406*OtherData!$C$3</f>
        <v>3149.1294473883422</v>
      </c>
      <c r="L2406" s="42" t="str">
        <f>VLOOKUP($C2406,OtherData!$H:$I,2,0)</f>
        <v>Storm</v>
      </c>
      <c r="M2406" s="54">
        <f t="shared" si="150"/>
        <v>-3.9260943953937422E-2</v>
      </c>
      <c r="N2406" s="42" t="e">
        <f>VLOOKUP(E2406,Inflation!$A$2:'Inflation'!$L$63,14,FALSE)*J2406</f>
        <v>#REF!</v>
      </c>
      <c r="O2406" s="126" t="e">
        <f t="shared" si="151"/>
        <v>#REF!</v>
      </c>
      <c r="P2406" s="41">
        <v>1</v>
      </c>
      <c r="Q2406" s="41">
        <v>1</v>
      </c>
      <c r="R2406" s="41">
        <v>1</v>
      </c>
    </row>
    <row r="2407" spans="1:18">
      <c r="A2407" s="40" t="str">
        <f t="shared" si="148"/>
        <v>2_20163</v>
      </c>
      <c r="B2407" s="40">
        <v>2</v>
      </c>
      <c r="C2407" s="41" t="s">
        <v>86</v>
      </c>
      <c r="D2407" s="40">
        <v>3</v>
      </c>
      <c r="E2407" s="40">
        <v>2016</v>
      </c>
      <c r="F2407" s="40" t="str">
        <f t="shared" si="149"/>
        <v>2016Q3</v>
      </c>
      <c r="G2407" s="40">
        <v>1</v>
      </c>
      <c r="H2407" s="40">
        <v>0</v>
      </c>
      <c r="I2407" s="40">
        <v>0</v>
      </c>
      <c r="J2407" s="42">
        <v>4157</v>
      </c>
      <c r="K2407" s="42">
        <f>J2407*OtherData!$C$3</f>
        <v>3146.8584405753218</v>
      </c>
      <c r="L2407" s="42" t="str">
        <f>VLOOKUP($C2407,OtherData!$H:$I,2,0)</f>
        <v>Storm</v>
      </c>
      <c r="M2407" s="54">
        <f t="shared" si="150"/>
        <v>-3.9260963943690441E-2</v>
      </c>
      <c r="N2407" s="42" t="e">
        <f>VLOOKUP(E2407,Inflation!$A$2:'Inflation'!$L$63,14,FALSE)*J2407</f>
        <v>#REF!</v>
      </c>
      <c r="O2407" s="126" t="e">
        <f t="shared" si="151"/>
        <v>#REF!</v>
      </c>
      <c r="P2407" s="41">
        <v>3</v>
      </c>
      <c r="Q2407" s="41">
        <v>3</v>
      </c>
      <c r="R2407" s="41">
        <v>3</v>
      </c>
    </row>
    <row r="2408" spans="1:18">
      <c r="A2408" s="40" t="str">
        <f t="shared" si="148"/>
        <v>2_20124</v>
      </c>
      <c r="B2408" s="40">
        <v>2</v>
      </c>
      <c r="C2408" s="41" t="s">
        <v>86</v>
      </c>
      <c r="D2408" s="40">
        <v>4</v>
      </c>
      <c r="E2408" s="40">
        <v>2012</v>
      </c>
      <c r="F2408" s="40" t="str">
        <f t="shared" si="149"/>
        <v>2012Q4</v>
      </c>
      <c r="G2408" s="40">
        <v>1</v>
      </c>
      <c r="H2408" s="40">
        <v>0</v>
      </c>
      <c r="I2408" s="40">
        <v>0</v>
      </c>
      <c r="J2408" s="42">
        <v>4133</v>
      </c>
      <c r="K2408" s="42">
        <f>J2408*OtherData!$C$3</f>
        <v>3128.6903860711582</v>
      </c>
      <c r="L2408" s="42" t="str">
        <f>VLOOKUP($C2408,OtherData!$H:$I,2,0)</f>
        <v>Storm</v>
      </c>
      <c r="M2408" s="54">
        <f t="shared" si="150"/>
        <v>-3.9261123861714584E-2</v>
      </c>
      <c r="N2408" s="42" t="e">
        <f>VLOOKUP(E2408,Inflation!$A$2:'Inflation'!$L$63,14,FALSE)*J2408</f>
        <v>#REF!</v>
      </c>
      <c r="O2408" s="126" t="e">
        <f t="shared" si="151"/>
        <v>#REF!</v>
      </c>
      <c r="P2408" s="41">
        <v>5</v>
      </c>
      <c r="Q2408" s="41">
        <v>2</v>
      </c>
      <c r="R2408" s="41">
        <v>2</v>
      </c>
    </row>
    <row r="2409" spans="1:18">
      <c r="A2409" s="40" t="str">
        <f t="shared" si="148"/>
        <v>2_19732</v>
      </c>
      <c r="B2409" s="40">
        <v>2</v>
      </c>
      <c r="C2409" s="41" t="s">
        <v>83</v>
      </c>
      <c r="D2409" s="40">
        <v>2</v>
      </c>
      <c r="E2409" s="40">
        <v>1973</v>
      </c>
      <c r="F2409" s="40" t="str">
        <f t="shared" si="149"/>
        <v>1973Q2</v>
      </c>
      <c r="G2409" s="40">
        <v>1</v>
      </c>
      <c r="H2409" s="40">
        <v>0</v>
      </c>
      <c r="I2409" s="40">
        <v>0</v>
      </c>
      <c r="J2409" s="42">
        <v>4072</v>
      </c>
      <c r="K2409" s="42">
        <f>J2409*OtherData!$C$3</f>
        <v>3082.5132475397427</v>
      </c>
      <c r="L2409" s="42" t="str">
        <f>VLOOKUP($C2409,OtherData!$H:$I,2,0)</f>
        <v>Storm</v>
      </c>
      <c r="M2409" s="54">
        <f t="shared" si="150"/>
        <v>-3.926153032002596E-2</v>
      </c>
      <c r="N2409" s="42" t="e">
        <f>VLOOKUP(E2409,Inflation!$A$2:'Inflation'!$L$63,14,FALSE)*J2409</f>
        <v>#REF!</v>
      </c>
      <c r="O2409" s="126" t="e">
        <f t="shared" si="151"/>
        <v>#REF!</v>
      </c>
      <c r="P2409" s="41">
        <v>4</v>
      </c>
      <c r="Q2409" s="41">
        <v>4</v>
      </c>
      <c r="R2409" s="41">
        <v>4</v>
      </c>
    </row>
    <row r="2410" spans="1:18">
      <c r="A2410" s="40" t="str">
        <f t="shared" si="148"/>
        <v>4_19613</v>
      </c>
      <c r="B2410" s="40">
        <v>4</v>
      </c>
      <c r="C2410" s="41" t="s">
        <v>97</v>
      </c>
      <c r="D2410" s="40">
        <v>3</v>
      </c>
      <c r="E2410" s="40">
        <v>1961</v>
      </c>
      <c r="F2410" s="40" t="str">
        <f t="shared" si="149"/>
        <v>1961Q3</v>
      </c>
      <c r="G2410" s="40">
        <v>1</v>
      </c>
      <c r="H2410" s="40">
        <v>0</v>
      </c>
      <c r="I2410" s="40">
        <v>0</v>
      </c>
      <c r="J2410" s="42">
        <v>4059</v>
      </c>
      <c r="K2410" s="42">
        <f>J2410*OtherData!$C$3</f>
        <v>3072.6722180166544</v>
      </c>
      <c r="L2410" s="42" t="str">
        <f>VLOOKUP($C2410,OtherData!$H:$I,2,0)</f>
        <v>Wind</v>
      </c>
      <c r="M2410" s="54">
        <f t="shared" si="150"/>
        <v>-3.9261616942289038E-2</v>
      </c>
      <c r="N2410" s="42" t="e">
        <f>VLOOKUP(E2410,Inflation!$A$2:'Inflation'!$L$63,14,FALSE)*J2410</f>
        <v>#REF!</v>
      </c>
      <c r="O2410" s="126" t="e">
        <f t="shared" si="151"/>
        <v>#REF!</v>
      </c>
      <c r="P2410" s="41">
        <v>4</v>
      </c>
      <c r="Q2410" s="41">
        <v>4</v>
      </c>
      <c r="R2410" s="41">
        <v>4</v>
      </c>
    </row>
    <row r="2411" spans="1:18">
      <c r="A2411" s="40" t="str">
        <f t="shared" si="148"/>
        <v>1_19941</v>
      </c>
      <c r="B2411" s="40">
        <v>1</v>
      </c>
      <c r="C2411" s="41" t="s">
        <v>68</v>
      </c>
      <c r="D2411" s="40">
        <v>1</v>
      </c>
      <c r="E2411" s="40">
        <v>1994</v>
      </c>
      <c r="F2411" s="40" t="str">
        <f t="shared" si="149"/>
        <v>1994Q1</v>
      </c>
      <c r="G2411" s="40">
        <v>1</v>
      </c>
      <c r="H2411" s="40">
        <v>0</v>
      </c>
      <c r="I2411" s="40">
        <v>0</v>
      </c>
      <c r="J2411" s="42">
        <v>4041</v>
      </c>
      <c r="K2411" s="42">
        <f>J2411*OtherData!$C$3</f>
        <v>3059.0461771385317</v>
      </c>
      <c r="L2411" s="42" t="str">
        <f>VLOOKUP($C2411,OtherData!$H:$I,2,0)</f>
        <v>Wind</v>
      </c>
      <c r="M2411" s="54">
        <f t="shared" si="150"/>
        <v>-3.9261736880807148E-2</v>
      </c>
      <c r="N2411" s="42" t="e">
        <f>VLOOKUP(E2411,Inflation!$A$2:'Inflation'!$L$63,14,FALSE)*J2411</f>
        <v>#REF!</v>
      </c>
      <c r="O2411" s="126" t="e">
        <f t="shared" si="151"/>
        <v>#REF!</v>
      </c>
      <c r="P2411" s="41">
        <v>2</v>
      </c>
      <c r="Q2411" s="41">
        <v>2</v>
      </c>
      <c r="R2411" s="41">
        <v>2</v>
      </c>
    </row>
    <row r="2412" spans="1:18">
      <c r="A2412" s="40" t="str">
        <f t="shared" si="148"/>
        <v>1_19621</v>
      </c>
      <c r="B2412" s="40">
        <v>1</v>
      </c>
      <c r="C2412" s="41" t="s">
        <v>67</v>
      </c>
      <c r="D2412" s="40">
        <v>1</v>
      </c>
      <c r="E2412" s="40">
        <v>1962</v>
      </c>
      <c r="F2412" s="40" t="str">
        <f t="shared" si="149"/>
        <v>1962Q1</v>
      </c>
      <c r="G2412" s="40">
        <v>1</v>
      </c>
      <c r="H2412" s="40">
        <v>0</v>
      </c>
      <c r="I2412" s="40">
        <v>0</v>
      </c>
      <c r="J2412" s="42">
        <v>4019</v>
      </c>
      <c r="K2412" s="42">
        <f>J2412*OtherData!$C$3</f>
        <v>3042.3921271763816</v>
      </c>
      <c r="L2412" s="42" t="str">
        <f>VLOOKUP($C2412,OtherData!$H:$I,2,0)</f>
        <v>Winter</v>
      </c>
      <c r="M2412" s="54">
        <f t="shared" si="150"/>
        <v>-3.9261883472329277E-2</v>
      </c>
      <c r="N2412" s="42" t="e">
        <f>VLOOKUP(E2412,Inflation!$A$2:'Inflation'!$L$63,14,FALSE)*J2412</f>
        <v>#REF!</v>
      </c>
      <c r="O2412" s="126" t="e">
        <f t="shared" si="151"/>
        <v>#REF!</v>
      </c>
      <c r="P2412" s="41">
        <v>3</v>
      </c>
      <c r="Q2412" s="41">
        <v>3</v>
      </c>
      <c r="R2412" s="41">
        <v>3</v>
      </c>
    </row>
    <row r="2413" spans="1:18">
      <c r="A2413" s="40" t="str">
        <f t="shared" si="148"/>
        <v>2_19613</v>
      </c>
      <c r="B2413" s="40">
        <v>2</v>
      </c>
      <c r="C2413" s="41" t="s">
        <v>97</v>
      </c>
      <c r="D2413" s="40">
        <v>3</v>
      </c>
      <c r="E2413" s="40">
        <v>1961</v>
      </c>
      <c r="F2413" s="40" t="str">
        <f t="shared" si="149"/>
        <v>1961Q3</v>
      </c>
      <c r="G2413" s="40">
        <v>1</v>
      </c>
      <c r="H2413" s="40">
        <v>0</v>
      </c>
      <c r="I2413" s="40">
        <v>0</v>
      </c>
      <c r="J2413" s="42">
        <v>4000</v>
      </c>
      <c r="K2413" s="42">
        <f>J2413*OtherData!$C$3</f>
        <v>3028.0090840272524</v>
      </c>
      <c r="L2413" s="42" t="str">
        <f>VLOOKUP($C2413,OtherData!$H:$I,2,0)</f>
        <v>Wind</v>
      </c>
      <c r="M2413" s="54">
        <f t="shared" si="150"/>
        <v>-3.9262010074098394E-2</v>
      </c>
      <c r="N2413" s="42" t="e">
        <f>VLOOKUP(E2413,Inflation!$A$2:'Inflation'!$L$63,14,FALSE)*J2413</f>
        <v>#REF!</v>
      </c>
      <c r="O2413" s="126" t="e">
        <f t="shared" si="151"/>
        <v>#REF!</v>
      </c>
      <c r="P2413" s="41">
        <v>3</v>
      </c>
      <c r="Q2413" s="41">
        <v>3</v>
      </c>
      <c r="R2413" s="41">
        <v>3</v>
      </c>
    </row>
    <row r="2414" spans="1:18">
      <c r="A2414" s="40" t="str">
        <f t="shared" si="148"/>
        <v>3_19822</v>
      </c>
      <c r="B2414" s="40">
        <v>3</v>
      </c>
      <c r="C2414" s="41" t="s">
        <v>104</v>
      </c>
      <c r="D2414" s="40">
        <v>2</v>
      </c>
      <c r="E2414" s="40">
        <v>1982</v>
      </c>
      <c r="F2414" s="40" t="str">
        <f t="shared" si="149"/>
        <v>1982Q2</v>
      </c>
      <c r="G2414" s="40">
        <v>1</v>
      </c>
      <c r="H2414" s="40">
        <v>0</v>
      </c>
      <c r="I2414" s="40">
        <v>0</v>
      </c>
      <c r="J2414" s="42">
        <v>3997</v>
      </c>
      <c r="K2414" s="42">
        <f>J2414*OtherData!$C$3</f>
        <v>3025.7380772142319</v>
      </c>
      <c r="L2414" s="42" t="str">
        <f>VLOOKUP($C2414,OtherData!$H:$I,2,0)</f>
        <v>Water</v>
      </c>
      <c r="M2414" s="54">
        <f t="shared" si="150"/>
        <v>-3.9262030063851414E-2</v>
      </c>
      <c r="N2414" s="42" t="e">
        <f>VLOOKUP(E2414,Inflation!$A$2:'Inflation'!$L$63,14,FALSE)*J2414</f>
        <v>#REF!</v>
      </c>
      <c r="O2414" s="126" t="e">
        <f t="shared" si="151"/>
        <v>#REF!</v>
      </c>
      <c r="P2414" s="41">
        <v>3</v>
      </c>
      <c r="Q2414" s="41">
        <v>3</v>
      </c>
      <c r="R2414" s="41">
        <v>3</v>
      </c>
    </row>
    <row r="2415" spans="1:18">
      <c r="A2415" s="40" t="str">
        <f t="shared" si="148"/>
        <v>2_20142</v>
      </c>
      <c r="B2415" s="40">
        <v>2</v>
      </c>
      <c r="C2415" s="41" t="s">
        <v>86</v>
      </c>
      <c r="D2415" s="40">
        <v>2</v>
      </c>
      <c r="E2415" s="40">
        <v>2014</v>
      </c>
      <c r="F2415" s="40" t="str">
        <f t="shared" si="149"/>
        <v>2014Q2</v>
      </c>
      <c r="G2415" s="40">
        <v>1</v>
      </c>
      <c r="H2415" s="40">
        <v>0</v>
      </c>
      <c r="I2415" s="40">
        <v>0</v>
      </c>
      <c r="J2415" s="42">
        <v>3996</v>
      </c>
      <c r="K2415" s="42">
        <f>J2415*OtherData!$C$3</f>
        <v>3024.9810749432249</v>
      </c>
      <c r="L2415" s="42" t="str">
        <f>VLOOKUP($C2415,OtherData!$H:$I,2,0)</f>
        <v>Storm</v>
      </c>
      <c r="M2415" s="54">
        <f t="shared" si="150"/>
        <v>-3.926203672710242E-2</v>
      </c>
      <c r="N2415" s="42" t="e">
        <f>VLOOKUP(E2415,Inflation!$A$2:'Inflation'!$L$63,14,FALSE)*J2415</f>
        <v>#REF!</v>
      </c>
      <c r="O2415" s="126" t="e">
        <f t="shared" si="151"/>
        <v>#REF!</v>
      </c>
      <c r="P2415" s="41">
        <v>2</v>
      </c>
      <c r="Q2415" s="41">
        <v>2</v>
      </c>
      <c r="R2415" s="41">
        <v>2</v>
      </c>
    </row>
    <row r="2416" spans="1:18">
      <c r="A2416" s="40" t="str">
        <f t="shared" si="148"/>
        <v>2_20122</v>
      </c>
      <c r="B2416" s="40">
        <v>2</v>
      </c>
      <c r="C2416" s="41" t="s">
        <v>86</v>
      </c>
      <c r="D2416" s="40">
        <v>2</v>
      </c>
      <c r="E2416" s="40">
        <v>2012</v>
      </c>
      <c r="F2416" s="40" t="str">
        <f t="shared" si="149"/>
        <v>2012Q2</v>
      </c>
      <c r="G2416" s="40">
        <v>1</v>
      </c>
      <c r="H2416" s="40">
        <v>0</v>
      </c>
      <c r="I2416" s="40">
        <v>0</v>
      </c>
      <c r="J2416" s="42">
        <v>3993</v>
      </c>
      <c r="K2416" s="42">
        <f>J2416*OtherData!$C$3</f>
        <v>3022.7100681302045</v>
      </c>
      <c r="L2416" s="42" t="str">
        <f>VLOOKUP($C2416,OtherData!$H:$I,2,0)</f>
        <v>Storm</v>
      </c>
      <c r="M2416" s="54">
        <f t="shared" si="150"/>
        <v>-3.926205671685544E-2</v>
      </c>
      <c r="N2416" s="42" t="e">
        <f>VLOOKUP(E2416,Inflation!$A$2:'Inflation'!$L$63,14,FALSE)*J2416</f>
        <v>#REF!</v>
      </c>
      <c r="O2416" s="126" t="e">
        <f t="shared" si="151"/>
        <v>#REF!</v>
      </c>
      <c r="P2416" s="41">
        <v>2</v>
      </c>
      <c r="Q2416" s="41">
        <v>2</v>
      </c>
      <c r="R2416" s="41">
        <v>2</v>
      </c>
    </row>
    <row r="2417" spans="1:18">
      <c r="A2417" s="40" t="str">
        <f t="shared" si="148"/>
        <v>2_20143</v>
      </c>
      <c r="B2417" s="40">
        <v>2</v>
      </c>
      <c r="C2417" s="41" t="s">
        <v>86</v>
      </c>
      <c r="D2417" s="40">
        <v>3</v>
      </c>
      <c r="E2417" s="40">
        <v>2014</v>
      </c>
      <c r="F2417" s="40" t="str">
        <f t="shared" si="149"/>
        <v>2014Q3</v>
      </c>
      <c r="G2417" s="40">
        <v>1</v>
      </c>
      <c r="H2417" s="40">
        <v>0</v>
      </c>
      <c r="I2417" s="40">
        <v>0</v>
      </c>
      <c r="J2417" s="42">
        <v>3990</v>
      </c>
      <c r="K2417" s="42">
        <f>J2417*OtherData!$C$3</f>
        <v>3020.439061317184</v>
      </c>
      <c r="L2417" s="42" t="str">
        <f>VLOOKUP($C2417,OtherData!$H:$I,2,0)</f>
        <v>Storm</v>
      </c>
      <c r="M2417" s="54">
        <f t="shared" si="150"/>
        <v>-3.9262076706608452E-2</v>
      </c>
      <c r="N2417" s="42" t="e">
        <f>VLOOKUP(E2417,Inflation!$A$2:'Inflation'!$L$63,14,FALSE)*J2417</f>
        <v>#REF!</v>
      </c>
      <c r="O2417" s="126" t="e">
        <f t="shared" si="151"/>
        <v>#REF!</v>
      </c>
      <c r="P2417" s="41">
        <v>2</v>
      </c>
      <c r="Q2417" s="41">
        <v>2</v>
      </c>
      <c r="R2417" s="41">
        <v>2</v>
      </c>
    </row>
    <row r="2418" spans="1:18">
      <c r="A2418" s="40" t="str">
        <f t="shared" si="148"/>
        <v>2_20143</v>
      </c>
      <c r="B2418" s="40">
        <v>2</v>
      </c>
      <c r="C2418" s="41" t="s">
        <v>86</v>
      </c>
      <c r="D2418" s="40">
        <v>3</v>
      </c>
      <c r="E2418" s="40">
        <v>2014</v>
      </c>
      <c r="F2418" s="40" t="str">
        <f t="shared" si="149"/>
        <v>2014Q3</v>
      </c>
      <c r="G2418" s="40">
        <v>1</v>
      </c>
      <c r="H2418" s="40">
        <v>0</v>
      </c>
      <c r="I2418" s="40">
        <v>0</v>
      </c>
      <c r="J2418" s="42">
        <v>3989</v>
      </c>
      <c r="K2418" s="42">
        <f>J2418*OtherData!$C$3</f>
        <v>3019.6820590461771</v>
      </c>
      <c r="L2418" s="42" t="str">
        <f>VLOOKUP($C2418,OtherData!$H:$I,2,0)</f>
        <v>Storm</v>
      </c>
      <c r="M2418" s="54">
        <f t="shared" si="150"/>
        <v>-3.9262083369859459E-2</v>
      </c>
      <c r="N2418" s="42" t="e">
        <f>VLOOKUP(E2418,Inflation!$A$2:'Inflation'!$L$63,14,FALSE)*J2418</f>
        <v>#REF!</v>
      </c>
      <c r="O2418" s="126" t="e">
        <f t="shared" si="151"/>
        <v>#REF!</v>
      </c>
      <c r="P2418" s="41">
        <v>1</v>
      </c>
      <c r="Q2418" s="41">
        <v>1</v>
      </c>
      <c r="R2418" s="41">
        <v>5</v>
      </c>
    </row>
    <row r="2419" spans="1:18">
      <c r="A2419" s="40" t="str">
        <f t="shared" si="148"/>
        <v>3_19763</v>
      </c>
      <c r="B2419" s="40">
        <v>3</v>
      </c>
      <c r="C2419" s="41" t="s">
        <v>66</v>
      </c>
      <c r="D2419" s="40">
        <v>3</v>
      </c>
      <c r="E2419" s="40">
        <v>1976</v>
      </c>
      <c r="F2419" s="40" t="str">
        <f t="shared" si="149"/>
        <v>1976Q3</v>
      </c>
      <c r="G2419" s="40">
        <v>2</v>
      </c>
      <c r="H2419" s="40">
        <v>0</v>
      </c>
      <c r="I2419" s="40">
        <v>0</v>
      </c>
      <c r="J2419" s="42">
        <v>3981</v>
      </c>
      <c r="K2419" s="42">
        <f>J2419*OtherData!$C$3</f>
        <v>3013.6260408781227</v>
      </c>
      <c r="L2419" s="42" t="str">
        <f>VLOOKUP($C2419,OtherData!$H:$I,2,0)</f>
        <v>Water</v>
      </c>
      <c r="M2419" s="54">
        <f t="shared" si="150"/>
        <v>-3.9262136675867511E-2</v>
      </c>
      <c r="N2419" s="42" t="e">
        <f>VLOOKUP(E2419,Inflation!$A$2:'Inflation'!$L$63,14,FALSE)*J2419</f>
        <v>#REF!</v>
      </c>
      <c r="O2419" s="126" t="e">
        <f t="shared" si="151"/>
        <v>#REF!</v>
      </c>
      <c r="P2419" s="41">
        <v>3</v>
      </c>
      <c r="Q2419" s="41">
        <v>3</v>
      </c>
      <c r="R2419" s="41">
        <v>3</v>
      </c>
    </row>
    <row r="2420" spans="1:18">
      <c r="A2420" s="40" t="str">
        <f t="shared" si="148"/>
        <v>6_19744</v>
      </c>
      <c r="B2420" s="40">
        <v>6</v>
      </c>
      <c r="C2420" s="41" t="s">
        <v>73</v>
      </c>
      <c r="D2420" s="40">
        <v>4</v>
      </c>
      <c r="E2420" s="40">
        <v>1974</v>
      </c>
      <c r="F2420" s="40" t="str">
        <f t="shared" si="149"/>
        <v>1974Q4</v>
      </c>
      <c r="G2420" s="40">
        <v>1</v>
      </c>
      <c r="H2420" s="40">
        <v>0</v>
      </c>
      <c r="I2420" s="40">
        <v>0</v>
      </c>
      <c r="J2420" s="42">
        <v>3979</v>
      </c>
      <c r="K2420" s="42">
        <f>J2420*OtherData!$C$3</f>
        <v>3012.1120363361092</v>
      </c>
      <c r="L2420" s="42" t="str">
        <f>VLOOKUP($C2420,OtherData!$H:$I,2,0)</f>
        <v>Wind</v>
      </c>
      <c r="M2420" s="54">
        <f t="shared" si="150"/>
        <v>-3.9262150002369524E-2</v>
      </c>
      <c r="N2420" s="42" t="e">
        <f>VLOOKUP(E2420,Inflation!$A$2:'Inflation'!$L$63,14,FALSE)*J2420</f>
        <v>#REF!</v>
      </c>
      <c r="O2420" s="126" t="e">
        <f t="shared" si="151"/>
        <v>#REF!</v>
      </c>
      <c r="P2420" s="41">
        <v>4</v>
      </c>
      <c r="Q2420" s="41">
        <v>4</v>
      </c>
      <c r="R2420" s="41">
        <v>4</v>
      </c>
    </row>
    <row r="2421" spans="1:18">
      <c r="A2421" s="40" t="str">
        <f t="shared" si="148"/>
        <v>4_19822</v>
      </c>
      <c r="B2421" s="40">
        <v>4</v>
      </c>
      <c r="C2421" s="41" t="s">
        <v>104</v>
      </c>
      <c r="D2421" s="40">
        <v>2</v>
      </c>
      <c r="E2421" s="40">
        <v>1982</v>
      </c>
      <c r="F2421" s="40" t="str">
        <f t="shared" si="149"/>
        <v>1982Q2</v>
      </c>
      <c r="G2421" s="40">
        <v>1</v>
      </c>
      <c r="H2421" s="40">
        <v>0</v>
      </c>
      <c r="I2421" s="40">
        <v>0</v>
      </c>
      <c r="J2421" s="42">
        <v>3973</v>
      </c>
      <c r="K2421" s="42">
        <f>J2421*OtherData!$C$3</f>
        <v>3007.5700227100683</v>
      </c>
      <c r="L2421" s="42" t="str">
        <f>VLOOKUP($C2421,OtherData!$H:$I,2,0)</f>
        <v>Water</v>
      </c>
      <c r="M2421" s="54">
        <f t="shared" si="150"/>
        <v>-3.9262189981875556E-2</v>
      </c>
      <c r="N2421" s="42" t="e">
        <f>VLOOKUP(E2421,Inflation!$A$2:'Inflation'!$L$63,14,FALSE)*J2421</f>
        <v>#REF!</v>
      </c>
      <c r="O2421" s="126" t="e">
        <f t="shared" si="151"/>
        <v>#REF!</v>
      </c>
      <c r="P2421" s="41">
        <v>5</v>
      </c>
      <c r="Q2421" s="41">
        <v>2</v>
      </c>
      <c r="R2421" s="41">
        <v>2</v>
      </c>
    </row>
    <row r="2422" spans="1:18">
      <c r="A2422" s="40" t="str">
        <f t="shared" si="148"/>
        <v>3_19901</v>
      </c>
      <c r="B2422" s="40">
        <v>3</v>
      </c>
      <c r="C2422" s="41" t="s">
        <v>73</v>
      </c>
      <c r="D2422" s="40">
        <v>1</v>
      </c>
      <c r="E2422" s="40">
        <v>1990</v>
      </c>
      <c r="F2422" s="40" t="str">
        <f t="shared" si="149"/>
        <v>1990Q1</v>
      </c>
      <c r="G2422" s="40">
        <v>1</v>
      </c>
      <c r="H2422" s="40">
        <v>0</v>
      </c>
      <c r="I2422" s="40">
        <v>0</v>
      </c>
      <c r="J2422" s="42">
        <v>3967</v>
      </c>
      <c r="K2422" s="42">
        <f>J2422*OtherData!$C$3</f>
        <v>3003.0280090840274</v>
      </c>
      <c r="L2422" s="42" t="str">
        <f>VLOOKUP($C2422,OtherData!$H:$I,2,0)</f>
        <v>Wind</v>
      </c>
      <c r="M2422" s="54">
        <f t="shared" si="150"/>
        <v>-3.9262229961381595E-2</v>
      </c>
      <c r="N2422" s="42" t="e">
        <f>VLOOKUP(E2422,Inflation!$A$2:'Inflation'!$L$63,14,FALSE)*J2422</f>
        <v>#REF!</v>
      </c>
      <c r="O2422" s="126" t="e">
        <f t="shared" si="151"/>
        <v>#REF!</v>
      </c>
      <c r="P2422" s="41">
        <v>3</v>
      </c>
      <c r="Q2422" s="41">
        <v>3</v>
      </c>
      <c r="R2422" s="41">
        <v>3</v>
      </c>
    </row>
    <row r="2423" spans="1:18">
      <c r="A2423" s="40" t="str">
        <f t="shared" si="148"/>
        <v>1_19773</v>
      </c>
      <c r="B2423" s="40">
        <v>1</v>
      </c>
      <c r="C2423" s="41" t="s">
        <v>102</v>
      </c>
      <c r="D2423" s="40">
        <v>3</v>
      </c>
      <c r="E2423" s="40">
        <v>1977</v>
      </c>
      <c r="F2423" s="40" t="str">
        <f t="shared" si="149"/>
        <v>1977Q3</v>
      </c>
      <c r="G2423" s="40">
        <v>1</v>
      </c>
      <c r="H2423" s="40">
        <v>0</v>
      </c>
      <c r="I2423" s="40">
        <v>0</v>
      </c>
      <c r="J2423" s="42">
        <v>3960</v>
      </c>
      <c r="K2423" s="42">
        <f>J2423*OtherData!$C$3</f>
        <v>2997.7289931869796</v>
      </c>
      <c r="L2423" s="42" t="str">
        <f>VLOOKUP($C2423,OtherData!$H:$I,2,0)</f>
        <v>Water</v>
      </c>
      <c r="M2423" s="54">
        <f t="shared" si="150"/>
        <v>-3.9262276604138634E-2</v>
      </c>
      <c r="N2423" s="42" t="e">
        <f>VLOOKUP(E2423,Inflation!$A$2:'Inflation'!$L$63,14,FALSE)*J2423</f>
        <v>#REF!</v>
      </c>
      <c r="O2423" s="126" t="e">
        <f t="shared" si="151"/>
        <v>#REF!</v>
      </c>
      <c r="P2423" s="41">
        <v>3</v>
      </c>
      <c r="Q2423" s="41">
        <v>3</v>
      </c>
      <c r="R2423" s="41">
        <v>3</v>
      </c>
    </row>
    <row r="2424" spans="1:18">
      <c r="A2424" s="40" t="str">
        <f t="shared" si="148"/>
        <v>3_19942</v>
      </c>
      <c r="B2424" s="40">
        <v>3</v>
      </c>
      <c r="C2424" s="41" t="s">
        <v>71</v>
      </c>
      <c r="D2424" s="40">
        <v>2</v>
      </c>
      <c r="E2424" s="40">
        <v>1994</v>
      </c>
      <c r="F2424" s="40" t="str">
        <f t="shared" si="149"/>
        <v>1994Q2</v>
      </c>
      <c r="G2424" s="40">
        <v>1</v>
      </c>
      <c r="H2424" s="40">
        <v>0</v>
      </c>
      <c r="I2424" s="40">
        <v>0</v>
      </c>
      <c r="J2424" s="42">
        <v>3952</v>
      </c>
      <c r="K2424" s="42">
        <f>J2424*OtherData!$C$3</f>
        <v>2991.6729750189252</v>
      </c>
      <c r="L2424" s="42" t="str">
        <f>VLOOKUP($C2424,OtherData!$H:$I,2,0)</f>
        <v>Storm</v>
      </c>
      <c r="M2424" s="54">
        <f t="shared" si="150"/>
        <v>-3.9262329910146686E-2</v>
      </c>
      <c r="N2424" s="42" t="e">
        <f>VLOOKUP(E2424,Inflation!$A$2:'Inflation'!$L$63,14,FALSE)*J2424</f>
        <v>#REF!</v>
      </c>
      <c r="O2424" s="126" t="e">
        <f t="shared" si="151"/>
        <v>#REF!</v>
      </c>
      <c r="P2424" s="41">
        <v>3</v>
      </c>
      <c r="Q2424" s="41">
        <v>3</v>
      </c>
      <c r="R2424" s="41">
        <v>5</v>
      </c>
    </row>
    <row r="2425" spans="1:18">
      <c r="A2425" s="40" t="str">
        <f t="shared" si="148"/>
        <v>2_19822</v>
      </c>
      <c r="B2425" s="40">
        <v>2</v>
      </c>
      <c r="C2425" s="41" t="s">
        <v>104</v>
      </c>
      <c r="D2425" s="40">
        <v>2</v>
      </c>
      <c r="E2425" s="40">
        <v>1982</v>
      </c>
      <c r="F2425" s="40" t="str">
        <f t="shared" si="149"/>
        <v>1982Q2</v>
      </c>
      <c r="G2425" s="40">
        <v>1</v>
      </c>
      <c r="H2425" s="40">
        <v>0</v>
      </c>
      <c r="I2425" s="40">
        <v>0</v>
      </c>
      <c r="J2425" s="42">
        <v>3950</v>
      </c>
      <c r="K2425" s="42">
        <f>J2425*OtherData!$C$3</f>
        <v>2990.1589704769117</v>
      </c>
      <c r="L2425" s="42" t="str">
        <f>VLOOKUP($C2425,OtherData!$H:$I,2,0)</f>
        <v>Water</v>
      </c>
      <c r="M2425" s="54">
        <f t="shared" si="150"/>
        <v>-3.9262343236648699E-2</v>
      </c>
      <c r="N2425" s="42" t="e">
        <f>VLOOKUP(E2425,Inflation!$A$2:'Inflation'!$L$63,14,FALSE)*J2425</f>
        <v>#REF!</v>
      </c>
      <c r="O2425" s="126" t="e">
        <f t="shared" si="151"/>
        <v>#REF!</v>
      </c>
      <c r="P2425" s="41">
        <v>4</v>
      </c>
      <c r="Q2425" s="41">
        <v>4</v>
      </c>
      <c r="R2425" s="41">
        <v>5</v>
      </c>
    </row>
    <row r="2426" spans="1:18">
      <c r="A2426" s="40" t="str">
        <f t="shared" si="148"/>
        <v>5_19852</v>
      </c>
      <c r="B2426" s="40">
        <v>5</v>
      </c>
      <c r="C2426" s="41" t="s">
        <v>86</v>
      </c>
      <c r="D2426" s="40">
        <v>2</v>
      </c>
      <c r="E2426" s="40">
        <v>1985</v>
      </c>
      <c r="F2426" s="40" t="str">
        <f t="shared" si="149"/>
        <v>1985Q2</v>
      </c>
      <c r="G2426" s="40">
        <v>1</v>
      </c>
      <c r="H2426" s="40">
        <v>0</v>
      </c>
      <c r="I2426" s="40">
        <v>0</v>
      </c>
      <c r="J2426" s="42">
        <v>3944</v>
      </c>
      <c r="K2426" s="42">
        <f>J2426*OtherData!$C$3</f>
        <v>2985.6169568508708</v>
      </c>
      <c r="L2426" s="42" t="str">
        <f>VLOOKUP($C2426,OtherData!$H:$I,2,0)</f>
        <v>Storm</v>
      </c>
      <c r="M2426" s="54">
        <f t="shared" si="150"/>
        <v>-3.9262383216154731E-2</v>
      </c>
      <c r="N2426" s="42" t="e">
        <f>VLOOKUP(E2426,Inflation!$A$2:'Inflation'!$L$63,14,FALSE)*J2426</f>
        <v>#REF!</v>
      </c>
      <c r="O2426" s="126" t="e">
        <f t="shared" si="151"/>
        <v>#REF!</v>
      </c>
      <c r="P2426" s="41">
        <v>5</v>
      </c>
      <c r="Q2426" s="41">
        <v>2</v>
      </c>
      <c r="R2426" s="41">
        <v>2</v>
      </c>
    </row>
    <row r="2427" spans="1:18">
      <c r="A2427" s="40" t="str">
        <f t="shared" si="148"/>
        <v>6_19641</v>
      </c>
      <c r="B2427" s="40">
        <v>6</v>
      </c>
      <c r="C2427" s="41" t="s">
        <v>67</v>
      </c>
      <c r="D2427" s="40">
        <v>1</v>
      </c>
      <c r="E2427" s="40">
        <v>1964</v>
      </c>
      <c r="F2427" s="40" t="str">
        <f t="shared" si="149"/>
        <v>1964Q1</v>
      </c>
      <c r="G2427" s="40">
        <v>2</v>
      </c>
      <c r="H2427" s="40">
        <v>0</v>
      </c>
      <c r="I2427" s="40">
        <v>10</v>
      </c>
      <c r="J2427" s="42">
        <v>3930</v>
      </c>
      <c r="K2427" s="42">
        <f>J2427*OtherData!$C$3</f>
        <v>2975.0189250567755</v>
      </c>
      <c r="L2427" s="42" t="str">
        <f>VLOOKUP($C2427,OtherData!$H:$I,2,0)</f>
        <v>Winter</v>
      </c>
      <c r="M2427" s="54">
        <f t="shared" si="150"/>
        <v>-3.9262476501668822E-2</v>
      </c>
      <c r="N2427" s="42" t="e">
        <f>VLOOKUP(E2427,Inflation!$A$2:'Inflation'!$L$63,14,FALSE)*J2427</f>
        <v>#REF!</v>
      </c>
      <c r="O2427" s="126" t="e">
        <f t="shared" si="151"/>
        <v>#REF!</v>
      </c>
      <c r="P2427" s="41">
        <v>3</v>
      </c>
      <c r="Q2427" s="41">
        <v>3</v>
      </c>
      <c r="R2427" s="41">
        <v>3</v>
      </c>
    </row>
    <row r="2428" spans="1:18">
      <c r="A2428" s="40" t="str">
        <f t="shared" si="148"/>
        <v>4_19743</v>
      </c>
      <c r="B2428" s="40">
        <v>4</v>
      </c>
      <c r="C2428" s="41" t="s">
        <v>97</v>
      </c>
      <c r="D2428" s="40">
        <v>3</v>
      </c>
      <c r="E2428" s="40">
        <v>1974</v>
      </c>
      <c r="F2428" s="40" t="str">
        <f t="shared" si="149"/>
        <v>1974Q3</v>
      </c>
      <c r="G2428" s="40">
        <v>1</v>
      </c>
      <c r="H2428" s="40">
        <v>0</v>
      </c>
      <c r="I2428" s="40">
        <v>0</v>
      </c>
      <c r="J2428" s="42">
        <v>3916</v>
      </c>
      <c r="K2428" s="42">
        <f>J2428*OtherData!$C$3</f>
        <v>2964.4208932626798</v>
      </c>
      <c r="L2428" s="42" t="str">
        <f>VLOOKUP($C2428,OtherData!$H:$I,2,0)</f>
        <v>Wind</v>
      </c>
      <c r="M2428" s="54">
        <f t="shared" si="150"/>
        <v>-3.9262569787182906E-2</v>
      </c>
      <c r="N2428" s="42" t="e">
        <f>VLOOKUP(E2428,Inflation!$A$2:'Inflation'!$L$63,14,FALSE)*J2428</f>
        <v>#REF!</v>
      </c>
      <c r="O2428" s="126" t="e">
        <f t="shared" si="151"/>
        <v>#REF!</v>
      </c>
      <c r="P2428" s="41">
        <v>2</v>
      </c>
      <c r="Q2428" s="41">
        <v>2</v>
      </c>
      <c r="R2428" s="41">
        <v>2</v>
      </c>
    </row>
    <row r="2429" spans="1:18">
      <c r="A2429" s="40" t="str">
        <f t="shared" si="148"/>
        <v>3_19762</v>
      </c>
      <c r="B2429" s="40">
        <v>3</v>
      </c>
      <c r="C2429" s="41" t="s">
        <v>74</v>
      </c>
      <c r="D2429" s="40">
        <v>2</v>
      </c>
      <c r="E2429" s="40">
        <v>1976</v>
      </c>
      <c r="F2429" s="40" t="str">
        <f t="shared" si="149"/>
        <v>1976Q2</v>
      </c>
      <c r="G2429" s="40">
        <v>1</v>
      </c>
      <c r="H2429" s="40">
        <v>0</v>
      </c>
      <c r="I2429" s="40">
        <v>0</v>
      </c>
      <c r="J2429" s="42">
        <v>3905</v>
      </c>
      <c r="K2429" s="42">
        <f>J2429*OtherData!$C$3</f>
        <v>2956.093868281605</v>
      </c>
      <c r="L2429" s="42" t="str">
        <f>VLOOKUP($C2429,OtherData!$H:$I,2,0)</f>
        <v>Storm</v>
      </c>
      <c r="M2429" s="54">
        <f t="shared" si="150"/>
        <v>-3.9262643082943971E-2</v>
      </c>
      <c r="N2429" s="42" t="e">
        <f>VLOOKUP(E2429,Inflation!$A$2:'Inflation'!$L$63,14,FALSE)*J2429</f>
        <v>#REF!</v>
      </c>
      <c r="O2429" s="126" t="e">
        <f t="shared" si="151"/>
        <v>#REF!</v>
      </c>
      <c r="P2429" s="41">
        <v>2</v>
      </c>
      <c r="Q2429" s="41">
        <v>2</v>
      </c>
      <c r="R2429" s="41">
        <v>2</v>
      </c>
    </row>
    <row r="2430" spans="1:18">
      <c r="A2430" s="40" t="str">
        <f t="shared" si="148"/>
        <v>2_20163</v>
      </c>
      <c r="B2430" s="40">
        <v>2</v>
      </c>
      <c r="C2430" s="41" t="s">
        <v>86</v>
      </c>
      <c r="D2430" s="40">
        <v>3</v>
      </c>
      <c r="E2430" s="40">
        <v>2016</v>
      </c>
      <c r="F2430" s="40" t="str">
        <f t="shared" si="149"/>
        <v>2016Q3</v>
      </c>
      <c r="G2430" s="40">
        <v>1</v>
      </c>
      <c r="H2430" s="40">
        <v>0</v>
      </c>
      <c r="I2430" s="40">
        <v>0</v>
      </c>
      <c r="J2430" s="42">
        <v>3870</v>
      </c>
      <c r="K2430" s="42">
        <f>J2430*OtherData!$C$3</f>
        <v>2929.5987887963665</v>
      </c>
      <c r="L2430" s="42" t="str">
        <f>VLOOKUP($C2430,OtherData!$H:$I,2,0)</f>
        <v>Storm</v>
      </c>
      <c r="M2430" s="54">
        <f t="shared" si="150"/>
        <v>-3.9262876296729185E-2</v>
      </c>
      <c r="N2430" s="42" t="e">
        <f>VLOOKUP(E2430,Inflation!$A$2:'Inflation'!$L$63,14,FALSE)*J2430</f>
        <v>#REF!</v>
      </c>
      <c r="O2430" s="126" t="e">
        <f t="shared" si="151"/>
        <v>#REF!</v>
      </c>
      <c r="P2430" s="41">
        <v>2</v>
      </c>
      <c r="Q2430" s="41">
        <v>2</v>
      </c>
      <c r="R2430" s="41">
        <v>2</v>
      </c>
    </row>
    <row r="2431" spans="1:18">
      <c r="A2431" s="40" t="str">
        <f t="shared" si="148"/>
        <v>2_20163</v>
      </c>
      <c r="B2431" s="40">
        <v>2</v>
      </c>
      <c r="C2431" s="41" t="s">
        <v>86</v>
      </c>
      <c r="D2431" s="40">
        <v>3</v>
      </c>
      <c r="E2431" s="40">
        <v>2016</v>
      </c>
      <c r="F2431" s="40" t="str">
        <f t="shared" si="149"/>
        <v>2016Q3</v>
      </c>
      <c r="G2431" s="40">
        <v>1</v>
      </c>
      <c r="H2431" s="40">
        <v>0</v>
      </c>
      <c r="I2431" s="40">
        <v>0</v>
      </c>
      <c r="J2431" s="42">
        <v>3868</v>
      </c>
      <c r="K2431" s="42">
        <f>J2431*OtherData!$C$3</f>
        <v>2928.0847842543531</v>
      </c>
      <c r="L2431" s="42" t="str">
        <f>VLOOKUP($C2431,OtherData!$H:$I,2,0)</f>
        <v>Storm</v>
      </c>
      <c r="M2431" s="54">
        <f t="shared" si="150"/>
        <v>-3.9262889623231198E-2</v>
      </c>
      <c r="N2431" s="42" t="e">
        <f>VLOOKUP(E2431,Inflation!$A$2:'Inflation'!$L$63,14,FALSE)*J2431</f>
        <v>#REF!</v>
      </c>
      <c r="O2431" s="126" t="e">
        <f t="shared" si="151"/>
        <v>#REF!</v>
      </c>
      <c r="P2431" s="41">
        <v>4</v>
      </c>
      <c r="Q2431" s="41">
        <v>4</v>
      </c>
      <c r="R2431" s="41">
        <v>4</v>
      </c>
    </row>
    <row r="2432" spans="1:18">
      <c r="A2432" s="40" t="str">
        <f t="shared" si="148"/>
        <v>2_20143</v>
      </c>
      <c r="B2432" s="40">
        <v>2</v>
      </c>
      <c r="C2432" s="41" t="s">
        <v>86</v>
      </c>
      <c r="D2432" s="40">
        <v>3</v>
      </c>
      <c r="E2432" s="40">
        <v>2014</v>
      </c>
      <c r="F2432" s="40" t="str">
        <f t="shared" si="149"/>
        <v>2014Q3</v>
      </c>
      <c r="G2432" s="40">
        <v>1</v>
      </c>
      <c r="H2432" s="40">
        <v>0</v>
      </c>
      <c r="I2432" s="40">
        <v>0</v>
      </c>
      <c r="J2432" s="42">
        <v>3845</v>
      </c>
      <c r="K2432" s="42">
        <f>J2432*OtherData!$C$3</f>
        <v>2910.673732021196</v>
      </c>
      <c r="L2432" s="42" t="str">
        <f>VLOOKUP($C2432,OtherData!$H:$I,2,0)</f>
        <v>Storm</v>
      </c>
      <c r="M2432" s="54">
        <f t="shared" si="150"/>
        <v>-3.9263042878004334E-2</v>
      </c>
      <c r="N2432" s="42" t="e">
        <f>VLOOKUP(E2432,Inflation!$A$2:'Inflation'!$L$63,14,FALSE)*J2432</f>
        <v>#REF!</v>
      </c>
      <c r="O2432" s="126" t="e">
        <f t="shared" si="151"/>
        <v>#REF!</v>
      </c>
      <c r="P2432" s="41">
        <v>2</v>
      </c>
      <c r="Q2432" s="41">
        <v>2</v>
      </c>
      <c r="R2432" s="41">
        <v>2</v>
      </c>
    </row>
    <row r="2433" spans="1:18">
      <c r="A2433" s="40" t="str">
        <f t="shared" si="148"/>
        <v>3_19821</v>
      </c>
      <c r="B2433" s="40">
        <v>3</v>
      </c>
      <c r="C2433" s="41" t="s">
        <v>66</v>
      </c>
      <c r="D2433" s="40">
        <v>1</v>
      </c>
      <c r="E2433" s="40">
        <v>1982</v>
      </c>
      <c r="F2433" s="40" t="str">
        <f t="shared" si="149"/>
        <v>1982Q1</v>
      </c>
      <c r="G2433" s="40">
        <v>14</v>
      </c>
      <c r="H2433" s="40">
        <v>0</v>
      </c>
      <c r="I2433" s="40">
        <v>0</v>
      </c>
      <c r="J2433" s="42">
        <v>3828</v>
      </c>
      <c r="K2433" s="42">
        <f>J2433*OtherData!$C$3</f>
        <v>2897.8046934140802</v>
      </c>
      <c r="L2433" s="42" t="str">
        <f>VLOOKUP($C2433,OtherData!$H:$I,2,0)</f>
        <v>Water</v>
      </c>
      <c r="M2433" s="54">
        <f t="shared" si="150"/>
        <v>-3.9263156153271438E-2</v>
      </c>
      <c r="N2433" s="42" t="e">
        <f>VLOOKUP(E2433,Inflation!$A$2:'Inflation'!$L$63,14,FALSE)*J2433</f>
        <v>#REF!</v>
      </c>
      <c r="O2433" s="126" t="e">
        <f t="shared" si="151"/>
        <v>#REF!</v>
      </c>
      <c r="P2433" s="41">
        <v>4</v>
      </c>
      <c r="Q2433" s="41">
        <v>4</v>
      </c>
      <c r="R2433" s="41">
        <v>4</v>
      </c>
    </row>
    <row r="2434" spans="1:18">
      <c r="A2434" s="40" t="str">
        <f t="shared" ref="A2434:A2497" si="152">B2434&amp;"_"&amp;E2434&amp;D2434</f>
        <v>2_20123</v>
      </c>
      <c r="B2434" s="40">
        <v>2</v>
      </c>
      <c r="C2434" s="41" t="s">
        <v>86</v>
      </c>
      <c r="D2434" s="40">
        <v>3</v>
      </c>
      <c r="E2434" s="40">
        <v>2012</v>
      </c>
      <c r="F2434" s="40" t="str">
        <f t="shared" ref="F2434:F2497" si="153">E2434&amp;"Q"&amp;D2434</f>
        <v>2012Q3</v>
      </c>
      <c r="G2434" s="40">
        <v>1</v>
      </c>
      <c r="H2434" s="40">
        <v>0</v>
      </c>
      <c r="I2434" s="40">
        <v>0</v>
      </c>
      <c r="J2434" s="42">
        <v>3792</v>
      </c>
      <c r="K2434" s="42">
        <f>J2434*OtherData!$C$3</f>
        <v>2870.5526116578353</v>
      </c>
      <c r="L2434" s="42" t="str">
        <f>VLOOKUP($C2434,OtherData!$H:$I,2,0)</f>
        <v>Storm</v>
      </c>
      <c r="M2434" s="54">
        <f t="shared" ref="M2434:M2497" si="154">STANDARDIZE(J2434,AVERAGE($J$2:$J$3367),_xlfn.STDEV.S($J$2:$J$3367))</f>
        <v>-3.9263396030307658E-2</v>
      </c>
      <c r="N2434" s="42" t="e">
        <f>VLOOKUP(E2434,Inflation!$A$2:'Inflation'!$L$63,14,FALSE)*J2434</f>
        <v>#REF!</v>
      </c>
      <c r="O2434" s="126" t="e">
        <f t="shared" ref="O2434:O2497" si="155">STANDARDIZE(N2434,AVERAGE($N$2:$N$3367),_xlfn.STDEV.S($N$2:$N$3367))</f>
        <v>#REF!</v>
      </c>
      <c r="P2434" s="41">
        <v>4</v>
      </c>
      <c r="Q2434" s="41">
        <v>4</v>
      </c>
      <c r="R2434" s="41">
        <v>4</v>
      </c>
    </row>
    <row r="2435" spans="1:18">
      <c r="A2435" s="40" t="str">
        <f t="shared" si="152"/>
        <v>3_19771</v>
      </c>
      <c r="B2435" s="40">
        <v>3</v>
      </c>
      <c r="C2435" s="41" t="s">
        <v>71</v>
      </c>
      <c r="D2435" s="40">
        <v>1</v>
      </c>
      <c r="E2435" s="40">
        <v>1977</v>
      </c>
      <c r="F2435" s="40" t="str">
        <f t="shared" si="153"/>
        <v>1977Q1</v>
      </c>
      <c r="G2435" s="40">
        <v>1</v>
      </c>
      <c r="H2435" s="40">
        <v>0</v>
      </c>
      <c r="I2435" s="40">
        <v>0</v>
      </c>
      <c r="J2435" s="42">
        <v>3787</v>
      </c>
      <c r="K2435" s="42">
        <f>J2435*OtherData!$C$3</f>
        <v>2866.7676003028009</v>
      </c>
      <c r="L2435" s="42" t="str">
        <f>VLOOKUP($C2435,OtherData!$H:$I,2,0)</f>
        <v>Storm</v>
      </c>
      <c r="M2435" s="54">
        <f t="shared" si="154"/>
        <v>-3.9263429346562684E-2</v>
      </c>
      <c r="N2435" s="42" t="e">
        <f>VLOOKUP(E2435,Inflation!$A$2:'Inflation'!$L$63,14,FALSE)*J2435</f>
        <v>#REF!</v>
      </c>
      <c r="O2435" s="126" t="e">
        <f t="shared" si="155"/>
        <v>#REF!</v>
      </c>
      <c r="P2435" s="41">
        <v>3</v>
      </c>
      <c r="Q2435" s="41">
        <v>3</v>
      </c>
      <c r="R2435" s="41">
        <v>3</v>
      </c>
    </row>
    <row r="2436" spans="1:18">
      <c r="A2436" s="40" t="str">
        <f t="shared" si="152"/>
        <v>2_19771</v>
      </c>
      <c r="B2436" s="40">
        <v>2</v>
      </c>
      <c r="C2436" s="41" t="s">
        <v>71</v>
      </c>
      <c r="D2436" s="40">
        <v>1</v>
      </c>
      <c r="E2436" s="40">
        <v>1977</v>
      </c>
      <c r="F2436" s="40" t="str">
        <f t="shared" si="153"/>
        <v>1977Q1</v>
      </c>
      <c r="G2436" s="40">
        <v>1</v>
      </c>
      <c r="H2436" s="40">
        <v>0</v>
      </c>
      <c r="I2436" s="40">
        <v>1</v>
      </c>
      <c r="J2436" s="42">
        <v>3783</v>
      </c>
      <c r="K2436" s="42">
        <f>J2436*OtherData!$C$3</f>
        <v>2863.739591218774</v>
      </c>
      <c r="L2436" s="42" t="str">
        <f>VLOOKUP($C2436,OtherData!$H:$I,2,0)</f>
        <v>Storm</v>
      </c>
      <c r="M2436" s="54">
        <f t="shared" si="154"/>
        <v>-3.926345599956671E-2</v>
      </c>
      <c r="N2436" s="42" t="e">
        <f>VLOOKUP(E2436,Inflation!$A$2:'Inflation'!$L$63,14,FALSE)*J2436</f>
        <v>#REF!</v>
      </c>
      <c r="O2436" s="126" t="e">
        <f t="shared" si="155"/>
        <v>#REF!</v>
      </c>
      <c r="P2436" s="41">
        <v>1</v>
      </c>
      <c r="Q2436" s="41">
        <v>1</v>
      </c>
      <c r="R2436" s="41">
        <v>1</v>
      </c>
    </row>
    <row r="2437" spans="1:18">
      <c r="A2437" s="40" t="str">
        <f t="shared" si="152"/>
        <v>3_19852</v>
      </c>
      <c r="B2437" s="40">
        <v>3</v>
      </c>
      <c r="C2437" s="41" t="s">
        <v>86</v>
      </c>
      <c r="D2437" s="40">
        <v>2</v>
      </c>
      <c r="E2437" s="40">
        <v>1985</v>
      </c>
      <c r="F2437" s="40" t="str">
        <f t="shared" si="153"/>
        <v>1985Q2</v>
      </c>
      <c r="G2437" s="40">
        <v>1</v>
      </c>
      <c r="H2437" s="40">
        <v>0</v>
      </c>
      <c r="I2437" s="40">
        <v>0</v>
      </c>
      <c r="J2437" s="42">
        <v>3762</v>
      </c>
      <c r="K2437" s="42">
        <f>J2437*OtherData!$C$3</f>
        <v>2847.8425435276308</v>
      </c>
      <c r="L2437" s="42" t="str">
        <f>VLOOKUP($C2437,OtherData!$H:$I,2,0)</f>
        <v>Storm</v>
      </c>
      <c r="M2437" s="54">
        <f t="shared" si="154"/>
        <v>-3.926359592783784E-2</v>
      </c>
      <c r="N2437" s="42" t="e">
        <f>VLOOKUP(E2437,Inflation!$A$2:'Inflation'!$L$63,14,FALSE)*J2437</f>
        <v>#REF!</v>
      </c>
      <c r="O2437" s="126" t="e">
        <f t="shared" si="155"/>
        <v>#REF!</v>
      </c>
      <c r="P2437" s="41">
        <v>4</v>
      </c>
      <c r="Q2437" s="41">
        <v>4</v>
      </c>
      <c r="R2437" s="41">
        <v>5</v>
      </c>
    </row>
    <row r="2438" spans="1:18">
      <c r="A2438" s="40" t="str">
        <f t="shared" si="152"/>
        <v>2_19764</v>
      </c>
      <c r="B2438" s="40">
        <v>2</v>
      </c>
      <c r="C2438" s="41" t="s">
        <v>71</v>
      </c>
      <c r="D2438" s="40">
        <v>4</v>
      </c>
      <c r="E2438" s="40">
        <v>1976</v>
      </c>
      <c r="F2438" s="40" t="str">
        <f t="shared" si="153"/>
        <v>1976Q4</v>
      </c>
      <c r="G2438" s="40">
        <v>1</v>
      </c>
      <c r="H2438" s="40">
        <v>0</v>
      </c>
      <c r="I2438" s="40">
        <v>2</v>
      </c>
      <c r="J2438" s="42">
        <v>3730</v>
      </c>
      <c r="K2438" s="42">
        <f>J2438*OtherData!$C$3</f>
        <v>2823.6184708554129</v>
      </c>
      <c r="L2438" s="42" t="str">
        <f>VLOOKUP($C2438,OtherData!$H:$I,2,0)</f>
        <v>Storm</v>
      </c>
      <c r="M2438" s="54">
        <f t="shared" si="154"/>
        <v>-3.9263809151870034E-2</v>
      </c>
      <c r="N2438" s="42" t="e">
        <f>VLOOKUP(E2438,Inflation!$A$2:'Inflation'!$L$63,14,FALSE)*J2438</f>
        <v>#REF!</v>
      </c>
      <c r="O2438" s="126" t="e">
        <f t="shared" si="155"/>
        <v>#REF!</v>
      </c>
      <c r="P2438" s="41">
        <v>2</v>
      </c>
      <c r="Q2438" s="41">
        <v>2</v>
      </c>
      <c r="R2438" s="41">
        <v>2</v>
      </c>
    </row>
    <row r="2439" spans="1:18">
      <c r="A2439" s="40" t="str">
        <f t="shared" si="152"/>
        <v>5_19771</v>
      </c>
      <c r="B2439" s="40">
        <v>5</v>
      </c>
      <c r="C2439" s="41" t="s">
        <v>71</v>
      </c>
      <c r="D2439" s="40">
        <v>1</v>
      </c>
      <c r="E2439" s="40">
        <v>1977</v>
      </c>
      <c r="F2439" s="40" t="str">
        <f t="shared" si="153"/>
        <v>1977Q1</v>
      </c>
      <c r="G2439" s="40">
        <v>1</v>
      </c>
      <c r="H2439" s="40">
        <v>0</v>
      </c>
      <c r="I2439" s="40">
        <v>2</v>
      </c>
      <c r="J2439" s="42">
        <v>3726</v>
      </c>
      <c r="K2439" s="42">
        <f>J2439*OtherData!$C$3</f>
        <v>2820.5904617713854</v>
      </c>
      <c r="L2439" s="42" t="str">
        <f>VLOOKUP($C2439,OtherData!$H:$I,2,0)</f>
        <v>Storm</v>
      </c>
      <c r="M2439" s="54">
        <f t="shared" si="154"/>
        <v>-3.926383580487406E-2</v>
      </c>
      <c r="N2439" s="42" t="e">
        <f>VLOOKUP(E2439,Inflation!$A$2:'Inflation'!$L$63,14,FALSE)*J2439</f>
        <v>#REF!</v>
      </c>
      <c r="O2439" s="126" t="e">
        <f t="shared" si="155"/>
        <v>#REF!</v>
      </c>
      <c r="P2439" s="41">
        <v>4</v>
      </c>
      <c r="Q2439" s="41">
        <v>4</v>
      </c>
      <c r="R2439" s="41">
        <v>4</v>
      </c>
    </row>
    <row r="2440" spans="1:18">
      <c r="A2440" s="40" t="str">
        <f t="shared" si="152"/>
        <v>3_19653</v>
      </c>
      <c r="B2440" s="40">
        <v>3</v>
      </c>
      <c r="C2440" s="41" t="s">
        <v>74</v>
      </c>
      <c r="D2440" s="40">
        <v>3</v>
      </c>
      <c r="E2440" s="40">
        <v>1965</v>
      </c>
      <c r="F2440" s="40" t="str">
        <f t="shared" si="153"/>
        <v>1965Q3</v>
      </c>
      <c r="G2440" s="40">
        <v>1</v>
      </c>
      <c r="H2440" s="40">
        <v>0</v>
      </c>
      <c r="I2440" s="40">
        <v>0</v>
      </c>
      <c r="J2440" s="42">
        <v>3724</v>
      </c>
      <c r="K2440" s="42">
        <f>J2440*OtherData!$C$3</f>
        <v>2819.076457229372</v>
      </c>
      <c r="L2440" s="42" t="str">
        <f>VLOOKUP($C2440,OtherData!$H:$I,2,0)</f>
        <v>Storm</v>
      </c>
      <c r="M2440" s="54">
        <f t="shared" si="154"/>
        <v>-3.9263849131376066E-2</v>
      </c>
      <c r="N2440" s="42" t="e">
        <f>VLOOKUP(E2440,Inflation!$A$2:'Inflation'!$L$63,14,FALSE)*J2440</f>
        <v>#REF!</v>
      </c>
      <c r="O2440" s="126" t="e">
        <f t="shared" si="155"/>
        <v>#REF!</v>
      </c>
      <c r="P2440" s="41">
        <v>2</v>
      </c>
      <c r="Q2440" s="41">
        <v>2</v>
      </c>
      <c r="R2440" s="41">
        <v>2</v>
      </c>
    </row>
    <row r="2441" spans="1:18">
      <c r="A2441" s="40" t="str">
        <f t="shared" si="152"/>
        <v>2_19771</v>
      </c>
      <c r="B2441" s="40">
        <v>2</v>
      </c>
      <c r="C2441" s="41" t="s">
        <v>71</v>
      </c>
      <c r="D2441" s="40">
        <v>1</v>
      </c>
      <c r="E2441" s="40">
        <v>1977</v>
      </c>
      <c r="F2441" s="40" t="str">
        <f t="shared" si="153"/>
        <v>1977Q1</v>
      </c>
      <c r="G2441" s="40">
        <v>1</v>
      </c>
      <c r="H2441" s="40">
        <v>0</v>
      </c>
      <c r="I2441" s="40">
        <v>0</v>
      </c>
      <c r="J2441" s="42">
        <v>3704</v>
      </c>
      <c r="K2441" s="42">
        <f>J2441*OtherData!$C$3</f>
        <v>2803.9364118092358</v>
      </c>
      <c r="L2441" s="42" t="str">
        <f>VLOOKUP($C2441,OtherData!$H:$I,2,0)</f>
        <v>Storm</v>
      </c>
      <c r="M2441" s="54">
        <f t="shared" si="154"/>
        <v>-3.926398239639619E-2</v>
      </c>
      <c r="N2441" s="42" t="e">
        <f>VLOOKUP(E2441,Inflation!$A$2:'Inflation'!$L$63,14,FALSE)*J2441</f>
        <v>#REF!</v>
      </c>
      <c r="O2441" s="126" t="e">
        <f t="shared" si="155"/>
        <v>#REF!</v>
      </c>
      <c r="P2441" s="41">
        <v>4</v>
      </c>
      <c r="Q2441" s="41">
        <v>4</v>
      </c>
      <c r="R2441" s="41">
        <v>4</v>
      </c>
    </row>
    <row r="2442" spans="1:18">
      <c r="A2442" s="40" t="str">
        <f t="shared" si="152"/>
        <v>3_19743</v>
      </c>
      <c r="B2442" s="40">
        <v>3</v>
      </c>
      <c r="C2442" s="41" t="s">
        <v>97</v>
      </c>
      <c r="D2442" s="40">
        <v>3</v>
      </c>
      <c r="E2442" s="40">
        <v>1974</v>
      </c>
      <c r="F2442" s="40" t="str">
        <f t="shared" si="153"/>
        <v>1974Q3</v>
      </c>
      <c r="G2442" s="40">
        <v>1</v>
      </c>
      <c r="H2442" s="40">
        <v>0</v>
      </c>
      <c r="I2442" s="40">
        <v>0</v>
      </c>
      <c r="J2442" s="42">
        <v>3669</v>
      </c>
      <c r="K2442" s="42">
        <f>J2442*OtherData!$C$3</f>
        <v>2777.4413323239969</v>
      </c>
      <c r="L2442" s="42" t="str">
        <f>VLOOKUP($C2442,OtherData!$H:$I,2,0)</f>
        <v>Wind</v>
      </c>
      <c r="M2442" s="54">
        <f t="shared" si="154"/>
        <v>-3.9264215610181404E-2</v>
      </c>
      <c r="N2442" s="42" t="e">
        <f>VLOOKUP(E2442,Inflation!$A$2:'Inflation'!$L$63,14,FALSE)*J2442</f>
        <v>#REF!</v>
      </c>
      <c r="O2442" s="126" t="e">
        <f t="shared" si="155"/>
        <v>#REF!</v>
      </c>
      <c r="P2442" s="41">
        <v>3</v>
      </c>
      <c r="Q2442" s="41">
        <v>3</v>
      </c>
      <c r="R2442" s="41">
        <v>3</v>
      </c>
    </row>
    <row r="2443" spans="1:18">
      <c r="A2443" s="40" t="str">
        <f t="shared" si="152"/>
        <v>1_19641</v>
      </c>
      <c r="B2443" s="40">
        <v>1</v>
      </c>
      <c r="C2443" s="41" t="s">
        <v>67</v>
      </c>
      <c r="D2443" s="40">
        <v>1</v>
      </c>
      <c r="E2443" s="40">
        <v>1964</v>
      </c>
      <c r="F2443" s="40" t="str">
        <f t="shared" si="153"/>
        <v>1964Q1</v>
      </c>
      <c r="G2443" s="40">
        <v>2</v>
      </c>
      <c r="H2443" s="40">
        <v>0</v>
      </c>
      <c r="I2443" s="40">
        <v>10</v>
      </c>
      <c r="J2443" s="42">
        <v>3656</v>
      </c>
      <c r="K2443" s="42">
        <f>J2443*OtherData!$C$3</f>
        <v>2767.6003028009086</v>
      </c>
      <c r="L2443" s="42" t="str">
        <f>VLOOKUP($C2443,OtherData!$H:$I,2,0)</f>
        <v>Winter</v>
      </c>
      <c r="M2443" s="54">
        <f t="shared" si="154"/>
        <v>-3.9264302232444481E-2</v>
      </c>
      <c r="N2443" s="42" t="e">
        <f>VLOOKUP(E2443,Inflation!$A$2:'Inflation'!$L$63,14,FALSE)*J2443</f>
        <v>#REF!</v>
      </c>
      <c r="O2443" s="126" t="e">
        <f t="shared" si="155"/>
        <v>#REF!</v>
      </c>
      <c r="P2443" s="41">
        <v>2</v>
      </c>
      <c r="Q2443" s="41">
        <v>2</v>
      </c>
      <c r="R2443" s="41">
        <v>2</v>
      </c>
    </row>
    <row r="2444" spans="1:18">
      <c r="A2444" s="40" t="str">
        <f t="shared" si="152"/>
        <v>2_20152</v>
      </c>
      <c r="B2444" s="40">
        <v>2</v>
      </c>
      <c r="C2444" s="41" t="s">
        <v>86</v>
      </c>
      <c r="D2444" s="40">
        <v>2</v>
      </c>
      <c r="E2444" s="40">
        <v>2015</v>
      </c>
      <c r="F2444" s="40" t="str">
        <f t="shared" si="153"/>
        <v>2015Q2</v>
      </c>
      <c r="G2444" s="40">
        <v>1</v>
      </c>
      <c r="H2444" s="40">
        <v>0</v>
      </c>
      <c r="I2444" s="40">
        <v>0</v>
      </c>
      <c r="J2444" s="42">
        <v>3637</v>
      </c>
      <c r="K2444" s="42">
        <f>J2444*OtherData!$C$3</f>
        <v>2753.2172596517789</v>
      </c>
      <c r="L2444" s="42" t="str">
        <f>VLOOKUP($C2444,OtherData!$H:$I,2,0)</f>
        <v>Storm</v>
      </c>
      <c r="M2444" s="54">
        <f t="shared" si="154"/>
        <v>-3.9264428834213598E-2</v>
      </c>
      <c r="N2444" s="42" t="e">
        <f>VLOOKUP(E2444,Inflation!$A$2:'Inflation'!$L$63,14,FALSE)*J2444</f>
        <v>#REF!</v>
      </c>
      <c r="O2444" s="126" t="e">
        <f t="shared" si="155"/>
        <v>#REF!</v>
      </c>
      <c r="P2444" s="41">
        <v>2</v>
      </c>
      <c r="Q2444" s="41">
        <v>2</v>
      </c>
      <c r="R2444" s="41">
        <v>2</v>
      </c>
    </row>
    <row r="2445" spans="1:18">
      <c r="A2445" s="40" t="str">
        <f t="shared" si="152"/>
        <v>2_20143</v>
      </c>
      <c r="B2445" s="40">
        <v>2</v>
      </c>
      <c r="C2445" s="41" t="s">
        <v>86</v>
      </c>
      <c r="D2445" s="40">
        <v>3</v>
      </c>
      <c r="E2445" s="40">
        <v>2014</v>
      </c>
      <c r="F2445" s="40" t="str">
        <f t="shared" si="153"/>
        <v>2014Q3</v>
      </c>
      <c r="G2445" s="40">
        <v>1</v>
      </c>
      <c r="H2445" s="40">
        <v>0</v>
      </c>
      <c r="I2445" s="40">
        <v>0</v>
      </c>
      <c r="J2445" s="42">
        <v>3631</v>
      </c>
      <c r="K2445" s="42">
        <f>J2445*OtherData!$C$3</f>
        <v>2748.675246025738</v>
      </c>
      <c r="L2445" s="42" t="str">
        <f>VLOOKUP($C2445,OtherData!$H:$I,2,0)</f>
        <v>Storm</v>
      </c>
      <c r="M2445" s="54">
        <f t="shared" si="154"/>
        <v>-3.9264468813719637E-2</v>
      </c>
      <c r="N2445" s="42" t="e">
        <f>VLOOKUP(E2445,Inflation!$A$2:'Inflation'!$L$63,14,FALSE)*J2445</f>
        <v>#REF!</v>
      </c>
      <c r="O2445" s="126" t="e">
        <f t="shared" si="155"/>
        <v>#REF!</v>
      </c>
      <c r="P2445" s="41">
        <v>5</v>
      </c>
      <c r="Q2445" s="41">
        <v>2</v>
      </c>
      <c r="R2445" s="41">
        <v>5</v>
      </c>
    </row>
    <row r="2446" spans="1:18">
      <c r="A2446" s="40" t="str">
        <f t="shared" si="152"/>
        <v>2_20143</v>
      </c>
      <c r="B2446" s="40">
        <v>2</v>
      </c>
      <c r="C2446" s="41" t="s">
        <v>86</v>
      </c>
      <c r="D2446" s="40">
        <v>3</v>
      </c>
      <c r="E2446" s="40">
        <v>2014</v>
      </c>
      <c r="F2446" s="40" t="str">
        <f t="shared" si="153"/>
        <v>2014Q3</v>
      </c>
      <c r="G2446" s="40">
        <v>1</v>
      </c>
      <c r="H2446" s="40">
        <v>0</v>
      </c>
      <c r="I2446" s="40">
        <v>0</v>
      </c>
      <c r="J2446" s="42">
        <v>3626</v>
      </c>
      <c r="K2446" s="42">
        <f>J2446*OtherData!$C$3</f>
        <v>2744.8902346707041</v>
      </c>
      <c r="L2446" s="42" t="str">
        <f>VLOOKUP($C2446,OtherData!$H:$I,2,0)</f>
        <v>Storm</v>
      </c>
      <c r="M2446" s="54">
        <f t="shared" si="154"/>
        <v>-3.9264502129974663E-2</v>
      </c>
      <c r="N2446" s="42" t="e">
        <f>VLOOKUP(E2446,Inflation!$A$2:'Inflation'!$L$63,14,FALSE)*J2446</f>
        <v>#REF!</v>
      </c>
      <c r="O2446" s="126" t="e">
        <f t="shared" si="155"/>
        <v>#REF!</v>
      </c>
      <c r="P2446" s="41">
        <v>1</v>
      </c>
      <c r="Q2446" s="41">
        <v>1</v>
      </c>
      <c r="R2446" s="41">
        <v>1</v>
      </c>
    </row>
    <row r="2447" spans="1:18">
      <c r="A2447" s="40" t="str">
        <f t="shared" si="152"/>
        <v>5_19613</v>
      </c>
      <c r="B2447" s="40">
        <v>5</v>
      </c>
      <c r="C2447" s="41" t="s">
        <v>97</v>
      </c>
      <c r="D2447" s="40">
        <v>3</v>
      </c>
      <c r="E2447" s="40">
        <v>1961</v>
      </c>
      <c r="F2447" s="40" t="str">
        <f t="shared" si="153"/>
        <v>1961Q3</v>
      </c>
      <c r="G2447" s="40">
        <v>1</v>
      </c>
      <c r="H2447" s="40">
        <v>0</v>
      </c>
      <c r="I2447" s="40">
        <v>0</v>
      </c>
      <c r="J2447" s="42">
        <v>3608</v>
      </c>
      <c r="K2447" s="42">
        <f>J2447*OtherData!$C$3</f>
        <v>2731.2641937925814</v>
      </c>
      <c r="L2447" s="42" t="str">
        <f>VLOOKUP($C2447,OtherData!$H:$I,2,0)</f>
        <v>Wind</v>
      </c>
      <c r="M2447" s="54">
        <f t="shared" si="154"/>
        <v>-3.9264622068492773E-2</v>
      </c>
      <c r="N2447" s="42" t="e">
        <f>VLOOKUP(E2447,Inflation!$A$2:'Inflation'!$L$63,14,FALSE)*J2447</f>
        <v>#REF!</v>
      </c>
      <c r="O2447" s="126" t="e">
        <f t="shared" si="155"/>
        <v>#REF!</v>
      </c>
      <c r="P2447" s="41">
        <v>4</v>
      </c>
      <c r="Q2447" s="41">
        <v>4</v>
      </c>
      <c r="R2447" s="41">
        <v>4</v>
      </c>
    </row>
    <row r="2448" spans="1:18">
      <c r="A2448" s="40" t="str">
        <f t="shared" si="152"/>
        <v>3_19764</v>
      </c>
      <c r="B2448" s="40">
        <v>3</v>
      </c>
      <c r="C2448" s="41" t="s">
        <v>71</v>
      </c>
      <c r="D2448" s="40">
        <v>4</v>
      </c>
      <c r="E2448" s="40">
        <v>1976</v>
      </c>
      <c r="F2448" s="40" t="str">
        <f t="shared" si="153"/>
        <v>1976Q4</v>
      </c>
      <c r="G2448" s="40">
        <v>1</v>
      </c>
      <c r="H2448" s="40">
        <v>0</v>
      </c>
      <c r="I2448" s="40">
        <v>2</v>
      </c>
      <c r="J2448" s="42">
        <v>3605</v>
      </c>
      <c r="K2448" s="42">
        <f>J2448*OtherData!$C$3</f>
        <v>2728.993186979561</v>
      </c>
      <c r="L2448" s="42" t="str">
        <f>VLOOKUP($C2448,OtherData!$H:$I,2,0)</f>
        <v>Storm</v>
      </c>
      <c r="M2448" s="54">
        <f t="shared" si="154"/>
        <v>-3.9264642058245793E-2</v>
      </c>
      <c r="N2448" s="42" t="e">
        <f>VLOOKUP(E2448,Inflation!$A$2:'Inflation'!$L$63,14,FALSE)*J2448</f>
        <v>#REF!</v>
      </c>
      <c r="O2448" s="126" t="e">
        <f t="shared" si="155"/>
        <v>#REF!</v>
      </c>
      <c r="P2448" s="41">
        <v>1</v>
      </c>
      <c r="Q2448" s="41">
        <v>1</v>
      </c>
      <c r="R2448" s="41">
        <v>1</v>
      </c>
    </row>
    <row r="2449" spans="1:18">
      <c r="A2449" s="40" t="str">
        <f t="shared" si="152"/>
        <v>3_19771</v>
      </c>
      <c r="B2449" s="40">
        <v>3</v>
      </c>
      <c r="C2449" s="41" t="s">
        <v>71</v>
      </c>
      <c r="D2449" s="40">
        <v>1</v>
      </c>
      <c r="E2449" s="40">
        <v>1977</v>
      </c>
      <c r="F2449" s="40" t="str">
        <f t="shared" si="153"/>
        <v>1977Q1</v>
      </c>
      <c r="G2449" s="40">
        <v>1</v>
      </c>
      <c r="H2449" s="40">
        <v>0</v>
      </c>
      <c r="I2449" s="40">
        <v>2</v>
      </c>
      <c r="J2449" s="42">
        <v>3556</v>
      </c>
      <c r="K2449" s="42">
        <f>J2449*OtherData!$C$3</f>
        <v>2691.9000757002273</v>
      </c>
      <c r="L2449" s="42" t="str">
        <f>VLOOKUP($C2449,OtherData!$H:$I,2,0)</f>
        <v>Storm</v>
      </c>
      <c r="M2449" s="54">
        <f t="shared" si="154"/>
        <v>-3.9264968557545091E-2</v>
      </c>
      <c r="N2449" s="42" t="e">
        <f>VLOOKUP(E2449,Inflation!$A$2:'Inflation'!$L$63,14,FALSE)*J2449</f>
        <v>#REF!</v>
      </c>
      <c r="O2449" s="126" t="e">
        <f t="shared" si="155"/>
        <v>#REF!</v>
      </c>
      <c r="P2449" s="41">
        <v>4</v>
      </c>
      <c r="Q2449" s="41">
        <v>4</v>
      </c>
      <c r="R2449" s="41">
        <v>4</v>
      </c>
    </row>
    <row r="2450" spans="1:18">
      <c r="A2450" s="40" t="str">
        <f t="shared" si="152"/>
        <v>1_19724</v>
      </c>
      <c r="B2450" s="40">
        <v>1</v>
      </c>
      <c r="C2450" s="41" t="s">
        <v>84</v>
      </c>
      <c r="D2450" s="40">
        <v>4</v>
      </c>
      <c r="E2450" s="40">
        <v>1972</v>
      </c>
      <c r="F2450" s="40" t="str">
        <f t="shared" si="153"/>
        <v>1972Q4</v>
      </c>
      <c r="G2450" s="40">
        <v>4</v>
      </c>
      <c r="H2450" s="40">
        <v>0</v>
      </c>
      <c r="I2450" s="40">
        <v>0</v>
      </c>
      <c r="J2450" s="42">
        <v>3519</v>
      </c>
      <c r="K2450" s="42">
        <f>J2450*OtherData!$C$3</f>
        <v>2663.8909916729754</v>
      </c>
      <c r="L2450" s="42" t="str">
        <f>VLOOKUP($C2450,OtherData!$H:$I,2,0)</f>
        <v>Water</v>
      </c>
      <c r="M2450" s="54">
        <f t="shared" si="154"/>
        <v>-3.9265215097832311E-2</v>
      </c>
      <c r="N2450" s="42" t="e">
        <f>VLOOKUP(E2450,Inflation!$A$2:'Inflation'!$L$63,14,FALSE)*J2450</f>
        <v>#REF!</v>
      </c>
      <c r="O2450" s="126" t="e">
        <f t="shared" si="155"/>
        <v>#REF!</v>
      </c>
      <c r="P2450" s="41">
        <v>3</v>
      </c>
      <c r="Q2450" s="41">
        <v>3</v>
      </c>
      <c r="R2450" s="41">
        <v>3</v>
      </c>
    </row>
    <row r="2451" spans="1:18">
      <c r="A2451" s="40" t="str">
        <f t="shared" si="152"/>
        <v>1_19821</v>
      </c>
      <c r="B2451" s="40">
        <v>1</v>
      </c>
      <c r="C2451" s="41" t="s">
        <v>66</v>
      </c>
      <c r="D2451" s="40">
        <v>1</v>
      </c>
      <c r="E2451" s="40">
        <v>1982</v>
      </c>
      <c r="F2451" s="40" t="str">
        <f t="shared" si="153"/>
        <v>1982Q1</v>
      </c>
      <c r="G2451" s="40">
        <v>14</v>
      </c>
      <c r="H2451" s="40">
        <v>0</v>
      </c>
      <c r="I2451" s="40">
        <v>0</v>
      </c>
      <c r="J2451" s="42">
        <v>3516</v>
      </c>
      <c r="K2451" s="42">
        <f>J2451*OtherData!$C$3</f>
        <v>2661.6199848599549</v>
      </c>
      <c r="L2451" s="42" t="str">
        <f>VLOOKUP($C2451,OtherData!$H:$I,2,0)</f>
        <v>Water</v>
      </c>
      <c r="M2451" s="54">
        <f t="shared" si="154"/>
        <v>-3.926523508758533E-2</v>
      </c>
      <c r="N2451" s="42" t="e">
        <f>VLOOKUP(E2451,Inflation!$A$2:'Inflation'!$L$63,14,FALSE)*J2451</f>
        <v>#REF!</v>
      </c>
      <c r="O2451" s="126" t="e">
        <f t="shared" si="155"/>
        <v>#REF!</v>
      </c>
      <c r="P2451" s="41">
        <v>2</v>
      </c>
      <c r="Q2451" s="41">
        <v>2</v>
      </c>
      <c r="R2451" s="41">
        <v>2</v>
      </c>
    </row>
    <row r="2452" spans="1:18">
      <c r="A2452" s="40" t="str">
        <f t="shared" si="152"/>
        <v>1_19732</v>
      </c>
      <c r="B2452" s="40">
        <v>1</v>
      </c>
      <c r="C2452" s="41" t="s">
        <v>83</v>
      </c>
      <c r="D2452" s="40">
        <v>2</v>
      </c>
      <c r="E2452" s="40">
        <v>1973</v>
      </c>
      <c r="F2452" s="40" t="str">
        <f t="shared" si="153"/>
        <v>1973Q2</v>
      </c>
      <c r="G2452" s="40">
        <v>1</v>
      </c>
      <c r="H2452" s="40">
        <v>0</v>
      </c>
      <c r="I2452" s="40">
        <v>0</v>
      </c>
      <c r="J2452" s="42">
        <v>3488</v>
      </c>
      <c r="K2452" s="42">
        <f>J2452*OtherData!$C$3</f>
        <v>2640.4239212717639</v>
      </c>
      <c r="L2452" s="42" t="str">
        <f>VLOOKUP($C2452,OtherData!$H:$I,2,0)</f>
        <v>Storm</v>
      </c>
      <c r="M2452" s="54">
        <f t="shared" si="154"/>
        <v>-3.9265421658613499E-2</v>
      </c>
      <c r="N2452" s="42" t="e">
        <f>VLOOKUP(E2452,Inflation!$A$2:'Inflation'!$L$63,14,FALSE)*J2452</f>
        <v>#REF!</v>
      </c>
      <c r="O2452" s="126" t="e">
        <f t="shared" si="155"/>
        <v>#REF!</v>
      </c>
      <c r="P2452" s="41">
        <v>3</v>
      </c>
      <c r="Q2452" s="41">
        <v>3</v>
      </c>
      <c r="R2452" s="41">
        <v>3</v>
      </c>
    </row>
    <row r="2453" spans="1:18">
      <c r="A2453" s="40" t="str">
        <f t="shared" si="152"/>
        <v>3_19613</v>
      </c>
      <c r="B2453" s="40">
        <v>3</v>
      </c>
      <c r="C2453" s="41" t="s">
        <v>97</v>
      </c>
      <c r="D2453" s="40">
        <v>3</v>
      </c>
      <c r="E2453" s="40">
        <v>1961</v>
      </c>
      <c r="F2453" s="40" t="str">
        <f t="shared" si="153"/>
        <v>1961Q3</v>
      </c>
      <c r="G2453" s="40">
        <v>1</v>
      </c>
      <c r="H2453" s="40">
        <v>0</v>
      </c>
      <c r="I2453" s="40">
        <v>0</v>
      </c>
      <c r="J2453" s="42">
        <v>3454</v>
      </c>
      <c r="K2453" s="42">
        <f>J2453*OtherData!$C$3</f>
        <v>2614.6858440575324</v>
      </c>
      <c r="L2453" s="42" t="str">
        <f>VLOOKUP($C2453,OtherData!$H:$I,2,0)</f>
        <v>Wind</v>
      </c>
      <c r="M2453" s="54">
        <f t="shared" si="154"/>
        <v>-3.9265648209147706E-2</v>
      </c>
      <c r="N2453" s="42" t="e">
        <f>VLOOKUP(E2453,Inflation!$A$2:'Inflation'!$L$63,14,FALSE)*J2453</f>
        <v>#REF!</v>
      </c>
      <c r="O2453" s="126" t="e">
        <f t="shared" si="155"/>
        <v>#REF!</v>
      </c>
      <c r="P2453" s="41">
        <v>5</v>
      </c>
      <c r="Q2453" s="41">
        <v>2</v>
      </c>
      <c r="R2453" s="41">
        <v>5</v>
      </c>
    </row>
    <row r="2454" spans="1:18">
      <c r="A2454" s="40" t="str">
        <f t="shared" si="152"/>
        <v>2_20142</v>
      </c>
      <c r="B2454" s="40">
        <v>2</v>
      </c>
      <c r="C2454" s="41" t="s">
        <v>86</v>
      </c>
      <c r="D2454" s="40">
        <v>2</v>
      </c>
      <c r="E2454" s="40">
        <v>2014</v>
      </c>
      <c r="F2454" s="40" t="str">
        <f t="shared" si="153"/>
        <v>2014Q2</v>
      </c>
      <c r="G2454" s="40">
        <v>1</v>
      </c>
      <c r="H2454" s="40">
        <v>0</v>
      </c>
      <c r="I2454" s="40">
        <v>0</v>
      </c>
      <c r="J2454" s="42">
        <v>3442</v>
      </c>
      <c r="K2454" s="42">
        <f>J2454*OtherData!$C$3</f>
        <v>2605.6018168054507</v>
      </c>
      <c r="L2454" s="42" t="str">
        <f>VLOOKUP($C2454,OtherData!$H:$I,2,0)</f>
        <v>Storm</v>
      </c>
      <c r="M2454" s="54">
        <f t="shared" si="154"/>
        <v>-3.9265728168159778E-2</v>
      </c>
      <c r="N2454" s="42" t="e">
        <f>VLOOKUP(E2454,Inflation!$A$2:'Inflation'!$L$63,14,FALSE)*J2454</f>
        <v>#REF!</v>
      </c>
      <c r="O2454" s="126" t="e">
        <f t="shared" si="155"/>
        <v>#REF!</v>
      </c>
      <c r="P2454" s="41">
        <v>1</v>
      </c>
      <c r="Q2454" s="41">
        <v>1</v>
      </c>
      <c r="R2454" s="41">
        <v>1</v>
      </c>
    </row>
    <row r="2455" spans="1:18">
      <c r="A2455" s="40" t="str">
        <f t="shared" si="152"/>
        <v>5_19743</v>
      </c>
      <c r="B2455" s="40">
        <v>5</v>
      </c>
      <c r="C2455" s="41" t="s">
        <v>97</v>
      </c>
      <c r="D2455" s="40">
        <v>3</v>
      </c>
      <c r="E2455" s="40">
        <v>1974</v>
      </c>
      <c r="F2455" s="40" t="str">
        <f t="shared" si="153"/>
        <v>1974Q3</v>
      </c>
      <c r="G2455" s="40">
        <v>1</v>
      </c>
      <c r="H2455" s="40">
        <v>0</v>
      </c>
      <c r="I2455" s="40">
        <v>0</v>
      </c>
      <c r="J2455" s="42">
        <v>3429</v>
      </c>
      <c r="K2455" s="42">
        <f>J2455*OtherData!$C$3</f>
        <v>2595.7607872823619</v>
      </c>
      <c r="L2455" s="42" t="str">
        <f>VLOOKUP($C2455,OtherData!$H:$I,2,0)</f>
        <v>Wind</v>
      </c>
      <c r="M2455" s="54">
        <f t="shared" si="154"/>
        <v>-3.9265814790422862E-2</v>
      </c>
      <c r="N2455" s="42" t="e">
        <f>VLOOKUP(E2455,Inflation!$A$2:'Inflation'!$L$63,14,FALSE)*J2455</f>
        <v>#REF!</v>
      </c>
      <c r="O2455" s="126" t="e">
        <f t="shared" si="155"/>
        <v>#REF!</v>
      </c>
      <c r="P2455" s="41">
        <v>4</v>
      </c>
      <c r="Q2455" s="41">
        <v>4</v>
      </c>
      <c r="R2455" s="41">
        <v>5</v>
      </c>
    </row>
    <row r="2456" spans="1:18">
      <c r="A2456" s="40" t="str">
        <f t="shared" si="152"/>
        <v>1_19744</v>
      </c>
      <c r="B2456" s="40">
        <v>1</v>
      </c>
      <c r="C2456" s="41" t="s">
        <v>73</v>
      </c>
      <c r="D2456" s="40">
        <v>4</v>
      </c>
      <c r="E2456" s="40">
        <v>1974</v>
      </c>
      <c r="F2456" s="40" t="str">
        <f t="shared" si="153"/>
        <v>1974Q4</v>
      </c>
      <c r="G2456" s="40">
        <v>1</v>
      </c>
      <c r="H2456" s="40">
        <v>0</v>
      </c>
      <c r="I2456" s="40">
        <v>0</v>
      </c>
      <c r="J2456" s="42">
        <v>3417</v>
      </c>
      <c r="K2456" s="42">
        <f>J2456*OtherData!$C$3</f>
        <v>2586.6767600302801</v>
      </c>
      <c r="L2456" s="42" t="str">
        <f>VLOOKUP($C2456,OtherData!$H:$I,2,0)</f>
        <v>Wind</v>
      </c>
      <c r="M2456" s="54">
        <f t="shared" si="154"/>
        <v>-3.9265894749434933E-2</v>
      </c>
      <c r="N2456" s="42" t="e">
        <f>VLOOKUP(E2456,Inflation!$A$2:'Inflation'!$L$63,14,FALSE)*J2456</f>
        <v>#REF!</v>
      </c>
      <c r="O2456" s="126" t="e">
        <f t="shared" si="155"/>
        <v>#REF!</v>
      </c>
      <c r="P2456" s="41">
        <v>4</v>
      </c>
      <c r="Q2456" s="41">
        <v>4</v>
      </c>
      <c r="R2456" s="41">
        <v>4</v>
      </c>
    </row>
    <row r="2457" spans="1:18">
      <c r="A2457" s="40" t="str">
        <f t="shared" si="152"/>
        <v>5_19771</v>
      </c>
      <c r="B2457" s="40">
        <v>5</v>
      </c>
      <c r="C2457" s="41" t="s">
        <v>71</v>
      </c>
      <c r="D2457" s="40">
        <v>1</v>
      </c>
      <c r="E2457" s="40">
        <v>1977</v>
      </c>
      <c r="F2457" s="40" t="str">
        <f t="shared" si="153"/>
        <v>1977Q1</v>
      </c>
      <c r="G2457" s="40">
        <v>1</v>
      </c>
      <c r="H2457" s="40">
        <v>0</v>
      </c>
      <c r="I2457" s="40">
        <v>0</v>
      </c>
      <c r="J2457" s="42">
        <v>3415</v>
      </c>
      <c r="K2457" s="42">
        <f>J2457*OtherData!$C$3</f>
        <v>2585.1627554882666</v>
      </c>
      <c r="L2457" s="42" t="str">
        <f>VLOOKUP($C2457,OtherData!$H:$I,2,0)</f>
        <v>Storm</v>
      </c>
      <c r="M2457" s="54">
        <f t="shared" si="154"/>
        <v>-3.9265908075936946E-2</v>
      </c>
      <c r="N2457" s="42" t="e">
        <f>VLOOKUP(E2457,Inflation!$A$2:'Inflation'!$L$63,14,FALSE)*J2457</f>
        <v>#REF!</v>
      </c>
      <c r="O2457" s="126" t="e">
        <f t="shared" si="155"/>
        <v>#REF!</v>
      </c>
      <c r="P2457" s="41">
        <v>4</v>
      </c>
      <c r="Q2457" s="41">
        <v>4</v>
      </c>
      <c r="R2457" s="41">
        <v>4</v>
      </c>
    </row>
    <row r="2458" spans="1:18">
      <c r="A2458" s="40" t="str">
        <f t="shared" si="152"/>
        <v>4_19821</v>
      </c>
      <c r="B2458" s="40">
        <v>4</v>
      </c>
      <c r="C2458" s="41" t="s">
        <v>66</v>
      </c>
      <c r="D2458" s="40">
        <v>1</v>
      </c>
      <c r="E2458" s="40">
        <v>1982</v>
      </c>
      <c r="F2458" s="40" t="str">
        <f t="shared" si="153"/>
        <v>1982Q1</v>
      </c>
      <c r="G2458" s="40">
        <v>14</v>
      </c>
      <c r="H2458" s="40">
        <v>0</v>
      </c>
      <c r="I2458" s="40">
        <v>0</v>
      </c>
      <c r="J2458" s="42">
        <v>3367</v>
      </c>
      <c r="K2458" s="42">
        <f>J2458*OtherData!$C$3</f>
        <v>2548.8266464799394</v>
      </c>
      <c r="L2458" s="42" t="str">
        <f>VLOOKUP($C2458,OtherData!$H:$I,2,0)</f>
        <v>Water</v>
      </c>
      <c r="M2458" s="54">
        <f t="shared" si="154"/>
        <v>-3.9266227911985238E-2</v>
      </c>
      <c r="N2458" s="42" t="e">
        <f>VLOOKUP(E2458,Inflation!$A$2:'Inflation'!$L$63,14,FALSE)*J2458</f>
        <v>#REF!</v>
      </c>
      <c r="O2458" s="126" t="e">
        <f t="shared" si="155"/>
        <v>#REF!</v>
      </c>
      <c r="P2458" s="41">
        <v>2</v>
      </c>
      <c r="Q2458" s="41">
        <v>2</v>
      </c>
      <c r="R2458" s="41">
        <v>2</v>
      </c>
    </row>
    <row r="2459" spans="1:18">
      <c r="A2459" s="40" t="str">
        <f t="shared" si="152"/>
        <v>4_19771</v>
      </c>
      <c r="B2459" s="40">
        <v>4</v>
      </c>
      <c r="C2459" s="41" t="s">
        <v>71</v>
      </c>
      <c r="D2459" s="40">
        <v>1</v>
      </c>
      <c r="E2459" s="40">
        <v>1977</v>
      </c>
      <c r="F2459" s="40" t="str">
        <f t="shared" si="153"/>
        <v>1977Q1</v>
      </c>
      <c r="G2459" s="40">
        <v>1</v>
      </c>
      <c r="H2459" s="40">
        <v>0</v>
      </c>
      <c r="I2459" s="40">
        <v>2</v>
      </c>
      <c r="J2459" s="42">
        <v>3303</v>
      </c>
      <c r="K2459" s="42">
        <f>J2459*OtherData!$C$3</f>
        <v>2500.3785011355035</v>
      </c>
      <c r="L2459" s="42" t="str">
        <f>VLOOKUP($C2459,OtherData!$H:$I,2,0)</f>
        <v>Storm</v>
      </c>
      <c r="M2459" s="54">
        <f t="shared" si="154"/>
        <v>-3.9266654360049627E-2</v>
      </c>
      <c r="N2459" s="42" t="e">
        <f>VLOOKUP(E2459,Inflation!$A$2:'Inflation'!$L$63,14,FALSE)*J2459</f>
        <v>#REF!</v>
      </c>
      <c r="O2459" s="126" t="e">
        <f t="shared" si="155"/>
        <v>#REF!</v>
      </c>
      <c r="P2459" s="41">
        <v>1</v>
      </c>
      <c r="Q2459" s="41">
        <v>1</v>
      </c>
      <c r="R2459" s="41">
        <v>1</v>
      </c>
    </row>
    <row r="2460" spans="1:18">
      <c r="A2460" s="40" t="str">
        <f t="shared" si="152"/>
        <v>3_19743</v>
      </c>
      <c r="B2460" s="40">
        <v>3</v>
      </c>
      <c r="C2460" s="41" t="s">
        <v>93</v>
      </c>
      <c r="D2460" s="40">
        <v>3</v>
      </c>
      <c r="E2460" s="40">
        <v>1974</v>
      </c>
      <c r="F2460" s="40" t="str">
        <f t="shared" si="153"/>
        <v>1974Q3</v>
      </c>
      <c r="G2460" s="40">
        <v>1</v>
      </c>
      <c r="H2460" s="40">
        <v>0</v>
      </c>
      <c r="I2460" s="40">
        <v>0</v>
      </c>
      <c r="J2460" s="42">
        <v>3298</v>
      </c>
      <c r="K2460" s="42">
        <f>J2460*OtherData!$C$3</f>
        <v>2496.5934897804696</v>
      </c>
      <c r="L2460" s="42" t="str">
        <f>VLOOKUP($C2460,OtherData!$H:$I,2,0)</f>
        <v>Storm</v>
      </c>
      <c r="M2460" s="54">
        <f t="shared" si="154"/>
        <v>-3.9266687676304653E-2</v>
      </c>
      <c r="N2460" s="42" t="e">
        <f>VLOOKUP(E2460,Inflation!$A$2:'Inflation'!$L$63,14,FALSE)*J2460</f>
        <v>#REF!</v>
      </c>
      <c r="O2460" s="126" t="e">
        <f t="shared" si="155"/>
        <v>#REF!</v>
      </c>
      <c r="P2460" s="41">
        <v>1</v>
      </c>
      <c r="Q2460" s="41">
        <v>1</v>
      </c>
      <c r="R2460" s="41">
        <v>1</v>
      </c>
    </row>
    <row r="2461" spans="1:18">
      <c r="A2461" s="40" t="str">
        <f t="shared" si="152"/>
        <v>5_19764</v>
      </c>
      <c r="B2461" s="40">
        <v>5</v>
      </c>
      <c r="C2461" s="41" t="s">
        <v>71</v>
      </c>
      <c r="D2461" s="40">
        <v>4</v>
      </c>
      <c r="E2461" s="40">
        <v>1976</v>
      </c>
      <c r="F2461" s="40" t="str">
        <f t="shared" si="153"/>
        <v>1976Q4</v>
      </c>
      <c r="G2461" s="40">
        <v>1</v>
      </c>
      <c r="H2461" s="40">
        <v>0</v>
      </c>
      <c r="I2461" s="40">
        <v>1</v>
      </c>
      <c r="J2461" s="42">
        <v>3258</v>
      </c>
      <c r="K2461" s="42">
        <f>J2461*OtherData!$C$3</f>
        <v>2466.3133989401967</v>
      </c>
      <c r="L2461" s="42" t="str">
        <f>VLOOKUP($C2461,OtherData!$H:$I,2,0)</f>
        <v>Storm</v>
      </c>
      <c r="M2461" s="54">
        <f t="shared" si="154"/>
        <v>-3.9266954206344899E-2</v>
      </c>
      <c r="N2461" s="42" t="e">
        <f>VLOOKUP(E2461,Inflation!$A$2:'Inflation'!$L$63,14,FALSE)*J2461</f>
        <v>#REF!</v>
      </c>
      <c r="O2461" s="126" t="e">
        <f t="shared" si="155"/>
        <v>#REF!</v>
      </c>
      <c r="P2461" s="41">
        <v>4</v>
      </c>
      <c r="Q2461" s="41">
        <v>4</v>
      </c>
      <c r="R2461" s="41">
        <v>4</v>
      </c>
    </row>
    <row r="2462" spans="1:18">
      <c r="A2462" s="40" t="str">
        <f t="shared" si="152"/>
        <v>2_19724</v>
      </c>
      <c r="B2462" s="40">
        <v>2</v>
      </c>
      <c r="C2462" s="41" t="s">
        <v>84</v>
      </c>
      <c r="D2462" s="40">
        <v>4</v>
      </c>
      <c r="E2462" s="40">
        <v>1972</v>
      </c>
      <c r="F2462" s="40" t="str">
        <f t="shared" si="153"/>
        <v>1972Q4</v>
      </c>
      <c r="G2462" s="40">
        <v>4</v>
      </c>
      <c r="H2462" s="40">
        <v>0</v>
      </c>
      <c r="I2462" s="40">
        <v>0</v>
      </c>
      <c r="J2462" s="42">
        <v>3247</v>
      </c>
      <c r="K2462" s="42">
        <f>J2462*OtherData!$C$3</f>
        <v>2457.9863739591219</v>
      </c>
      <c r="L2462" s="42" t="str">
        <f>VLOOKUP($C2462,OtherData!$H:$I,2,0)</f>
        <v>Water</v>
      </c>
      <c r="M2462" s="54">
        <f t="shared" si="154"/>
        <v>-3.9267027502105964E-2</v>
      </c>
      <c r="N2462" s="42" t="e">
        <f>VLOOKUP(E2462,Inflation!$A$2:'Inflation'!$L$63,14,FALSE)*J2462</f>
        <v>#REF!</v>
      </c>
      <c r="O2462" s="126" t="e">
        <f t="shared" si="155"/>
        <v>#REF!</v>
      </c>
      <c r="P2462" s="41">
        <v>1</v>
      </c>
      <c r="Q2462" s="41">
        <v>1</v>
      </c>
      <c r="R2462" s="41">
        <v>1</v>
      </c>
    </row>
    <row r="2463" spans="1:18">
      <c r="A2463" s="40" t="str">
        <f t="shared" si="152"/>
        <v>4_19771</v>
      </c>
      <c r="B2463" s="40">
        <v>4</v>
      </c>
      <c r="C2463" s="41" t="s">
        <v>71</v>
      </c>
      <c r="D2463" s="40">
        <v>1</v>
      </c>
      <c r="E2463" s="40">
        <v>1977</v>
      </c>
      <c r="F2463" s="40" t="str">
        <f t="shared" si="153"/>
        <v>1977Q1</v>
      </c>
      <c r="G2463" s="40">
        <v>1</v>
      </c>
      <c r="H2463" s="40">
        <v>0</v>
      </c>
      <c r="I2463" s="40">
        <v>0</v>
      </c>
      <c r="J2463" s="42">
        <v>3220</v>
      </c>
      <c r="K2463" s="42">
        <f>J2463*OtherData!$C$3</f>
        <v>2437.5473126419379</v>
      </c>
      <c r="L2463" s="42" t="str">
        <f>VLOOKUP($C2463,OtherData!$H:$I,2,0)</f>
        <v>Storm</v>
      </c>
      <c r="M2463" s="54">
        <f t="shared" si="154"/>
        <v>-3.9267207409883126E-2</v>
      </c>
      <c r="N2463" s="42" t="e">
        <f>VLOOKUP(E2463,Inflation!$A$2:'Inflation'!$L$63,14,FALSE)*J2463</f>
        <v>#REF!</v>
      </c>
      <c r="O2463" s="126" t="e">
        <f t="shared" si="155"/>
        <v>#REF!</v>
      </c>
      <c r="P2463" s="41">
        <v>3</v>
      </c>
      <c r="Q2463" s="41">
        <v>3</v>
      </c>
      <c r="R2463" s="41">
        <v>3</v>
      </c>
    </row>
    <row r="2464" spans="1:18">
      <c r="A2464" s="40" t="str">
        <f t="shared" si="152"/>
        <v>4_19764</v>
      </c>
      <c r="B2464" s="40">
        <v>4</v>
      </c>
      <c r="C2464" s="41" t="s">
        <v>71</v>
      </c>
      <c r="D2464" s="40">
        <v>4</v>
      </c>
      <c r="E2464" s="40">
        <v>1976</v>
      </c>
      <c r="F2464" s="40" t="str">
        <f t="shared" si="153"/>
        <v>1976Q4</v>
      </c>
      <c r="G2464" s="40">
        <v>1</v>
      </c>
      <c r="H2464" s="40">
        <v>0</v>
      </c>
      <c r="I2464" s="40">
        <v>3</v>
      </c>
      <c r="J2464" s="42">
        <v>3200</v>
      </c>
      <c r="K2464" s="42">
        <f>J2464*OtherData!$C$3</f>
        <v>2422.4072672218017</v>
      </c>
      <c r="L2464" s="42" t="str">
        <f>VLOOKUP($C2464,OtherData!$H:$I,2,0)</f>
        <v>Storm</v>
      </c>
      <c r="M2464" s="54">
        <f t="shared" si="154"/>
        <v>-3.9267340674903249E-2</v>
      </c>
      <c r="N2464" s="42" t="e">
        <f>VLOOKUP(E2464,Inflation!$A$2:'Inflation'!$L$63,14,FALSE)*J2464</f>
        <v>#REF!</v>
      </c>
      <c r="O2464" s="126" t="e">
        <f t="shared" si="155"/>
        <v>#REF!</v>
      </c>
      <c r="P2464" s="41">
        <v>3</v>
      </c>
      <c r="Q2464" s="41">
        <v>3</v>
      </c>
      <c r="R2464" s="41">
        <v>3</v>
      </c>
    </row>
    <row r="2465" spans="1:18">
      <c r="A2465" s="40" t="str">
        <f t="shared" si="152"/>
        <v>3_19622</v>
      </c>
      <c r="B2465" s="40">
        <v>3</v>
      </c>
      <c r="C2465" s="41" t="s">
        <v>93</v>
      </c>
      <c r="D2465" s="40">
        <v>2</v>
      </c>
      <c r="E2465" s="40">
        <v>1962</v>
      </c>
      <c r="F2465" s="40" t="str">
        <f t="shared" si="153"/>
        <v>1962Q2</v>
      </c>
      <c r="G2465" s="40">
        <v>1</v>
      </c>
      <c r="H2465" s="40">
        <v>0</v>
      </c>
      <c r="I2465" s="40">
        <v>0</v>
      </c>
      <c r="J2465" s="42">
        <v>3184</v>
      </c>
      <c r="K2465" s="42">
        <f>J2465*OtherData!$C$3</f>
        <v>2410.2952308856929</v>
      </c>
      <c r="L2465" s="42" t="str">
        <f>VLOOKUP($C2465,OtherData!$H:$I,2,0)</f>
        <v>Storm</v>
      </c>
      <c r="M2465" s="54">
        <f t="shared" si="154"/>
        <v>-3.9267447286919346E-2</v>
      </c>
      <c r="N2465" s="42" t="e">
        <f>VLOOKUP(E2465,Inflation!$A$2:'Inflation'!$L$63,14,FALSE)*J2465</f>
        <v>#REF!</v>
      </c>
      <c r="O2465" s="126" t="e">
        <f t="shared" si="155"/>
        <v>#REF!</v>
      </c>
      <c r="P2465" s="41">
        <v>5</v>
      </c>
      <c r="Q2465" s="41">
        <v>2</v>
      </c>
      <c r="R2465" s="41">
        <v>2</v>
      </c>
    </row>
    <row r="2466" spans="1:18">
      <c r="A2466" s="40" t="str">
        <f t="shared" si="152"/>
        <v>2_20142</v>
      </c>
      <c r="B2466" s="40">
        <v>2</v>
      </c>
      <c r="C2466" s="41" t="s">
        <v>86</v>
      </c>
      <c r="D2466" s="40">
        <v>2</v>
      </c>
      <c r="E2466" s="40">
        <v>2014</v>
      </c>
      <c r="F2466" s="40" t="str">
        <f t="shared" si="153"/>
        <v>2014Q2</v>
      </c>
      <c r="G2466" s="40">
        <v>1</v>
      </c>
      <c r="H2466" s="40">
        <v>0</v>
      </c>
      <c r="I2466" s="40">
        <v>0</v>
      </c>
      <c r="J2466" s="42">
        <v>3162</v>
      </c>
      <c r="K2466" s="42">
        <f>J2466*OtherData!$C$3</f>
        <v>2393.6411809235428</v>
      </c>
      <c r="L2466" s="42" t="str">
        <f>VLOOKUP($C2466,OtherData!$H:$I,2,0)</f>
        <v>Storm</v>
      </c>
      <c r="M2466" s="54">
        <f t="shared" si="154"/>
        <v>-3.9267593878441483E-2</v>
      </c>
      <c r="N2466" s="42" t="e">
        <f>VLOOKUP(E2466,Inflation!$A$2:'Inflation'!$L$63,14,FALSE)*J2466</f>
        <v>#REF!</v>
      </c>
      <c r="O2466" s="126" t="e">
        <f t="shared" si="155"/>
        <v>#REF!</v>
      </c>
      <c r="P2466" s="41">
        <v>4</v>
      </c>
      <c r="Q2466" s="41">
        <v>4</v>
      </c>
      <c r="R2466" s="41">
        <v>4</v>
      </c>
    </row>
    <row r="2467" spans="1:18">
      <c r="A2467" s="40" t="str">
        <f t="shared" si="152"/>
        <v>4_19743</v>
      </c>
      <c r="B2467" s="40">
        <v>4</v>
      </c>
      <c r="C2467" s="41" t="s">
        <v>93</v>
      </c>
      <c r="D2467" s="40">
        <v>3</v>
      </c>
      <c r="E2467" s="40">
        <v>1974</v>
      </c>
      <c r="F2467" s="40" t="str">
        <f t="shared" si="153"/>
        <v>1974Q3</v>
      </c>
      <c r="G2467" s="40">
        <v>1</v>
      </c>
      <c r="H2467" s="40">
        <v>0</v>
      </c>
      <c r="I2467" s="40">
        <v>0</v>
      </c>
      <c r="J2467" s="42">
        <v>3094</v>
      </c>
      <c r="K2467" s="42">
        <f>J2467*OtherData!$C$3</f>
        <v>2342.1650264950795</v>
      </c>
      <c r="L2467" s="42" t="str">
        <f>VLOOKUP($C2467,OtherData!$H:$I,2,0)</f>
        <v>Storm</v>
      </c>
      <c r="M2467" s="54">
        <f t="shared" si="154"/>
        <v>-3.9268046979509891E-2</v>
      </c>
      <c r="N2467" s="42" t="e">
        <f>VLOOKUP(E2467,Inflation!$A$2:'Inflation'!$L$63,14,FALSE)*J2467</f>
        <v>#REF!</v>
      </c>
      <c r="O2467" s="126" t="e">
        <f t="shared" si="155"/>
        <v>#REF!</v>
      </c>
      <c r="P2467" s="41">
        <v>4</v>
      </c>
      <c r="Q2467" s="41">
        <v>4</v>
      </c>
      <c r="R2467" s="41">
        <v>4</v>
      </c>
    </row>
    <row r="2468" spans="1:18">
      <c r="A2468" s="40" t="str">
        <f t="shared" si="152"/>
        <v>3_19881</v>
      </c>
      <c r="B2468" s="40">
        <v>3</v>
      </c>
      <c r="C2468" s="41" t="s">
        <v>67</v>
      </c>
      <c r="D2468" s="40">
        <v>1</v>
      </c>
      <c r="E2468" s="40">
        <v>1988</v>
      </c>
      <c r="F2468" s="40" t="str">
        <f t="shared" si="153"/>
        <v>1988Q1</v>
      </c>
      <c r="G2468" s="40">
        <v>1</v>
      </c>
      <c r="H2468" s="40">
        <v>0</v>
      </c>
      <c r="I2468" s="40">
        <v>0</v>
      </c>
      <c r="J2468" s="42">
        <v>3089</v>
      </c>
      <c r="K2468" s="42">
        <f>J2468*OtherData!$C$3</f>
        <v>2338.3800151400455</v>
      </c>
      <c r="L2468" s="42" t="str">
        <f>VLOOKUP($C2468,OtherData!$H:$I,2,0)</f>
        <v>Winter</v>
      </c>
      <c r="M2468" s="54">
        <f t="shared" si="154"/>
        <v>-3.9268080295764923E-2</v>
      </c>
      <c r="N2468" s="42" t="e">
        <f>VLOOKUP(E2468,Inflation!$A$2:'Inflation'!$L$63,14,FALSE)*J2468</f>
        <v>#REF!</v>
      </c>
      <c r="O2468" s="126" t="e">
        <f t="shared" si="155"/>
        <v>#REF!</v>
      </c>
      <c r="P2468" s="41">
        <v>3</v>
      </c>
      <c r="Q2468" s="41">
        <v>3</v>
      </c>
      <c r="R2468" s="41">
        <v>5</v>
      </c>
    </row>
    <row r="2469" spans="1:18">
      <c r="A2469" s="40" t="str">
        <f t="shared" si="152"/>
        <v>4_19881</v>
      </c>
      <c r="B2469" s="40">
        <v>4</v>
      </c>
      <c r="C2469" s="41" t="s">
        <v>67</v>
      </c>
      <c r="D2469" s="40">
        <v>1</v>
      </c>
      <c r="E2469" s="40">
        <v>1988</v>
      </c>
      <c r="F2469" s="40" t="str">
        <f t="shared" si="153"/>
        <v>1988Q1</v>
      </c>
      <c r="G2469" s="40">
        <v>1</v>
      </c>
      <c r="H2469" s="40">
        <v>0</v>
      </c>
      <c r="I2469" s="40">
        <v>0</v>
      </c>
      <c r="J2469" s="42">
        <v>3065</v>
      </c>
      <c r="K2469" s="42">
        <f>J2469*OtherData!$C$3</f>
        <v>2320.211960635882</v>
      </c>
      <c r="L2469" s="42" t="str">
        <f>VLOOKUP($C2469,OtherData!$H:$I,2,0)</f>
        <v>Winter</v>
      </c>
      <c r="M2469" s="54">
        <f t="shared" si="154"/>
        <v>-3.9268240213789066E-2</v>
      </c>
      <c r="N2469" s="42" t="e">
        <f>VLOOKUP(E2469,Inflation!$A$2:'Inflation'!$L$63,14,FALSE)*J2469</f>
        <v>#REF!</v>
      </c>
      <c r="O2469" s="126" t="e">
        <f t="shared" si="155"/>
        <v>#REF!</v>
      </c>
      <c r="P2469" s="41">
        <v>3</v>
      </c>
      <c r="Q2469" s="41">
        <v>3</v>
      </c>
      <c r="R2469" s="41">
        <v>3</v>
      </c>
    </row>
    <row r="2470" spans="1:18">
      <c r="A2470" s="40" t="str">
        <f t="shared" si="152"/>
        <v>5_19622</v>
      </c>
      <c r="B2470" s="40">
        <v>5</v>
      </c>
      <c r="C2470" s="41" t="s">
        <v>93</v>
      </c>
      <c r="D2470" s="40">
        <v>2</v>
      </c>
      <c r="E2470" s="40">
        <v>1962</v>
      </c>
      <c r="F2470" s="40" t="str">
        <f t="shared" si="153"/>
        <v>1962Q2</v>
      </c>
      <c r="G2470" s="40">
        <v>1</v>
      </c>
      <c r="H2470" s="40">
        <v>0</v>
      </c>
      <c r="I2470" s="40">
        <v>0</v>
      </c>
      <c r="J2470" s="42">
        <v>3028</v>
      </c>
      <c r="K2470" s="42">
        <f>J2470*OtherData!$C$3</f>
        <v>2292.20287660863</v>
      </c>
      <c r="L2470" s="42" t="str">
        <f>VLOOKUP($C2470,OtherData!$H:$I,2,0)</f>
        <v>Storm</v>
      </c>
      <c r="M2470" s="54">
        <f t="shared" si="154"/>
        <v>-3.9268486754076293E-2</v>
      </c>
      <c r="N2470" s="42" t="e">
        <f>VLOOKUP(E2470,Inflation!$A$2:'Inflation'!$L$63,14,FALSE)*J2470</f>
        <v>#REF!</v>
      </c>
      <c r="O2470" s="126" t="e">
        <f t="shared" si="155"/>
        <v>#REF!</v>
      </c>
      <c r="P2470" s="41">
        <v>5</v>
      </c>
      <c r="Q2470" s="41">
        <v>2</v>
      </c>
      <c r="R2470" s="41">
        <v>5</v>
      </c>
    </row>
    <row r="2471" spans="1:18">
      <c r="A2471" s="40" t="str">
        <f t="shared" si="152"/>
        <v>2_19822</v>
      </c>
      <c r="B2471" s="40">
        <v>2</v>
      </c>
      <c r="C2471" s="41" t="s">
        <v>91</v>
      </c>
      <c r="D2471" s="40">
        <v>2</v>
      </c>
      <c r="E2471" s="40">
        <v>1982</v>
      </c>
      <c r="F2471" s="40" t="str">
        <f t="shared" si="153"/>
        <v>1982Q2</v>
      </c>
      <c r="G2471" s="40">
        <v>1</v>
      </c>
      <c r="H2471" s="40">
        <v>0</v>
      </c>
      <c r="I2471" s="40">
        <v>0</v>
      </c>
      <c r="J2471" s="42">
        <v>3013</v>
      </c>
      <c r="K2471" s="42">
        <f>J2471*OtherData!$C$3</f>
        <v>2280.8478425435278</v>
      </c>
      <c r="L2471" s="42" t="str">
        <f>VLOOKUP($C2471,OtherData!$H:$I,2,0)</f>
        <v>Storm</v>
      </c>
      <c r="M2471" s="54">
        <f t="shared" si="154"/>
        <v>-3.9268586702841383E-2</v>
      </c>
      <c r="N2471" s="42" t="e">
        <f>VLOOKUP(E2471,Inflation!$A$2:'Inflation'!$L$63,14,FALSE)*J2471</f>
        <v>#REF!</v>
      </c>
      <c r="O2471" s="126" t="e">
        <f t="shared" si="155"/>
        <v>#REF!</v>
      </c>
      <c r="P2471" s="41">
        <v>3</v>
      </c>
      <c r="Q2471" s="41">
        <v>3</v>
      </c>
      <c r="R2471" s="41">
        <v>3</v>
      </c>
    </row>
    <row r="2472" spans="1:18">
      <c r="A2472" s="40" t="str">
        <f t="shared" si="152"/>
        <v>5_19743</v>
      </c>
      <c r="B2472" s="40">
        <v>5</v>
      </c>
      <c r="C2472" s="41" t="s">
        <v>93</v>
      </c>
      <c r="D2472" s="40">
        <v>3</v>
      </c>
      <c r="E2472" s="40">
        <v>1974</v>
      </c>
      <c r="F2472" s="40" t="str">
        <f t="shared" si="153"/>
        <v>1974Q3</v>
      </c>
      <c r="G2472" s="40">
        <v>1</v>
      </c>
      <c r="H2472" s="40">
        <v>0</v>
      </c>
      <c r="I2472" s="40">
        <v>0</v>
      </c>
      <c r="J2472" s="42">
        <v>2956</v>
      </c>
      <c r="K2472" s="42">
        <f>J2472*OtherData!$C$3</f>
        <v>2237.6987130961393</v>
      </c>
      <c r="L2472" s="42" t="str">
        <f>VLOOKUP($C2472,OtherData!$H:$I,2,0)</f>
        <v>Storm</v>
      </c>
      <c r="M2472" s="54">
        <f t="shared" si="154"/>
        <v>-3.9268966508148734E-2</v>
      </c>
      <c r="N2472" s="42" t="e">
        <f>VLOOKUP(E2472,Inflation!$A$2:'Inflation'!$L$63,14,FALSE)*J2472</f>
        <v>#REF!</v>
      </c>
      <c r="O2472" s="126" t="e">
        <f t="shared" si="155"/>
        <v>#REF!</v>
      </c>
      <c r="P2472" s="41">
        <v>3</v>
      </c>
      <c r="Q2472" s="41">
        <v>3</v>
      </c>
      <c r="R2472" s="41">
        <v>3</v>
      </c>
    </row>
    <row r="2473" spans="1:18">
      <c r="A2473" s="40" t="str">
        <f t="shared" si="152"/>
        <v>3_19732</v>
      </c>
      <c r="B2473" s="40">
        <v>3</v>
      </c>
      <c r="C2473" s="41" t="s">
        <v>84</v>
      </c>
      <c r="D2473" s="40">
        <v>2</v>
      </c>
      <c r="E2473" s="40">
        <v>1973</v>
      </c>
      <c r="F2473" s="40" t="str">
        <f t="shared" si="153"/>
        <v>1973Q2</v>
      </c>
      <c r="G2473" s="40">
        <v>7</v>
      </c>
      <c r="H2473" s="40">
        <v>0</v>
      </c>
      <c r="I2473" s="40">
        <v>0</v>
      </c>
      <c r="J2473" s="42">
        <v>2950</v>
      </c>
      <c r="K2473" s="42">
        <f>J2473*OtherData!$C$3</f>
        <v>2233.1566994700984</v>
      </c>
      <c r="L2473" s="42" t="str">
        <f>VLOOKUP($C2473,OtherData!$H:$I,2,0)</f>
        <v>Water</v>
      </c>
      <c r="M2473" s="54">
        <f t="shared" si="154"/>
        <v>-3.9269006487654766E-2</v>
      </c>
      <c r="N2473" s="42" t="e">
        <f>VLOOKUP(E2473,Inflation!$A$2:'Inflation'!$L$63,14,FALSE)*J2473</f>
        <v>#REF!</v>
      </c>
      <c r="O2473" s="126" t="e">
        <f t="shared" si="155"/>
        <v>#REF!</v>
      </c>
      <c r="P2473" s="41">
        <v>3</v>
      </c>
      <c r="Q2473" s="41">
        <v>3</v>
      </c>
      <c r="R2473" s="41">
        <v>3</v>
      </c>
    </row>
    <row r="2474" spans="1:18">
      <c r="A2474" s="40" t="str">
        <f t="shared" si="152"/>
        <v>1_19752</v>
      </c>
      <c r="B2474" s="40">
        <v>1</v>
      </c>
      <c r="C2474" s="41" t="s">
        <v>106</v>
      </c>
      <c r="D2474" s="40">
        <v>2</v>
      </c>
      <c r="E2474" s="40">
        <v>1975</v>
      </c>
      <c r="F2474" s="40" t="str">
        <f t="shared" si="153"/>
        <v>1975Q2</v>
      </c>
      <c r="G2474" s="40">
        <v>1</v>
      </c>
      <c r="H2474" s="40">
        <v>0</v>
      </c>
      <c r="I2474" s="40">
        <v>0</v>
      </c>
      <c r="J2474" s="42">
        <v>2949</v>
      </c>
      <c r="K2474" s="42">
        <f>J2474*OtherData!$C$3</f>
        <v>2232.3996971990919</v>
      </c>
      <c r="L2474" s="42" t="str">
        <f>VLOOKUP($C2474,OtherData!$H:$I,2,0)</f>
        <v>Storm</v>
      </c>
      <c r="M2474" s="54">
        <f t="shared" si="154"/>
        <v>-3.9269013150905772E-2</v>
      </c>
      <c r="N2474" s="42" t="e">
        <f>VLOOKUP(E2474,Inflation!$A$2:'Inflation'!$L$63,14,FALSE)*J2474</f>
        <v>#REF!</v>
      </c>
      <c r="O2474" s="126" t="e">
        <f t="shared" si="155"/>
        <v>#REF!</v>
      </c>
      <c r="P2474" s="41">
        <v>3</v>
      </c>
      <c r="Q2474" s="41">
        <v>3</v>
      </c>
      <c r="R2474" s="41">
        <v>3</v>
      </c>
    </row>
    <row r="2475" spans="1:18">
      <c r="A2475" s="40" t="str">
        <f t="shared" si="152"/>
        <v>4_19622</v>
      </c>
      <c r="B2475" s="40">
        <v>4</v>
      </c>
      <c r="C2475" s="41" t="s">
        <v>93</v>
      </c>
      <c r="D2475" s="40">
        <v>2</v>
      </c>
      <c r="E2475" s="40">
        <v>1962</v>
      </c>
      <c r="F2475" s="40" t="str">
        <f t="shared" si="153"/>
        <v>1962Q2</v>
      </c>
      <c r="G2475" s="40">
        <v>1</v>
      </c>
      <c r="H2475" s="40">
        <v>0</v>
      </c>
      <c r="I2475" s="40">
        <v>0</v>
      </c>
      <c r="J2475" s="42">
        <v>2926</v>
      </c>
      <c r="K2475" s="42">
        <f>J2475*OtherData!$C$3</f>
        <v>2214.9886449659348</v>
      </c>
      <c r="L2475" s="42" t="str">
        <f>VLOOKUP($C2475,OtherData!$H:$I,2,0)</f>
        <v>Storm</v>
      </c>
      <c r="M2475" s="54">
        <f t="shared" si="154"/>
        <v>-3.9269166405678915E-2</v>
      </c>
      <c r="N2475" s="42" t="e">
        <f>VLOOKUP(E2475,Inflation!$A$2:'Inflation'!$L$63,14,FALSE)*J2475</f>
        <v>#REF!</v>
      </c>
      <c r="O2475" s="126" t="e">
        <f t="shared" si="155"/>
        <v>#REF!</v>
      </c>
      <c r="P2475" s="41">
        <v>3</v>
      </c>
      <c r="Q2475" s="41">
        <v>3</v>
      </c>
      <c r="R2475" s="41">
        <v>5</v>
      </c>
    </row>
    <row r="2476" spans="1:18">
      <c r="A2476" s="40" t="str">
        <f t="shared" si="152"/>
        <v>1_19842</v>
      </c>
      <c r="B2476" s="40">
        <v>1</v>
      </c>
      <c r="C2476" s="41" t="s">
        <v>93</v>
      </c>
      <c r="D2476" s="40">
        <v>2</v>
      </c>
      <c r="E2476" s="40">
        <v>1984</v>
      </c>
      <c r="F2476" s="40" t="str">
        <f t="shared" si="153"/>
        <v>1984Q2</v>
      </c>
      <c r="G2476" s="40">
        <v>1</v>
      </c>
      <c r="H2476" s="40">
        <v>0</v>
      </c>
      <c r="I2476" s="40">
        <v>0</v>
      </c>
      <c r="J2476" s="42">
        <v>2900</v>
      </c>
      <c r="K2476" s="42">
        <f>J2476*OtherData!$C$3</f>
        <v>2195.3065859197577</v>
      </c>
      <c r="L2476" s="42" t="str">
        <f>VLOOKUP($C2476,OtherData!$H:$I,2,0)</f>
        <v>Storm</v>
      </c>
      <c r="M2476" s="54">
        <f t="shared" si="154"/>
        <v>-3.9269339650205071E-2</v>
      </c>
      <c r="N2476" s="42" t="e">
        <f>VLOOKUP(E2476,Inflation!$A$2:'Inflation'!$L$63,14,FALSE)*J2476</f>
        <v>#REF!</v>
      </c>
      <c r="O2476" s="126" t="e">
        <f t="shared" si="155"/>
        <v>#REF!</v>
      </c>
      <c r="P2476" s="41">
        <v>3</v>
      </c>
      <c r="Q2476" s="41">
        <v>3</v>
      </c>
      <c r="R2476" s="41">
        <v>3</v>
      </c>
    </row>
    <row r="2477" spans="1:18">
      <c r="A2477" s="40" t="str">
        <f t="shared" si="152"/>
        <v>5_19732</v>
      </c>
      <c r="B2477" s="40">
        <v>5</v>
      </c>
      <c r="C2477" s="41" t="s">
        <v>84</v>
      </c>
      <c r="D2477" s="40">
        <v>2</v>
      </c>
      <c r="E2477" s="40">
        <v>1973</v>
      </c>
      <c r="F2477" s="40" t="str">
        <f t="shared" si="153"/>
        <v>1973Q2</v>
      </c>
      <c r="G2477" s="40">
        <v>7</v>
      </c>
      <c r="H2477" s="40">
        <v>0</v>
      </c>
      <c r="I2477" s="40">
        <v>0</v>
      </c>
      <c r="J2477" s="42">
        <v>2878</v>
      </c>
      <c r="K2477" s="42">
        <f>J2477*OtherData!$C$3</f>
        <v>2178.6525359576081</v>
      </c>
      <c r="L2477" s="42" t="str">
        <f>VLOOKUP($C2477,OtherData!$H:$I,2,0)</f>
        <v>Water</v>
      </c>
      <c r="M2477" s="54">
        <f t="shared" si="154"/>
        <v>-3.9269486241727207E-2</v>
      </c>
      <c r="N2477" s="42" t="e">
        <f>VLOOKUP(E2477,Inflation!$A$2:'Inflation'!$L$63,14,FALSE)*J2477</f>
        <v>#REF!</v>
      </c>
      <c r="O2477" s="126" t="e">
        <f t="shared" si="155"/>
        <v>#REF!</v>
      </c>
      <c r="P2477" s="41">
        <v>3</v>
      </c>
      <c r="Q2477" s="41">
        <v>3</v>
      </c>
      <c r="R2477" s="41">
        <v>3</v>
      </c>
    </row>
    <row r="2478" spans="1:18">
      <c r="A2478" s="40" t="str">
        <f t="shared" si="152"/>
        <v>2_20142</v>
      </c>
      <c r="B2478" s="40">
        <v>2</v>
      </c>
      <c r="C2478" s="41" t="s">
        <v>86</v>
      </c>
      <c r="D2478" s="40">
        <v>2</v>
      </c>
      <c r="E2478" s="40">
        <v>2014</v>
      </c>
      <c r="F2478" s="40" t="str">
        <f t="shared" si="153"/>
        <v>2014Q2</v>
      </c>
      <c r="G2478" s="40">
        <v>1</v>
      </c>
      <c r="H2478" s="40">
        <v>0</v>
      </c>
      <c r="I2478" s="40">
        <v>0</v>
      </c>
      <c r="J2478" s="42">
        <v>2874</v>
      </c>
      <c r="K2478" s="42">
        <f>J2478*OtherData!$C$3</f>
        <v>2175.6245268735806</v>
      </c>
      <c r="L2478" s="42" t="str">
        <f>VLOOKUP($C2478,OtherData!$H:$I,2,0)</f>
        <v>Storm</v>
      </c>
      <c r="M2478" s="54">
        <f t="shared" si="154"/>
        <v>-3.9269512894731226E-2</v>
      </c>
      <c r="N2478" s="42" t="e">
        <f>VLOOKUP(E2478,Inflation!$A$2:'Inflation'!$L$63,14,FALSE)*J2478</f>
        <v>#REF!</v>
      </c>
      <c r="O2478" s="126" t="e">
        <f t="shared" si="155"/>
        <v>#REF!</v>
      </c>
      <c r="P2478" s="41">
        <v>3</v>
      </c>
      <c r="Q2478" s="41">
        <v>3</v>
      </c>
      <c r="R2478" s="41">
        <v>5</v>
      </c>
    </row>
    <row r="2479" spans="1:18">
      <c r="A2479" s="40" t="str">
        <f t="shared" si="152"/>
        <v>1_19822</v>
      </c>
      <c r="B2479" s="40">
        <v>1</v>
      </c>
      <c r="C2479" s="41" t="s">
        <v>91</v>
      </c>
      <c r="D2479" s="40">
        <v>2</v>
      </c>
      <c r="E2479" s="40">
        <v>1982</v>
      </c>
      <c r="F2479" s="40" t="str">
        <f t="shared" si="153"/>
        <v>1982Q2</v>
      </c>
      <c r="G2479" s="40">
        <v>1</v>
      </c>
      <c r="H2479" s="40">
        <v>0</v>
      </c>
      <c r="I2479" s="40">
        <v>0</v>
      </c>
      <c r="J2479" s="42">
        <v>2868</v>
      </c>
      <c r="K2479" s="42">
        <f>J2479*OtherData!$C$3</f>
        <v>2171.0825132475397</v>
      </c>
      <c r="L2479" s="42" t="str">
        <f>VLOOKUP($C2479,OtherData!$H:$I,2,0)</f>
        <v>Storm</v>
      </c>
      <c r="M2479" s="54">
        <f t="shared" si="154"/>
        <v>-3.9269552874237265E-2</v>
      </c>
      <c r="N2479" s="42" t="e">
        <f>VLOOKUP(E2479,Inflation!$A$2:'Inflation'!$L$63,14,FALSE)*J2479</f>
        <v>#REF!</v>
      </c>
      <c r="O2479" s="126" t="e">
        <f t="shared" si="155"/>
        <v>#REF!</v>
      </c>
      <c r="P2479" s="41">
        <v>3</v>
      </c>
      <c r="Q2479" s="41">
        <v>3</v>
      </c>
      <c r="R2479" s="41">
        <v>5</v>
      </c>
    </row>
    <row r="2480" spans="1:18">
      <c r="A2480" s="40" t="str">
        <f t="shared" si="152"/>
        <v>6_19752</v>
      </c>
      <c r="B2480" s="40">
        <v>6</v>
      </c>
      <c r="C2480" s="41" t="s">
        <v>106</v>
      </c>
      <c r="D2480" s="40">
        <v>2</v>
      </c>
      <c r="E2480" s="40">
        <v>1975</v>
      </c>
      <c r="F2480" s="40" t="str">
        <f t="shared" si="153"/>
        <v>1975Q2</v>
      </c>
      <c r="G2480" s="40">
        <v>1</v>
      </c>
      <c r="H2480" s="40">
        <v>0</v>
      </c>
      <c r="I2480" s="40">
        <v>0</v>
      </c>
      <c r="J2480" s="42">
        <v>2817</v>
      </c>
      <c r="K2480" s="42">
        <f>J2480*OtherData!$C$3</f>
        <v>2132.4753974261926</v>
      </c>
      <c r="L2480" s="42" t="str">
        <f>VLOOKUP($C2480,OtherData!$H:$I,2,0)</f>
        <v>Storm</v>
      </c>
      <c r="M2480" s="54">
        <f t="shared" si="154"/>
        <v>-3.9269892700038576E-2</v>
      </c>
      <c r="N2480" s="42" t="e">
        <f>VLOOKUP(E2480,Inflation!$A$2:'Inflation'!$L$63,14,FALSE)*J2480</f>
        <v>#REF!</v>
      </c>
      <c r="O2480" s="126" t="e">
        <f t="shared" si="155"/>
        <v>#REF!</v>
      </c>
      <c r="P2480" s="41">
        <v>3</v>
      </c>
      <c r="Q2480" s="41">
        <v>3</v>
      </c>
      <c r="R2480" s="41">
        <v>3</v>
      </c>
    </row>
    <row r="2481" spans="1:18">
      <c r="A2481" s="40" t="str">
        <f t="shared" si="152"/>
        <v>5_19842</v>
      </c>
      <c r="B2481" s="40">
        <v>5</v>
      </c>
      <c r="C2481" s="41" t="s">
        <v>93</v>
      </c>
      <c r="D2481" s="40">
        <v>2</v>
      </c>
      <c r="E2481" s="40">
        <v>1984</v>
      </c>
      <c r="F2481" s="40" t="str">
        <f t="shared" si="153"/>
        <v>1984Q2</v>
      </c>
      <c r="G2481" s="40">
        <v>1</v>
      </c>
      <c r="H2481" s="40">
        <v>0</v>
      </c>
      <c r="I2481" s="40">
        <v>0</v>
      </c>
      <c r="J2481" s="42">
        <v>2767</v>
      </c>
      <c r="K2481" s="42">
        <f>J2481*OtherData!$C$3</f>
        <v>2094.6252838758519</v>
      </c>
      <c r="L2481" s="42" t="str">
        <f>VLOOKUP($C2481,OtherData!$H:$I,2,0)</f>
        <v>Storm</v>
      </c>
      <c r="M2481" s="54">
        <f t="shared" si="154"/>
        <v>-3.9270225862588874E-2</v>
      </c>
      <c r="N2481" s="42" t="e">
        <f>VLOOKUP(E2481,Inflation!$A$2:'Inflation'!$L$63,14,FALSE)*J2481</f>
        <v>#REF!</v>
      </c>
      <c r="O2481" s="126" t="e">
        <f t="shared" si="155"/>
        <v>#REF!</v>
      </c>
      <c r="P2481" s="41">
        <v>3</v>
      </c>
      <c r="Q2481" s="41">
        <v>3</v>
      </c>
      <c r="R2481" s="41">
        <v>5</v>
      </c>
    </row>
    <row r="2482" spans="1:18">
      <c r="A2482" s="40" t="str">
        <f t="shared" si="152"/>
        <v>4_19842</v>
      </c>
      <c r="B2482" s="40">
        <v>4</v>
      </c>
      <c r="C2482" s="41" t="s">
        <v>93</v>
      </c>
      <c r="D2482" s="40">
        <v>2</v>
      </c>
      <c r="E2482" s="40">
        <v>1984</v>
      </c>
      <c r="F2482" s="40" t="str">
        <f t="shared" si="153"/>
        <v>1984Q2</v>
      </c>
      <c r="G2482" s="40">
        <v>1</v>
      </c>
      <c r="H2482" s="40">
        <v>0</v>
      </c>
      <c r="I2482" s="40">
        <v>0</v>
      </c>
      <c r="J2482" s="42">
        <v>2739</v>
      </c>
      <c r="K2482" s="42">
        <f>J2482*OtherData!$C$3</f>
        <v>2073.4292202876609</v>
      </c>
      <c r="L2482" s="42" t="str">
        <f>VLOOKUP($C2482,OtherData!$H:$I,2,0)</f>
        <v>Storm</v>
      </c>
      <c r="M2482" s="54">
        <f t="shared" si="154"/>
        <v>-3.927041243361705E-2</v>
      </c>
      <c r="N2482" s="42" t="e">
        <f>VLOOKUP(E2482,Inflation!$A$2:'Inflation'!$L$63,14,FALSE)*J2482</f>
        <v>#REF!</v>
      </c>
      <c r="O2482" s="126" t="e">
        <f t="shared" si="155"/>
        <v>#REF!</v>
      </c>
      <c r="P2482" s="41">
        <v>3</v>
      </c>
      <c r="Q2482" s="41">
        <v>3</v>
      </c>
      <c r="R2482" s="41">
        <v>5</v>
      </c>
    </row>
    <row r="2483" spans="1:18">
      <c r="A2483" s="40" t="str">
        <f t="shared" si="152"/>
        <v>5_19742</v>
      </c>
      <c r="B2483" s="40">
        <v>5</v>
      </c>
      <c r="C2483" s="41" t="s">
        <v>106</v>
      </c>
      <c r="D2483" s="40">
        <v>2</v>
      </c>
      <c r="E2483" s="40">
        <v>1974</v>
      </c>
      <c r="F2483" s="40" t="str">
        <f t="shared" si="153"/>
        <v>1974Q2</v>
      </c>
      <c r="G2483" s="40">
        <v>1</v>
      </c>
      <c r="H2483" s="40">
        <v>0</v>
      </c>
      <c r="I2483" s="40">
        <v>0</v>
      </c>
      <c r="J2483" s="42">
        <v>2736</v>
      </c>
      <c r="K2483" s="42">
        <f>J2483*OtherData!$C$3</f>
        <v>2071.1582134746404</v>
      </c>
      <c r="L2483" s="42" t="str">
        <f>VLOOKUP($C2483,OtherData!$H:$I,2,0)</f>
        <v>Storm</v>
      </c>
      <c r="M2483" s="54">
        <f t="shared" si="154"/>
        <v>-3.9270432423370062E-2</v>
      </c>
      <c r="N2483" s="42" t="e">
        <f>VLOOKUP(E2483,Inflation!$A$2:'Inflation'!$L$63,14,FALSE)*J2483</f>
        <v>#REF!</v>
      </c>
      <c r="O2483" s="126" t="e">
        <f t="shared" si="155"/>
        <v>#REF!</v>
      </c>
      <c r="P2483" s="41">
        <v>4</v>
      </c>
      <c r="Q2483" s="41">
        <v>4</v>
      </c>
      <c r="R2483" s="41">
        <v>4</v>
      </c>
    </row>
    <row r="2484" spans="1:18">
      <c r="A2484" s="40" t="str">
        <f t="shared" si="152"/>
        <v>6_19732</v>
      </c>
      <c r="B2484" s="40">
        <v>6</v>
      </c>
      <c r="C2484" s="41" t="s">
        <v>106</v>
      </c>
      <c r="D2484" s="40">
        <v>2</v>
      </c>
      <c r="E2484" s="40">
        <v>1973</v>
      </c>
      <c r="F2484" s="40" t="str">
        <f t="shared" si="153"/>
        <v>1973Q2</v>
      </c>
      <c r="G2484" s="40">
        <v>2</v>
      </c>
      <c r="H2484" s="40">
        <v>0</v>
      </c>
      <c r="I2484" s="40">
        <v>1</v>
      </c>
      <c r="J2484" s="42">
        <v>2693</v>
      </c>
      <c r="K2484" s="42">
        <f>J2484*OtherData!$C$3</f>
        <v>2038.6071158213476</v>
      </c>
      <c r="L2484" s="42" t="str">
        <f>VLOOKUP($C2484,OtherData!$H:$I,2,0)</f>
        <v>Storm</v>
      </c>
      <c r="M2484" s="54">
        <f t="shared" si="154"/>
        <v>-3.9270718943163328E-2</v>
      </c>
      <c r="N2484" s="42" t="e">
        <f>VLOOKUP(E2484,Inflation!$A$2:'Inflation'!$L$63,14,FALSE)*J2484</f>
        <v>#REF!</v>
      </c>
      <c r="O2484" s="126" t="e">
        <f t="shared" si="155"/>
        <v>#REF!</v>
      </c>
      <c r="P2484" s="41">
        <v>3</v>
      </c>
      <c r="Q2484" s="41">
        <v>3</v>
      </c>
      <c r="R2484" s="41">
        <v>3</v>
      </c>
    </row>
    <row r="2485" spans="1:18">
      <c r="A2485" s="40" t="str">
        <f t="shared" si="152"/>
        <v>2_19881</v>
      </c>
      <c r="B2485" s="40">
        <v>2</v>
      </c>
      <c r="C2485" s="41" t="s">
        <v>67</v>
      </c>
      <c r="D2485" s="40">
        <v>1</v>
      </c>
      <c r="E2485" s="40">
        <v>1988</v>
      </c>
      <c r="F2485" s="40" t="str">
        <f t="shared" si="153"/>
        <v>1988Q1</v>
      </c>
      <c r="G2485" s="40">
        <v>1</v>
      </c>
      <c r="H2485" s="40">
        <v>0</v>
      </c>
      <c r="I2485" s="40">
        <v>0</v>
      </c>
      <c r="J2485" s="42">
        <v>2668</v>
      </c>
      <c r="K2485" s="42">
        <f>J2485*OtherData!$C$3</f>
        <v>2019.6820590461773</v>
      </c>
      <c r="L2485" s="42" t="str">
        <f>VLOOKUP($C2485,OtherData!$H:$I,2,0)</f>
        <v>Winter</v>
      </c>
      <c r="M2485" s="54">
        <f t="shared" si="154"/>
        <v>-3.9270885524438477E-2</v>
      </c>
      <c r="N2485" s="42" t="e">
        <f>VLOOKUP(E2485,Inflation!$A$2:'Inflation'!$L$63,14,FALSE)*J2485</f>
        <v>#REF!</v>
      </c>
      <c r="O2485" s="126" t="e">
        <f t="shared" si="155"/>
        <v>#REF!</v>
      </c>
      <c r="P2485" s="41">
        <v>3</v>
      </c>
      <c r="Q2485" s="41">
        <v>3</v>
      </c>
      <c r="R2485" s="41">
        <v>3</v>
      </c>
    </row>
    <row r="2486" spans="1:18">
      <c r="A2486" s="40" t="str">
        <f t="shared" si="152"/>
        <v>1_19732</v>
      </c>
      <c r="B2486" s="40">
        <v>1</v>
      </c>
      <c r="C2486" s="41" t="s">
        <v>106</v>
      </c>
      <c r="D2486" s="40">
        <v>2</v>
      </c>
      <c r="E2486" s="40">
        <v>1973</v>
      </c>
      <c r="F2486" s="40" t="str">
        <f t="shared" si="153"/>
        <v>1973Q2</v>
      </c>
      <c r="G2486" s="40">
        <v>2</v>
      </c>
      <c r="H2486" s="40">
        <v>0</v>
      </c>
      <c r="I2486" s="40">
        <v>1</v>
      </c>
      <c r="J2486" s="42">
        <v>2659</v>
      </c>
      <c r="K2486" s="42">
        <f>J2486*OtherData!$C$3</f>
        <v>2012.869038607116</v>
      </c>
      <c r="L2486" s="42" t="str">
        <f>VLOOKUP($C2486,OtherData!$H:$I,2,0)</f>
        <v>Storm</v>
      </c>
      <c r="M2486" s="54">
        <f t="shared" si="154"/>
        <v>-3.9270945493697536E-2</v>
      </c>
      <c r="N2486" s="42" t="e">
        <f>VLOOKUP(E2486,Inflation!$A$2:'Inflation'!$L$63,14,FALSE)*J2486</f>
        <v>#REF!</v>
      </c>
      <c r="O2486" s="126" t="e">
        <f t="shared" si="155"/>
        <v>#REF!</v>
      </c>
      <c r="P2486" s="41">
        <v>5</v>
      </c>
      <c r="Q2486" s="41">
        <v>2</v>
      </c>
      <c r="R2486" s="41">
        <v>2</v>
      </c>
    </row>
    <row r="2487" spans="1:18">
      <c r="A2487" s="40" t="str">
        <f t="shared" si="152"/>
        <v>3_19842</v>
      </c>
      <c r="B2487" s="40">
        <v>3</v>
      </c>
      <c r="C2487" s="41" t="s">
        <v>93</v>
      </c>
      <c r="D2487" s="40">
        <v>2</v>
      </c>
      <c r="E2487" s="40">
        <v>1984</v>
      </c>
      <c r="F2487" s="40" t="str">
        <f t="shared" si="153"/>
        <v>1984Q2</v>
      </c>
      <c r="G2487" s="40">
        <v>1</v>
      </c>
      <c r="H2487" s="40">
        <v>0</v>
      </c>
      <c r="I2487" s="40">
        <v>0</v>
      </c>
      <c r="J2487" s="42">
        <v>2647</v>
      </c>
      <c r="K2487" s="42">
        <f>J2487*OtherData!$C$3</f>
        <v>2003.7850113550342</v>
      </c>
      <c r="L2487" s="42" t="str">
        <f>VLOOKUP($C2487,OtherData!$H:$I,2,0)</f>
        <v>Storm</v>
      </c>
      <c r="M2487" s="54">
        <f t="shared" si="154"/>
        <v>-3.9271025452709607E-2</v>
      </c>
      <c r="N2487" s="42" t="e">
        <f>VLOOKUP(E2487,Inflation!$A$2:'Inflation'!$L$63,14,FALSE)*J2487</f>
        <v>#REF!</v>
      </c>
      <c r="O2487" s="126" t="e">
        <f t="shared" si="155"/>
        <v>#REF!</v>
      </c>
      <c r="P2487" s="41">
        <v>4</v>
      </c>
      <c r="Q2487" s="41">
        <v>4</v>
      </c>
      <c r="R2487" s="41">
        <v>5</v>
      </c>
    </row>
    <row r="2488" spans="1:18">
      <c r="A2488" s="40" t="str">
        <f t="shared" si="152"/>
        <v>4_19623</v>
      </c>
      <c r="B2488" s="40">
        <v>4</v>
      </c>
      <c r="C2488" s="41" t="s">
        <v>93</v>
      </c>
      <c r="D2488" s="40">
        <v>3</v>
      </c>
      <c r="E2488" s="40">
        <v>1962</v>
      </c>
      <c r="F2488" s="40" t="str">
        <f t="shared" si="153"/>
        <v>1962Q3</v>
      </c>
      <c r="G2488" s="40">
        <v>1</v>
      </c>
      <c r="H2488" s="40">
        <v>0</v>
      </c>
      <c r="I2488" s="40">
        <v>0</v>
      </c>
      <c r="J2488" s="42">
        <v>2624</v>
      </c>
      <c r="K2488" s="42">
        <f>J2488*OtherData!$C$3</f>
        <v>1986.3739591218775</v>
      </c>
      <c r="L2488" s="42" t="str">
        <f>VLOOKUP($C2488,OtherData!$H:$I,2,0)</f>
        <v>Storm</v>
      </c>
      <c r="M2488" s="54">
        <f t="shared" si="154"/>
        <v>-3.9271178707482743E-2</v>
      </c>
      <c r="N2488" s="42" t="e">
        <f>VLOOKUP(E2488,Inflation!$A$2:'Inflation'!$L$63,14,FALSE)*J2488</f>
        <v>#REF!</v>
      </c>
      <c r="O2488" s="126" t="e">
        <f t="shared" si="155"/>
        <v>#REF!</v>
      </c>
      <c r="P2488" s="41">
        <v>3</v>
      </c>
      <c r="Q2488" s="41">
        <v>3</v>
      </c>
      <c r="R2488" s="41">
        <v>3</v>
      </c>
    </row>
    <row r="2489" spans="1:18">
      <c r="A2489" s="40" t="str">
        <f t="shared" si="152"/>
        <v>5_19881</v>
      </c>
      <c r="B2489" s="40">
        <v>5</v>
      </c>
      <c r="C2489" s="41" t="s">
        <v>67</v>
      </c>
      <c r="D2489" s="40">
        <v>1</v>
      </c>
      <c r="E2489" s="40">
        <v>1988</v>
      </c>
      <c r="F2489" s="40" t="str">
        <f t="shared" si="153"/>
        <v>1988Q1</v>
      </c>
      <c r="G2489" s="40">
        <v>1</v>
      </c>
      <c r="H2489" s="40">
        <v>0</v>
      </c>
      <c r="I2489" s="40">
        <v>0</v>
      </c>
      <c r="J2489" s="42">
        <v>2604</v>
      </c>
      <c r="K2489" s="42">
        <f>J2489*OtherData!$C$3</f>
        <v>1971.2339137017411</v>
      </c>
      <c r="L2489" s="42" t="str">
        <f>VLOOKUP($C2489,OtherData!$H:$I,2,0)</f>
        <v>Winter</v>
      </c>
      <c r="M2489" s="54">
        <f t="shared" si="154"/>
        <v>-3.9271311972502866E-2</v>
      </c>
      <c r="N2489" s="42" t="e">
        <f>VLOOKUP(E2489,Inflation!$A$2:'Inflation'!$L$63,14,FALSE)*J2489</f>
        <v>#REF!</v>
      </c>
      <c r="O2489" s="126" t="e">
        <f t="shared" si="155"/>
        <v>#REF!</v>
      </c>
      <c r="P2489" s="41">
        <v>3</v>
      </c>
      <c r="Q2489" s="41">
        <v>3</v>
      </c>
      <c r="R2489" s="41">
        <v>3</v>
      </c>
    </row>
    <row r="2490" spans="1:18">
      <c r="A2490" s="40" t="str">
        <f t="shared" si="152"/>
        <v>2_19742</v>
      </c>
      <c r="B2490" s="40">
        <v>2</v>
      </c>
      <c r="C2490" s="41" t="s">
        <v>106</v>
      </c>
      <c r="D2490" s="40">
        <v>2</v>
      </c>
      <c r="E2490" s="40">
        <v>1974</v>
      </c>
      <c r="F2490" s="40" t="str">
        <f t="shared" si="153"/>
        <v>1974Q2</v>
      </c>
      <c r="G2490" s="40">
        <v>1</v>
      </c>
      <c r="H2490" s="40">
        <v>0</v>
      </c>
      <c r="I2490" s="40">
        <v>0</v>
      </c>
      <c r="J2490" s="42">
        <v>2589</v>
      </c>
      <c r="K2490" s="42">
        <f>J2490*OtherData!$C$3</f>
        <v>1959.8788796366389</v>
      </c>
      <c r="L2490" s="42" t="str">
        <f>VLOOKUP($C2490,OtherData!$H:$I,2,0)</f>
        <v>Storm</v>
      </c>
      <c r="M2490" s="54">
        <f t="shared" si="154"/>
        <v>-3.9271411921267957E-2</v>
      </c>
      <c r="N2490" s="42" t="e">
        <f>VLOOKUP(E2490,Inflation!$A$2:'Inflation'!$L$63,14,FALSE)*J2490</f>
        <v>#REF!</v>
      </c>
      <c r="O2490" s="126" t="e">
        <f t="shared" si="155"/>
        <v>#REF!</v>
      </c>
      <c r="P2490" s="41">
        <v>3</v>
      </c>
      <c r="Q2490" s="41">
        <v>3</v>
      </c>
      <c r="R2490" s="41">
        <v>5</v>
      </c>
    </row>
    <row r="2491" spans="1:18">
      <c r="A2491" s="40" t="str">
        <f t="shared" si="152"/>
        <v>4_19742</v>
      </c>
      <c r="B2491" s="40">
        <v>4</v>
      </c>
      <c r="C2491" s="41" t="s">
        <v>106</v>
      </c>
      <c r="D2491" s="40">
        <v>2</v>
      </c>
      <c r="E2491" s="40">
        <v>1974</v>
      </c>
      <c r="F2491" s="40" t="str">
        <f t="shared" si="153"/>
        <v>1974Q2</v>
      </c>
      <c r="G2491" s="40">
        <v>1</v>
      </c>
      <c r="H2491" s="40">
        <v>0</v>
      </c>
      <c r="I2491" s="40">
        <v>0</v>
      </c>
      <c r="J2491" s="42">
        <v>2559</v>
      </c>
      <c r="K2491" s="42">
        <f>J2491*OtherData!$C$3</f>
        <v>1937.1688115064346</v>
      </c>
      <c r="L2491" s="42" t="str">
        <f>VLOOKUP($C2491,OtherData!$H:$I,2,0)</f>
        <v>Storm</v>
      </c>
      <c r="M2491" s="54">
        <f t="shared" si="154"/>
        <v>-3.9271611818798138E-2</v>
      </c>
      <c r="N2491" s="42" t="e">
        <f>VLOOKUP(E2491,Inflation!$A$2:'Inflation'!$L$63,14,FALSE)*J2491</f>
        <v>#REF!</v>
      </c>
      <c r="O2491" s="126" t="e">
        <f t="shared" si="155"/>
        <v>#REF!</v>
      </c>
      <c r="P2491" s="41">
        <v>3</v>
      </c>
      <c r="Q2491" s="41">
        <v>3</v>
      </c>
      <c r="R2491" s="41">
        <v>3</v>
      </c>
    </row>
    <row r="2492" spans="1:18">
      <c r="A2492" s="40" t="str">
        <f t="shared" si="152"/>
        <v>6_19732</v>
      </c>
      <c r="B2492" s="40">
        <v>6</v>
      </c>
      <c r="C2492" s="41" t="s">
        <v>84</v>
      </c>
      <c r="D2492" s="40">
        <v>2</v>
      </c>
      <c r="E2492" s="40">
        <v>1973</v>
      </c>
      <c r="F2492" s="40" t="str">
        <f t="shared" si="153"/>
        <v>1973Q2</v>
      </c>
      <c r="G2492" s="40">
        <v>7</v>
      </c>
      <c r="H2492" s="40">
        <v>0</v>
      </c>
      <c r="I2492" s="40">
        <v>0</v>
      </c>
      <c r="J2492" s="42">
        <v>2538</v>
      </c>
      <c r="K2492" s="42">
        <f>J2492*OtherData!$C$3</f>
        <v>1921.2717638152915</v>
      </c>
      <c r="L2492" s="42" t="str">
        <f>VLOOKUP($C2492,OtherData!$H:$I,2,0)</f>
        <v>Water</v>
      </c>
      <c r="M2492" s="54">
        <f t="shared" si="154"/>
        <v>-3.9271751747069268E-2</v>
      </c>
      <c r="N2492" s="42" t="e">
        <f>VLOOKUP(E2492,Inflation!$A$2:'Inflation'!$L$63,14,FALSE)*J2492</f>
        <v>#REF!</v>
      </c>
      <c r="O2492" s="126" t="e">
        <f t="shared" si="155"/>
        <v>#REF!</v>
      </c>
      <c r="P2492" s="41">
        <v>1</v>
      </c>
      <c r="Q2492" s="41">
        <v>1</v>
      </c>
      <c r="R2492" s="41">
        <v>1</v>
      </c>
    </row>
    <row r="2493" spans="1:18">
      <c r="A2493" s="40" t="str">
        <f t="shared" si="152"/>
        <v>1_19732</v>
      </c>
      <c r="B2493" s="40">
        <v>1</v>
      </c>
      <c r="C2493" s="41" t="s">
        <v>84</v>
      </c>
      <c r="D2493" s="40">
        <v>2</v>
      </c>
      <c r="E2493" s="40">
        <v>1973</v>
      </c>
      <c r="F2493" s="40" t="str">
        <f t="shared" si="153"/>
        <v>1973Q2</v>
      </c>
      <c r="G2493" s="40">
        <v>7</v>
      </c>
      <c r="H2493" s="40">
        <v>0</v>
      </c>
      <c r="I2493" s="40">
        <v>0</v>
      </c>
      <c r="J2493" s="42">
        <v>2531</v>
      </c>
      <c r="K2493" s="42">
        <f>J2493*OtherData!$C$3</f>
        <v>1915.9727479182438</v>
      </c>
      <c r="L2493" s="42" t="str">
        <f>VLOOKUP($C2493,OtherData!$H:$I,2,0)</f>
        <v>Water</v>
      </c>
      <c r="M2493" s="54">
        <f t="shared" si="154"/>
        <v>-3.9271798389826307E-2</v>
      </c>
      <c r="N2493" s="42" t="e">
        <f>VLOOKUP(E2493,Inflation!$A$2:'Inflation'!$L$63,14,FALSE)*J2493</f>
        <v>#REF!</v>
      </c>
      <c r="O2493" s="126" t="e">
        <f t="shared" si="155"/>
        <v>#REF!</v>
      </c>
      <c r="P2493" s="41">
        <v>1</v>
      </c>
      <c r="Q2493" s="41">
        <v>1</v>
      </c>
      <c r="R2493" s="41">
        <v>1</v>
      </c>
    </row>
    <row r="2494" spans="1:18">
      <c r="A2494" s="40" t="str">
        <f t="shared" si="152"/>
        <v>5_19734</v>
      </c>
      <c r="B2494" s="40">
        <v>5</v>
      </c>
      <c r="C2494" s="41" t="s">
        <v>73</v>
      </c>
      <c r="D2494" s="40">
        <v>4</v>
      </c>
      <c r="E2494" s="40">
        <v>1973</v>
      </c>
      <c r="F2494" s="40" t="str">
        <f t="shared" si="153"/>
        <v>1973Q4</v>
      </c>
      <c r="G2494" s="40">
        <v>1</v>
      </c>
      <c r="H2494" s="40">
        <v>0</v>
      </c>
      <c r="I2494" s="40">
        <v>0</v>
      </c>
      <c r="J2494" s="42">
        <v>2518</v>
      </c>
      <c r="K2494" s="42">
        <f>J2494*OtherData!$C$3</f>
        <v>1906.1317183951553</v>
      </c>
      <c r="L2494" s="42" t="str">
        <f>VLOOKUP($C2494,OtherData!$H:$I,2,0)</f>
        <v>Wind</v>
      </c>
      <c r="M2494" s="54">
        <f t="shared" si="154"/>
        <v>-3.9271885012089391E-2</v>
      </c>
      <c r="N2494" s="42" t="e">
        <f>VLOOKUP(E2494,Inflation!$A$2:'Inflation'!$L$63,14,FALSE)*J2494</f>
        <v>#REF!</v>
      </c>
      <c r="O2494" s="126" t="e">
        <f t="shared" si="155"/>
        <v>#REF!</v>
      </c>
      <c r="P2494" s="41">
        <v>1</v>
      </c>
      <c r="Q2494" s="41">
        <v>1</v>
      </c>
      <c r="R2494" s="41">
        <v>1</v>
      </c>
    </row>
    <row r="2495" spans="1:18">
      <c r="A2495" s="40" t="str">
        <f t="shared" si="152"/>
        <v>2_19734</v>
      </c>
      <c r="B2495" s="40">
        <v>2</v>
      </c>
      <c r="C2495" s="41" t="s">
        <v>73</v>
      </c>
      <c r="D2495" s="40">
        <v>4</v>
      </c>
      <c r="E2495" s="40">
        <v>1973</v>
      </c>
      <c r="F2495" s="40" t="str">
        <f t="shared" si="153"/>
        <v>1973Q4</v>
      </c>
      <c r="G2495" s="40">
        <v>1</v>
      </c>
      <c r="H2495" s="40">
        <v>0</v>
      </c>
      <c r="I2495" s="40">
        <v>0</v>
      </c>
      <c r="J2495" s="42">
        <v>2512</v>
      </c>
      <c r="K2495" s="42">
        <f>J2495*OtherData!$C$3</f>
        <v>1901.5897047691144</v>
      </c>
      <c r="L2495" s="42" t="str">
        <f>VLOOKUP($C2495,OtherData!$H:$I,2,0)</f>
        <v>Wind</v>
      </c>
      <c r="M2495" s="54">
        <f t="shared" si="154"/>
        <v>-3.9271924991595424E-2</v>
      </c>
      <c r="N2495" s="42" t="e">
        <f>VLOOKUP(E2495,Inflation!$A$2:'Inflation'!$L$63,14,FALSE)*J2495</f>
        <v>#REF!</v>
      </c>
      <c r="O2495" s="126" t="e">
        <f t="shared" si="155"/>
        <v>#REF!</v>
      </c>
      <c r="P2495" s="41">
        <v>1</v>
      </c>
      <c r="Q2495" s="41">
        <v>1</v>
      </c>
      <c r="R2495" s="41">
        <v>1</v>
      </c>
    </row>
    <row r="2496" spans="1:18">
      <c r="A2496" s="40" t="str">
        <f t="shared" si="152"/>
        <v>3_19734</v>
      </c>
      <c r="B2496" s="40">
        <v>3</v>
      </c>
      <c r="C2496" s="41" t="s">
        <v>73</v>
      </c>
      <c r="D2496" s="40">
        <v>4</v>
      </c>
      <c r="E2496" s="40">
        <v>1973</v>
      </c>
      <c r="F2496" s="40" t="str">
        <f t="shared" si="153"/>
        <v>1973Q4</v>
      </c>
      <c r="G2496" s="40">
        <v>1</v>
      </c>
      <c r="H2496" s="40">
        <v>0</v>
      </c>
      <c r="I2496" s="40">
        <v>0</v>
      </c>
      <c r="J2496" s="42">
        <v>2496</v>
      </c>
      <c r="K2496" s="42">
        <f>J2496*OtherData!$C$3</f>
        <v>1889.4776684330054</v>
      </c>
      <c r="L2496" s="42" t="str">
        <f>VLOOKUP($C2496,OtherData!$H:$I,2,0)</f>
        <v>Wind</v>
      </c>
      <c r="M2496" s="54">
        <f t="shared" si="154"/>
        <v>-3.9272031603611521E-2</v>
      </c>
      <c r="N2496" s="42" t="e">
        <f>VLOOKUP(E2496,Inflation!$A$2:'Inflation'!$L$63,14,FALSE)*J2496</f>
        <v>#REF!</v>
      </c>
      <c r="O2496" s="126" t="e">
        <f t="shared" si="155"/>
        <v>#REF!</v>
      </c>
      <c r="P2496" s="41">
        <v>4</v>
      </c>
      <c r="Q2496" s="41">
        <v>4</v>
      </c>
      <c r="R2496" s="41">
        <v>4</v>
      </c>
    </row>
    <row r="2497" spans="1:18">
      <c r="A2497" s="40" t="str">
        <f t="shared" si="152"/>
        <v>1_19884</v>
      </c>
      <c r="B2497" s="40">
        <v>1</v>
      </c>
      <c r="C2497" s="41" t="s">
        <v>73</v>
      </c>
      <c r="D2497" s="40">
        <v>4</v>
      </c>
      <c r="E2497" s="40">
        <v>1988</v>
      </c>
      <c r="F2497" s="40" t="str">
        <f t="shared" si="153"/>
        <v>1988Q4</v>
      </c>
      <c r="G2497" s="40">
        <v>1</v>
      </c>
      <c r="H2497" s="40">
        <v>0</v>
      </c>
      <c r="I2497" s="40">
        <v>0</v>
      </c>
      <c r="J2497" s="42">
        <v>2475</v>
      </c>
      <c r="K2497" s="42">
        <f>J2497*OtherData!$C$3</f>
        <v>1873.5806207418623</v>
      </c>
      <c r="L2497" s="42" t="str">
        <f>VLOOKUP($C2497,OtherData!$H:$I,2,0)</f>
        <v>Wind</v>
      </c>
      <c r="M2497" s="54">
        <f t="shared" si="154"/>
        <v>-3.9272171531882651E-2</v>
      </c>
      <c r="N2497" s="42" t="e">
        <f>VLOOKUP(E2497,Inflation!$A$2:'Inflation'!$L$63,14,FALSE)*J2497</f>
        <v>#REF!</v>
      </c>
      <c r="O2497" s="126" t="e">
        <f t="shared" si="155"/>
        <v>#REF!</v>
      </c>
      <c r="P2497" s="41">
        <v>5</v>
      </c>
      <c r="Q2497" s="41">
        <v>2</v>
      </c>
      <c r="R2497" s="41">
        <v>5</v>
      </c>
    </row>
    <row r="2498" spans="1:18">
      <c r="A2498" s="40" t="str">
        <f t="shared" ref="A2498:A2561" si="156">B2498&amp;"_"&amp;E2498&amp;D2498</f>
        <v>1_19611</v>
      </c>
      <c r="B2498" s="40">
        <v>1</v>
      </c>
      <c r="C2498" s="41" t="s">
        <v>71</v>
      </c>
      <c r="D2498" s="40">
        <v>1</v>
      </c>
      <c r="E2498" s="40">
        <v>1961</v>
      </c>
      <c r="F2498" s="40" t="str">
        <f t="shared" ref="F2498:F2561" si="157">E2498&amp;"Q"&amp;D2498</f>
        <v>1961Q1</v>
      </c>
      <c r="G2498" s="40">
        <v>1</v>
      </c>
      <c r="H2498" s="40">
        <v>0</v>
      </c>
      <c r="I2498" s="40">
        <v>0</v>
      </c>
      <c r="J2498" s="42">
        <v>2474</v>
      </c>
      <c r="K2498" s="42">
        <f>J2498*OtherData!$C$3</f>
        <v>1872.8236184708555</v>
      </c>
      <c r="L2498" s="42" t="str">
        <f>VLOOKUP($C2498,OtherData!$H:$I,2,0)</f>
        <v>Storm</v>
      </c>
      <c r="M2498" s="54">
        <f t="shared" ref="M2498:M2561" si="158">STANDARDIZE(J2498,AVERAGE($J$2:$J$3367),_xlfn.STDEV.S($J$2:$J$3367))</f>
        <v>-3.9272178195133657E-2</v>
      </c>
      <c r="N2498" s="42" t="e">
        <f>VLOOKUP(E2498,Inflation!$A$2:'Inflation'!$L$63,14,FALSE)*J2498</f>
        <v>#REF!</v>
      </c>
      <c r="O2498" s="126" t="e">
        <f t="shared" ref="O2498:O2561" si="159">STANDARDIZE(N2498,AVERAGE($N$2:$N$3367),_xlfn.STDEV.S($N$2:$N$3367))</f>
        <v>#REF!</v>
      </c>
      <c r="P2498" s="41">
        <v>1</v>
      </c>
      <c r="Q2498" s="41">
        <v>1</v>
      </c>
      <c r="R2498" s="41">
        <v>1</v>
      </c>
    </row>
    <row r="2499" spans="1:18">
      <c r="A2499" s="40" t="str">
        <f t="shared" si="156"/>
        <v>5_19633</v>
      </c>
      <c r="B2499" s="40">
        <v>5</v>
      </c>
      <c r="C2499" s="41" t="s">
        <v>74</v>
      </c>
      <c r="D2499" s="40">
        <v>3</v>
      </c>
      <c r="E2499" s="40">
        <v>1963</v>
      </c>
      <c r="F2499" s="40" t="str">
        <f t="shared" si="157"/>
        <v>1963Q3</v>
      </c>
      <c r="G2499" s="40">
        <v>1</v>
      </c>
      <c r="H2499" s="40">
        <v>0</v>
      </c>
      <c r="I2499" s="40">
        <v>0</v>
      </c>
      <c r="J2499" s="42">
        <v>2449</v>
      </c>
      <c r="K2499" s="42">
        <f>J2499*OtherData!$C$3</f>
        <v>1853.8985616956852</v>
      </c>
      <c r="L2499" s="42" t="str">
        <f>VLOOKUP($C2499,OtherData!$H:$I,2,0)</f>
        <v>Storm</v>
      </c>
      <c r="M2499" s="54">
        <f t="shared" si="158"/>
        <v>-3.9272344776408806E-2</v>
      </c>
      <c r="N2499" s="42" t="e">
        <f>VLOOKUP(E2499,Inflation!$A$2:'Inflation'!$L$63,14,FALSE)*J2499</f>
        <v>#REF!</v>
      </c>
      <c r="O2499" s="126" t="e">
        <f t="shared" si="159"/>
        <v>#REF!</v>
      </c>
      <c r="P2499" s="41">
        <v>4</v>
      </c>
      <c r="Q2499" s="41">
        <v>4</v>
      </c>
      <c r="R2499" s="41">
        <v>4</v>
      </c>
    </row>
    <row r="2500" spans="1:18">
      <c r="A2500" s="40" t="str">
        <f t="shared" si="156"/>
        <v>5_19884</v>
      </c>
      <c r="B2500" s="40">
        <v>5</v>
      </c>
      <c r="C2500" s="41" t="s">
        <v>73</v>
      </c>
      <c r="D2500" s="40">
        <v>4</v>
      </c>
      <c r="E2500" s="40">
        <v>1988</v>
      </c>
      <c r="F2500" s="40" t="str">
        <f t="shared" si="157"/>
        <v>1988Q4</v>
      </c>
      <c r="G2500" s="40">
        <v>1</v>
      </c>
      <c r="H2500" s="40">
        <v>0</v>
      </c>
      <c r="I2500" s="40">
        <v>0</v>
      </c>
      <c r="J2500" s="42">
        <v>2439</v>
      </c>
      <c r="K2500" s="42">
        <f>J2500*OtherData!$C$3</f>
        <v>1846.3285389856171</v>
      </c>
      <c r="L2500" s="42" t="str">
        <f>VLOOKUP($C2500,OtherData!$H:$I,2,0)</f>
        <v>Wind</v>
      </c>
      <c r="M2500" s="54">
        <f t="shared" si="158"/>
        <v>-3.9272411408918871E-2</v>
      </c>
      <c r="N2500" s="42" t="e">
        <f>VLOOKUP(E2500,Inflation!$A$2:'Inflation'!$L$63,14,FALSE)*J2500</f>
        <v>#REF!</v>
      </c>
      <c r="O2500" s="126" t="e">
        <f t="shared" si="159"/>
        <v>#REF!</v>
      </c>
      <c r="P2500" s="41">
        <v>1</v>
      </c>
      <c r="Q2500" s="41">
        <v>1</v>
      </c>
      <c r="R2500" s="41">
        <v>1</v>
      </c>
    </row>
    <row r="2501" spans="1:18">
      <c r="A2501" s="40" t="str">
        <f t="shared" si="156"/>
        <v>3_19611</v>
      </c>
      <c r="B2501" s="40">
        <v>3</v>
      </c>
      <c r="C2501" s="41" t="s">
        <v>71</v>
      </c>
      <c r="D2501" s="40">
        <v>1</v>
      </c>
      <c r="E2501" s="40">
        <v>1961</v>
      </c>
      <c r="F2501" s="40" t="str">
        <f t="shared" si="157"/>
        <v>1961Q1</v>
      </c>
      <c r="G2501" s="40">
        <v>1</v>
      </c>
      <c r="H2501" s="40">
        <v>0</v>
      </c>
      <c r="I2501" s="40">
        <v>0</v>
      </c>
      <c r="J2501" s="42">
        <v>2436</v>
      </c>
      <c r="K2501" s="42">
        <f>J2501*OtherData!$C$3</f>
        <v>1844.0575321725967</v>
      </c>
      <c r="L2501" s="42" t="str">
        <f>VLOOKUP($C2501,OtherData!$H:$I,2,0)</f>
        <v>Storm</v>
      </c>
      <c r="M2501" s="54">
        <f t="shared" si="158"/>
        <v>-3.9272431398671884E-2</v>
      </c>
      <c r="N2501" s="42" t="e">
        <f>VLOOKUP(E2501,Inflation!$A$2:'Inflation'!$L$63,14,FALSE)*J2501</f>
        <v>#REF!</v>
      </c>
      <c r="O2501" s="126" t="e">
        <f t="shared" si="159"/>
        <v>#REF!</v>
      </c>
      <c r="P2501" s="41">
        <v>5</v>
      </c>
      <c r="Q2501" s="41">
        <v>2</v>
      </c>
      <c r="R2501" s="41">
        <v>2</v>
      </c>
    </row>
    <row r="2502" spans="1:18">
      <c r="A2502" s="40" t="str">
        <f t="shared" si="156"/>
        <v>1_19794</v>
      </c>
      <c r="B2502" s="40">
        <v>1</v>
      </c>
      <c r="C2502" s="41" t="s">
        <v>66</v>
      </c>
      <c r="D2502" s="40">
        <v>4</v>
      </c>
      <c r="E2502" s="40">
        <v>1979</v>
      </c>
      <c r="F2502" s="40" t="str">
        <f t="shared" si="157"/>
        <v>1979Q4</v>
      </c>
      <c r="G2502" s="40">
        <v>1</v>
      </c>
      <c r="H2502" s="40">
        <v>0</v>
      </c>
      <c r="I2502" s="40">
        <v>0</v>
      </c>
      <c r="J2502" s="42">
        <v>2433</v>
      </c>
      <c r="K2502" s="42">
        <f>J2502*OtherData!$C$3</f>
        <v>1841.7865253595762</v>
      </c>
      <c r="L2502" s="42" t="str">
        <f>VLOOKUP($C2502,OtherData!$H:$I,2,0)</f>
        <v>Water</v>
      </c>
      <c r="M2502" s="54">
        <f t="shared" si="158"/>
        <v>-3.9272451388424903E-2</v>
      </c>
      <c r="N2502" s="42" t="e">
        <f>VLOOKUP(E2502,Inflation!$A$2:'Inflation'!$L$63,14,FALSE)*J2502</f>
        <v>#REF!</v>
      </c>
      <c r="O2502" s="126" t="e">
        <f t="shared" si="159"/>
        <v>#REF!</v>
      </c>
      <c r="P2502" s="41">
        <v>1</v>
      </c>
      <c r="Q2502" s="41">
        <v>1</v>
      </c>
      <c r="R2502" s="41">
        <v>1</v>
      </c>
    </row>
    <row r="2503" spans="1:18">
      <c r="A2503" s="40" t="str">
        <f t="shared" si="156"/>
        <v>1_19753</v>
      </c>
      <c r="B2503" s="40">
        <v>1</v>
      </c>
      <c r="C2503" s="41" t="s">
        <v>72</v>
      </c>
      <c r="D2503" s="40">
        <v>3</v>
      </c>
      <c r="E2503" s="40">
        <v>1975</v>
      </c>
      <c r="F2503" s="40" t="str">
        <f t="shared" si="157"/>
        <v>1975Q3</v>
      </c>
      <c r="G2503" s="40">
        <v>1</v>
      </c>
      <c r="H2503" s="40">
        <v>0</v>
      </c>
      <c r="I2503" s="40">
        <v>0</v>
      </c>
      <c r="J2503" s="42">
        <v>2426</v>
      </c>
      <c r="K2503" s="42">
        <f>J2503*OtherData!$C$3</f>
        <v>1836.4875094625286</v>
      </c>
      <c r="L2503" s="42" t="str">
        <f>VLOOKUP($C2503,OtherData!$H:$I,2,0)</f>
        <v>Storm</v>
      </c>
      <c r="M2503" s="54">
        <f t="shared" si="158"/>
        <v>-3.9272498031181949E-2</v>
      </c>
      <c r="N2503" s="42" t="e">
        <f>VLOOKUP(E2503,Inflation!$A$2:'Inflation'!$L$63,14,FALSE)*J2503</f>
        <v>#REF!</v>
      </c>
      <c r="O2503" s="126" t="e">
        <f t="shared" si="159"/>
        <v>#REF!</v>
      </c>
      <c r="P2503" s="41">
        <v>2</v>
      </c>
      <c r="Q2503" s="41">
        <v>2</v>
      </c>
      <c r="R2503" s="41">
        <v>2</v>
      </c>
    </row>
    <row r="2504" spans="1:18">
      <c r="A2504" s="40" t="str">
        <f t="shared" si="156"/>
        <v>2_19884</v>
      </c>
      <c r="B2504" s="40">
        <v>2</v>
      </c>
      <c r="C2504" s="41" t="s">
        <v>73</v>
      </c>
      <c r="D2504" s="40">
        <v>4</v>
      </c>
      <c r="E2504" s="40">
        <v>1988</v>
      </c>
      <c r="F2504" s="40" t="str">
        <f t="shared" si="157"/>
        <v>1988Q4</v>
      </c>
      <c r="G2504" s="40">
        <v>1</v>
      </c>
      <c r="H2504" s="40">
        <v>0</v>
      </c>
      <c r="I2504" s="40">
        <v>0</v>
      </c>
      <c r="J2504" s="42">
        <v>2423</v>
      </c>
      <c r="K2504" s="42">
        <f>J2504*OtherData!$C$3</f>
        <v>1834.2165026495081</v>
      </c>
      <c r="L2504" s="42" t="str">
        <f>VLOOKUP($C2504,OtherData!$H:$I,2,0)</f>
        <v>Wind</v>
      </c>
      <c r="M2504" s="54">
        <f t="shared" si="158"/>
        <v>-3.9272518020934968E-2</v>
      </c>
      <c r="N2504" s="42" t="e">
        <f>VLOOKUP(E2504,Inflation!$A$2:'Inflation'!$L$63,14,FALSE)*J2504</f>
        <v>#REF!</v>
      </c>
      <c r="O2504" s="126" t="e">
        <f t="shared" si="159"/>
        <v>#REF!</v>
      </c>
      <c r="P2504" s="41">
        <v>4</v>
      </c>
      <c r="Q2504" s="41">
        <v>4</v>
      </c>
      <c r="R2504" s="41">
        <v>4</v>
      </c>
    </row>
    <row r="2505" spans="1:18">
      <c r="A2505" s="40" t="str">
        <f t="shared" si="156"/>
        <v>3_19753</v>
      </c>
      <c r="B2505" s="40">
        <v>3</v>
      </c>
      <c r="C2505" s="41" t="s">
        <v>84</v>
      </c>
      <c r="D2505" s="40">
        <v>3</v>
      </c>
      <c r="E2505" s="40">
        <v>1975</v>
      </c>
      <c r="F2505" s="40" t="str">
        <f t="shared" si="157"/>
        <v>1975Q3</v>
      </c>
      <c r="G2505" s="40">
        <v>6</v>
      </c>
      <c r="H2505" s="40">
        <v>0</v>
      </c>
      <c r="I2505" s="40">
        <v>0</v>
      </c>
      <c r="J2505" s="42">
        <v>2391</v>
      </c>
      <c r="K2505" s="42">
        <f>J2505*OtherData!$C$3</f>
        <v>1809.9924299772899</v>
      </c>
      <c r="L2505" s="42" t="str">
        <f>VLOOKUP($C2505,OtherData!$H:$I,2,0)</f>
        <v>Water</v>
      </c>
      <c r="M2505" s="54">
        <f t="shared" si="158"/>
        <v>-3.9272731244967163E-2</v>
      </c>
      <c r="N2505" s="42" t="e">
        <f>VLOOKUP(E2505,Inflation!$A$2:'Inflation'!$L$63,14,FALSE)*J2505</f>
        <v>#REF!</v>
      </c>
      <c r="O2505" s="126" t="e">
        <f t="shared" si="159"/>
        <v>#REF!</v>
      </c>
      <c r="P2505" s="41">
        <v>1</v>
      </c>
      <c r="Q2505" s="41">
        <v>1</v>
      </c>
      <c r="R2505" s="41">
        <v>5</v>
      </c>
    </row>
    <row r="2506" spans="1:18">
      <c r="A2506" s="40" t="str">
        <f t="shared" si="156"/>
        <v>1_19751</v>
      </c>
      <c r="B2506" s="40">
        <v>1</v>
      </c>
      <c r="C2506" s="41" t="s">
        <v>106</v>
      </c>
      <c r="D2506" s="40">
        <v>1</v>
      </c>
      <c r="E2506" s="40">
        <v>1975</v>
      </c>
      <c r="F2506" s="40" t="str">
        <f t="shared" si="157"/>
        <v>1975Q1</v>
      </c>
      <c r="G2506" s="40">
        <v>1</v>
      </c>
      <c r="H2506" s="40">
        <v>0</v>
      </c>
      <c r="I2506" s="40">
        <v>0</v>
      </c>
      <c r="J2506" s="42">
        <v>2386</v>
      </c>
      <c r="K2506" s="42">
        <f>J2506*OtherData!$C$3</f>
        <v>1806.207418622256</v>
      </c>
      <c r="L2506" s="42" t="str">
        <f>VLOOKUP($C2506,OtherData!$H:$I,2,0)</f>
        <v>Storm</v>
      </c>
      <c r="M2506" s="54">
        <f t="shared" si="158"/>
        <v>-3.9272764561222188E-2</v>
      </c>
      <c r="N2506" s="42" t="e">
        <f>VLOOKUP(E2506,Inflation!$A$2:'Inflation'!$L$63,14,FALSE)*J2506</f>
        <v>#REF!</v>
      </c>
      <c r="O2506" s="126" t="e">
        <f t="shared" si="159"/>
        <v>#REF!</v>
      </c>
      <c r="P2506" s="41">
        <v>5</v>
      </c>
      <c r="Q2506" s="41">
        <v>2</v>
      </c>
      <c r="R2506" s="41">
        <v>5</v>
      </c>
    </row>
    <row r="2507" spans="1:18">
      <c r="A2507" s="40" t="str">
        <f t="shared" si="156"/>
        <v>6_19884</v>
      </c>
      <c r="B2507" s="40">
        <v>6</v>
      </c>
      <c r="C2507" s="41" t="s">
        <v>73</v>
      </c>
      <c r="D2507" s="40">
        <v>4</v>
      </c>
      <c r="E2507" s="40">
        <v>1988</v>
      </c>
      <c r="F2507" s="40" t="str">
        <f t="shared" si="157"/>
        <v>1988Q4</v>
      </c>
      <c r="G2507" s="40">
        <v>1</v>
      </c>
      <c r="H2507" s="40">
        <v>0</v>
      </c>
      <c r="I2507" s="40">
        <v>0</v>
      </c>
      <c r="J2507" s="42">
        <v>2379</v>
      </c>
      <c r="K2507" s="42">
        <f>J2507*OtherData!$C$3</f>
        <v>1800.9084027252084</v>
      </c>
      <c r="L2507" s="42" t="str">
        <f>VLOOKUP($C2507,OtherData!$H:$I,2,0)</f>
        <v>Wind</v>
      </c>
      <c r="M2507" s="54">
        <f t="shared" si="158"/>
        <v>-3.9272811203979234E-2</v>
      </c>
      <c r="N2507" s="42" t="e">
        <f>VLOOKUP(E2507,Inflation!$A$2:'Inflation'!$L$63,14,FALSE)*J2507</f>
        <v>#REF!</v>
      </c>
      <c r="O2507" s="126" t="e">
        <f t="shared" si="159"/>
        <v>#REF!</v>
      </c>
      <c r="P2507" s="41">
        <v>3</v>
      </c>
      <c r="Q2507" s="41">
        <v>3</v>
      </c>
      <c r="R2507" s="41">
        <v>5</v>
      </c>
    </row>
    <row r="2508" spans="1:18">
      <c r="A2508" s="40" t="str">
        <f t="shared" si="156"/>
        <v>5_19753</v>
      </c>
      <c r="B2508" s="40">
        <v>5</v>
      </c>
      <c r="C2508" s="41" t="s">
        <v>72</v>
      </c>
      <c r="D2508" s="40">
        <v>3</v>
      </c>
      <c r="E2508" s="40">
        <v>1975</v>
      </c>
      <c r="F2508" s="40" t="str">
        <f t="shared" si="157"/>
        <v>1975Q3</v>
      </c>
      <c r="G2508" s="40">
        <v>1</v>
      </c>
      <c r="H2508" s="40">
        <v>0</v>
      </c>
      <c r="I2508" s="40">
        <v>0</v>
      </c>
      <c r="J2508" s="42">
        <v>2377</v>
      </c>
      <c r="K2508" s="42">
        <f>J2508*OtherData!$C$3</f>
        <v>1799.3943981831947</v>
      </c>
      <c r="L2508" s="42" t="str">
        <f>VLOOKUP($C2508,OtherData!$H:$I,2,0)</f>
        <v>Storm</v>
      </c>
      <c r="M2508" s="54">
        <f t="shared" si="158"/>
        <v>-3.9272824530481247E-2</v>
      </c>
      <c r="N2508" s="42" t="e">
        <f>VLOOKUP(E2508,Inflation!$A$2:'Inflation'!$L$63,14,FALSE)*J2508</f>
        <v>#REF!</v>
      </c>
      <c r="O2508" s="126" t="e">
        <f t="shared" si="159"/>
        <v>#REF!</v>
      </c>
      <c r="P2508" s="41">
        <v>3</v>
      </c>
      <c r="Q2508" s="41">
        <v>3</v>
      </c>
      <c r="R2508" s="41">
        <v>3</v>
      </c>
    </row>
    <row r="2509" spans="1:18">
      <c r="A2509" s="40" t="str">
        <f t="shared" si="156"/>
        <v>6_19752</v>
      </c>
      <c r="B2509" s="40">
        <v>6</v>
      </c>
      <c r="C2509" s="41" t="s">
        <v>106</v>
      </c>
      <c r="D2509" s="40">
        <v>2</v>
      </c>
      <c r="E2509" s="40">
        <v>1975</v>
      </c>
      <c r="F2509" s="40" t="str">
        <f t="shared" si="157"/>
        <v>1975Q2</v>
      </c>
      <c r="G2509" s="40">
        <v>1</v>
      </c>
      <c r="H2509" s="40">
        <v>0</v>
      </c>
      <c r="I2509" s="40">
        <v>0</v>
      </c>
      <c r="J2509" s="42">
        <v>2354</v>
      </c>
      <c r="K2509" s="42">
        <f>J2509*OtherData!$C$3</f>
        <v>1781.983345950038</v>
      </c>
      <c r="L2509" s="42" t="str">
        <f>VLOOKUP($C2509,OtherData!$H:$I,2,0)</f>
        <v>Storm</v>
      </c>
      <c r="M2509" s="54">
        <f t="shared" si="158"/>
        <v>-3.9272977785254383E-2</v>
      </c>
      <c r="N2509" s="42" t="e">
        <f>VLOOKUP(E2509,Inflation!$A$2:'Inflation'!$L$63,14,FALSE)*J2509</f>
        <v>#REF!</v>
      </c>
      <c r="O2509" s="126" t="e">
        <f t="shared" si="159"/>
        <v>#REF!</v>
      </c>
      <c r="P2509" s="41">
        <v>4</v>
      </c>
      <c r="Q2509" s="41">
        <v>4</v>
      </c>
      <c r="R2509" s="41">
        <v>4</v>
      </c>
    </row>
    <row r="2510" spans="1:18">
      <c r="A2510" s="40" t="str">
        <f t="shared" si="156"/>
        <v>3_19752</v>
      </c>
      <c r="B2510" s="40">
        <v>3</v>
      </c>
      <c r="C2510" s="41" t="s">
        <v>106</v>
      </c>
      <c r="D2510" s="40">
        <v>2</v>
      </c>
      <c r="E2510" s="40">
        <v>1975</v>
      </c>
      <c r="F2510" s="40" t="str">
        <f t="shared" si="157"/>
        <v>1975Q2</v>
      </c>
      <c r="G2510" s="40">
        <v>1</v>
      </c>
      <c r="H2510" s="40">
        <v>0</v>
      </c>
      <c r="I2510" s="40">
        <v>0</v>
      </c>
      <c r="J2510" s="42">
        <v>2339</v>
      </c>
      <c r="K2510" s="42">
        <f>J2510*OtherData!$C$3</f>
        <v>1770.6283118849358</v>
      </c>
      <c r="L2510" s="42" t="str">
        <f>VLOOKUP($C2510,OtherData!$H:$I,2,0)</f>
        <v>Storm</v>
      </c>
      <c r="M2510" s="54">
        <f t="shared" si="158"/>
        <v>-3.9273077734019474E-2</v>
      </c>
      <c r="N2510" s="42" t="e">
        <f>VLOOKUP(E2510,Inflation!$A$2:'Inflation'!$L$63,14,FALSE)*J2510</f>
        <v>#REF!</v>
      </c>
      <c r="O2510" s="126" t="e">
        <f t="shared" si="159"/>
        <v>#REF!</v>
      </c>
      <c r="P2510" s="41">
        <v>1</v>
      </c>
      <c r="Q2510" s="41">
        <v>1</v>
      </c>
      <c r="R2510" s="41">
        <v>1</v>
      </c>
    </row>
    <row r="2511" spans="1:18">
      <c r="A2511" s="40" t="str">
        <f t="shared" si="156"/>
        <v>1_19601</v>
      </c>
      <c r="B2511" s="40">
        <v>1</v>
      </c>
      <c r="C2511" s="41" t="s">
        <v>93</v>
      </c>
      <c r="D2511" s="40">
        <v>1</v>
      </c>
      <c r="E2511" s="40">
        <v>1960</v>
      </c>
      <c r="F2511" s="40" t="str">
        <f t="shared" si="157"/>
        <v>1960Q1</v>
      </c>
      <c r="G2511" s="40">
        <v>1</v>
      </c>
      <c r="H2511" s="40">
        <v>0</v>
      </c>
      <c r="I2511" s="40">
        <v>0</v>
      </c>
      <c r="J2511" s="42">
        <v>2334</v>
      </c>
      <c r="K2511" s="42">
        <f>J2511*OtherData!$C$3</f>
        <v>1766.8433005299016</v>
      </c>
      <c r="L2511" s="42" t="str">
        <f>VLOOKUP($C2511,OtherData!$H:$I,2,0)</f>
        <v>Storm</v>
      </c>
      <c r="M2511" s="54">
        <f t="shared" si="158"/>
        <v>-3.9273111050274506E-2</v>
      </c>
      <c r="N2511" s="42" t="e">
        <f>VLOOKUP(E2511,Inflation!$A$2:'Inflation'!$L$63,14,FALSE)*J2511</f>
        <v>#REF!</v>
      </c>
      <c r="O2511" s="126" t="e">
        <f t="shared" si="159"/>
        <v>#REF!</v>
      </c>
      <c r="P2511" s="41">
        <v>4</v>
      </c>
      <c r="Q2511" s="41">
        <v>4</v>
      </c>
      <c r="R2511" s="41">
        <v>4</v>
      </c>
    </row>
    <row r="2512" spans="1:18">
      <c r="A2512" s="40" t="str">
        <f t="shared" si="156"/>
        <v>1_19734</v>
      </c>
      <c r="B2512" s="40">
        <v>1</v>
      </c>
      <c r="C2512" s="41" t="s">
        <v>73</v>
      </c>
      <c r="D2512" s="40">
        <v>4</v>
      </c>
      <c r="E2512" s="40">
        <v>1973</v>
      </c>
      <c r="F2512" s="40" t="str">
        <f t="shared" si="157"/>
        <v>1973Q4</v>
      </c>
      <c r="G2512" s="40">
        <v>1</v>
      </c>
      <c r="H2512" s="40">
        <v>0</v>
      </c>
      <c r="I2512" s="40">
        <v>0</v>
      </c>
      <c r="J2512" s="42">
        <v>2318</v>
      </c>
      <c r="K2512" s="42">
        <f>J2512*OtherData!$C$3</f>
        <v>1754.7312641937926</v>
      </c>
      <c r="L2512" s="42" t="str">
        <f>VLOOKUP($C2512,OtherData!$H:$I,2,0)</f>
        <v>Wind</v>
      </c>
      <c r="M2512" s="54">
        <f t="shared" si="158"/>
        <v>-3.9273217662290603E-2</v>
      </c>
      <c r="N2512" s="42" t="e">
        <f>VLOOKUP(E2512,Inflation!$A$2:'Inflation'!$L$63,14,FALSE)*J2512</f>
        <v>#REF!</v>
      </c>
      <c r="O2512" s="126" t="e">
        <f t="shared" si="159"/>
        <v>#REF!</v>
      </c>
      <c r="P2512" s="41">
        <v>4</v>
      </c>
      <c r="Q2512" s="41">
        <v>4</v>
      </c>
      <c r="R2512" s="41">
        <v>5</v>
      </c>
    </row>
    <row r="2513" spans="1:18">
      <c r="A2513" s="40" t="str">
        <f t="shared" si="156"/>
        <v>3_19601</v>
      </c>
      <c r="B2513" s="40">
        <v>3</v>
      </c>
      <c r="C2513" s="41" t="s">
        <v>93</v>
      </c>
      <c r="D2513" s="40">
        <v>1</v>
      </c>
      <c r="E2513" s="40">
        <v>1960</v>
      </c>
      <c r="F2513" s="40" t="str">
        <f t="shared" si="157"/>
        <v>1960Q1</v>
      </c>
      <c r="G2513" s="40">
        <v>1</v>
      </c>
      <c r="H2513" s="40">
        <v>0</v>
      </c>
      <c r="I2513" s="40">
        <v>0</v>
      </c>
      <c r="J2513" s="42">
        <v>2316</v>
      </c>
      <c r="K2513" s="42">
        <f>J2513*OtherData!$C$3</f>
        <v>1753.2172596517789</v>
      </c>
      <c r="L2513" s="42" t="str">
        <f>VLOOKUP($C2513,OtherData!$H:$I,2,0)</f>
        <v>Storm</v>
      </c>
      <c r="M2513" s="54">
        <f t="shared" si="158"/>
        <v>-3.9273230988792616E-2</v>
      </c>
      <c r="N2513" s="42" t="e">
        <f>VLOOKUP(E2513,Inflation!$A$2:'Inflation'!$L$63,14,FALSE)*J2513</f>
        <v>#REF!</v>
      </c>
      <c r="O2513" s="126" t="e">
        <f t="shared" si="159"/>
        <v>#REF!</v>
      </c>
      <c r="P2513" s="41">
        <v>4</v>
      </c>
      <c r="Q2513" s="41">
        <v>4</v>
      </c>
      <c r="R2513" s="41">
        <v>4</v>
      </c>
    </row>
    <row r="2514" spans="1:18">
      <c r="A2514" s="40" t="str">
        <f t="shared" si="156"/>
        <v>5_19601</v>
      </c>
      <c r="B2514" s="40">
        <v>5</v>
      </c>
      <c r="C2514" s="41" t="s">
        <v>93</v>
      </c>
      <c r="D2514" s="40">
        <v>1</v>
      </c>
      <c r="E2514" s="40">
        <v>1960</v>
      </c>
      <c r="F2514" s="40" t="str">
        <f t="shared" si="157"/>
        <v>1960Q1</v>
      </c>
      <c r="G2514" s="40">
        <v>1</v>
      </c>
      <c r="H2514" s="40">
        <v>0</v>
      </c>
      <c r="I2514" s="40">
        <v>0</v>
      </c>
      <c r="J2514" s="42">
        <v>2306</v>
      </c>
      <c r="K2514" s="42">
        <f>J2514*OtherData!$C$3</f>
        <v>1745.6472369417108</v>
      </c>
      <c r="L2514" s="42" t="str">
        <f>VLOOKUP($C2514,OtherData!$H:$I,2,0)</f>
        <v>Storm</v>
      </c>
      <c r="M2514" s="54">
        <f t="shared" si="158"/>
        <v>-3.9273297621302675E-2</v>
      </c>
      <c r="N2514" s="42" t="e">
        <f>VLOOKUP(E2514,Inflation!$A$2:'Inflation'!$L$63,14,FALSE)*J2514</f>
        <v>#REF!</v>
      </c>
      <c r="O2514" s="126" t="e">
        <f t="shared" si="159"/>
        <v>#REF!</v>
      </c>
      <c r="P2514" s="41">
        <v>3</v>
      </c>
      <c r="Q2514" s="41">
        <v>3</v>
      </c>
      <c r="R2514" s="41">
        <v>5</v>
      </c>
    </row>
    <row r="2515" spans="1:18">
      <c r="A2515" s="40" t="str">
        <f t="shared" si="156"/>
        <v>4_19601</v>
      </c>
      <c r="B2515" s="40">
        <v>4</v>
      </c>
      <c r="C2515" s="41" t="s">
        <v>93</v>
      </c>
      <c r="D2515" s="40">
        <v>1</v>
      </c>
      <c r="E2515" s="40">
        <v>1960</v>
      </c>
      <c r="F2515" s="40" t="str">
        <f t="shared" si="157"/>
        <v>1960Q1</v>
      </c>
      <c r="G2515" s="40">
        <v>1</v>
      </c>
      <c r="H2515" s="40">
        <v>0</v>
      </c>
      <c r="I2515" s="40">
        <v>0</v>
      </c>
      <c r="J2515" s="42">
        <v>2300</v>
      </c>
      <c r="K2515" s="42">
        <f>J2515*OtherData!$C$3</f>
        <v>1741.1052233156699</v>
      </c>
      <c r="L2515" s="42" t="str">
        <f>VLOOKUP($C2515,OtherData!$H:$I,2,0)</f>
        <v>Storm</v>
      </c>
      <c r="M2515" s="54">
        <f t="shared" si="158"/>
        <v>-3.9273337600808714E-2</v>
      </c>
      <c r="N2515" s="42" t="e">
        <f>VLOOKUP(E2515,Inflation!$A$2:'Inflation'!$L$63,14,FALSE)*J2515</f>
        <v>#REF!</v>
      </c>
      <c r="O2515" s="126" t="e">
        <f t="shared" si="159"/>
        <v>#REF!</v>
      </c>
      <c r="P2515" s="41">
        <v>4</v>
      </c>
      <c r="Q2515" s="41">
        <v>4</v>
      </c>
      <c r="R2515" s="41">
        <v>5</v>
      </c>
    </row>
    <row r="2516" spans="1:18">
      <c r="A2516" s="40" t="str">
        <f t="shared" si="156"/>
        <v>5_19752</v>
      </c>
      <c r="B2516" s="40">
        <v>5</v>
      </c>
      <c r="C2516" s="41" t="s">
        <v>106</v>
      </c>
      <c r="D2516" s="40">
        <v>2</v>
      </c>
      <c r="E2516" s="40">
        <v>1975</v>
      </c>
      <c r="F2516" s="40" t="str">
        <f t="shared" si="157"/>
        <v>1975Q2</v>
      </c>
      <c r="G2516" s="40">
        <v>1</v>
      </c>
      <c r="H2516" s="40">
        <v>0</v>
      </c>
      <c r="I2516" s="40">
        <v>0</v>
      </c>
      <c r="J2516" s="42">
        <v>2281</v>
      </c>
      <c r="K2516" s="42">
        <f>J2516*OtherData!$C$3</f>
        <v>1726.7221801665405</v>
      </c>
      <c r="L2516" s="42" t="str">
        <f>VLOOKUP($C2516,OtherData!$H:$I,2,0)</f>
        <v>Storm</v>
      </c>
      <c r="M2516" s="54">
        <f t="shared" si="158"/>
        <v>-3.927346420257783E-2</v>
      </c>
      <c r="N2516" s="42" t="e">
        <f>VLOOKUP(E2516,Inflation!$A$2:'Inflation'!$L$63,14,FALSE)*J2516</f>
        <v>#REF!</v>
      </c>
      <c r="O2516" s="126" t="e">
        <f t="shared" si="159"/>
        <v>#REF!</v>
      </c>
      <c r="P2516" s="41">
        <v>4</v>
      </c>
      <c r="Q2516" s="41">
        <v>4</v>
      </c>
      <c r="R2516" s="41">
        <v>4</v>
      </c>
    </row>
    <row r="2517" spans="1:18">
      <c r="A2517" s="40" t="str">
        <f t="shared" si="156"/>
        <v>6_19611</v>
      </c>
      <c r="B2517" s="40">
        <v>6</v>
      </c>
      <c r="C2517" s="41" t="s">
        <v>71</v>
      </c>
      <c r="D2517" s="40">
        <v>1</v>
      </c>
      <c r="E2517" s="40">
        <v>1961</v>
      </c>
      <c r="F2517" s="40" t="str">
        <f t="shared" si="157"/>
        <v>1961Q1</v>
      </c>
      <c r="G2517" s="40">
        <v>1</v>
      </c>
      <c r="H2517" s="40">
        <v>0</v>
      </c>
      <c r="I2517" s="40">
        <v>0</v>
      </c>
      <c r="J2517" s="42">
        <v>2279</v>
      </c>
      <c r="K2517" s="42">
        <f>J2517*OtherData!$C$3</f>
        <v>1725.208175624527</v>
      </c>
      <c r="L2517" s="42" t="str">
        <f>VLOOKUP($C2517,OtherData!$H:$I,2,0)</f>
        <v>Storm</v>
      </c>
      <c r="M2517" s="54">
        <f t="shared" si="158"/>
        <v>-3.9273477529079837E-2</v>
      </c>
      <c r="N2517" s="42" t="e">
        <f>VLOOKUP(E2517,Inflation!$A$2:'Inflation'!$L$63,14,FALSE)*J2517</f>
        <v>#REF!</v>
      </c>
      <c r="O2517" s="126" t="e">
        <f t="shared" si="159"/>
        <v>#REF!</v>
      </c>
      <c r="P2517" s="41">
        <v>5</v>
      </c>
      <c r="Q2517" s="41">
        <v>2</v>
      </c>
      <c r="R2517" s="41">
        <v>2</v>
      </c>
    </row>
    <row r="2518" spans="1:18">
      <c r="A2518" s="40" t="str">
        <f t="shared" si="156"/>
        <v>3_19751</v>
      </c>
      <c r="B2518" s="40">
        <v>3</v>
      </c>
      <c r="C2518" s="41" t="s">
        <v>106</v>
      </c>
      <c r="D2518" s="40">
        <v>1</v>
      </c>
      <c r="E2518" s="40">
        <v>1975</v>
      </c>
      <c r="F2518" s="40" t="str">
        <f t="shared" si="157"/>
        <v>1975Q1</v>
      </c>
      <c r="G2518" s="40">
        <v>1</v>
      </c>
      <c r="H2518" s="40">
        <v>0</v>
      </c>
      <c r="I2518" s="40">
        <v>0</v>
      </c>
      <c r="J2518" s="42">
        <v>2277</v>
      </c>
      <c r="K2518" s="42">
        <f>J2518*OtherData!$C$3</f>
        <v>1723.6941710825133</v>
      </c>
      <c r="L2518" s="42" t="str">
        <f>VLOOKUP($C2518,OtherData!$H:$I,2,0)</f>
        <v>Storm</v>
      </c>
      <c r="M2518" s="54">
        <f t="shared" si="158"/>
        <v>-3.927349085558185E-2</v>
      </c>
      <c r="N2518" s="42" t="e">
        <f>VLOOKUP(E2518,Inflation!$A$2:'Inflation'!$L$63,14,FALSE)*J2518</f>
        <v>#REF!</v>
      </c>
      <c r="O2518" s="126" t="e">
        <f t="shared" si="159"/>
        <v>#REF!</v>
      </c>
      <c r="P2518" s="41">
        <v>4</v>
      </c>
      <c r="Q2518" s="41">
        <v>4</v>
      </c>
      <c r="R2518" s="41">
        <v>5</v>
      </c>
    </row>
    <row r="2519" spans="1:18">
      <c r="A2519" s="40" t="str">
        <f t="shared" si="156"/>
        <v>4_19753</v>
      </c>
      <c r="B2519" s="40">
        <v>4</v>
      </c>
      <c r="C2519" s="41" t="s">
        <v>84</v>
      </c>
      <c r="D2519" s="40">
        <v>3</v>
      </c>
      <c r="E2519" s="40">
        <v>1975</v>
      </c>
      <c r="F2519" s="40" t="str">
        <f t="shared" si="157"/>
        <v>1975Q3</v>
      </c>
      <c r="G2519" s="40">
        <v>6</v>
      </c>
      <c r="H2519" s="40">
        <v>0</v>
      </c>
      <c r="I2519" s="40">
        <v>0</v>
      </c>
      <c r="J2519" s="42">
        <v>2238</v>
      </c>
      <c r="K2519" s="42">
        <f>J2519*OtherData!$C$3</f>
        <v>1694.1710825132477</v>
      </c>
      <c r="L2519" s="42" t="str">
        <f>VLOOKUP($C2519,OtherData!$H:$I,2,0)</f>
        <v>Water</v>
      </c>
      <c r="M2519" s="54">
        <f t="shared" si="158"/>
        <v>-3.927375072237109E-2</v>
      </c>
      <c r="N2519" s="42" t="e">
        <f>VLOOKUP(E2519,Inflation!$A$2:'Inflation'!$L$63,14,FALSE)*J2519</f>
        <v>#REF!</v>
      </c>
      <c r="O2519" s="126" t="e">
        <f t="shared" si="159"/>
        <v>#REF!</v>
      </c>
      <c r="P2519" s="41">
        <v>3</v>
      </c>
      <c r="Q2519" s="41">
        <v>3</v>
      </c>
      <c r="R2519" s="41">
        <v>3</v>
      </c>
    </row>
    <row r="2520" spans="1:18">
      <c r="A2520" s="40" t="str">
        <f t="shared" si="156"/>
        <v>5_19611</v>
      </c>
      <c r="B2520" s="40">
        <v>5</v>
      </c>
      <c r="C2520" s="41" t="s">
        <v>71</v>
      </c>
      <c r="D2520" s="40">
        <v>1</v>
      </c>
      <c r="E2520" s="40">
        <v>1961</v>
      </c>
      <c r="F2520" s="40" t="str">
        <f t="shared" si="157"/>
        <v>1961Q1</v>
      </c>
      <c r="G2520" s="40">
        <v>1</v>
      </c>
      <c r="H2520" s="40">
        <v>0</v>
      </c>
      <c r="I2520" s="40">
        <v>0</v>
      </c>
      <c r="J2520" s="42">
        <v>2219</v>
      </c>
      <c r="K2520" s="42">
        <f>J2520*OtherData!$C$3</f>
        <v>1679.7880393641183</v>
      </c>
      <c r="L2520" s="42" t="str">
        <f>VLOOKUP($C2520,OtherData!$H:$I,2,0)</f>
        <v>Storm</v>
      </c>
      <c r="M2520" s="54">
        <f t="shared" si="158"/>
        <v>-3.9273877324140206E-2</v>
      </c>
      <c r="N2520" s="42" t="e">
        <f>VLOOKUP(E2520,Inflation!$A$2:'Inflation'!$L$63,14,FALSE)*J2520</f>
        <v>#REF!</v>
      </c>
      <c r="O2520" s="126" t="e">
        <f t="shared" si="159"/>
        <v>#REF!</v>
      </c>
      <c r="P2520" s="41">
        <v>2</v>
      </c>
      <c r="Q2520" s="41">
        <v>2</v>
      </c>
      <c r="R2520" s="41">
        <v>2</v>
      </c>
    </row>
    <row r="2521" spans="1:18">
      <c r="A2521" s="40" t="str">
        <f t="shared" si="156"/>
        <v>1_19752</v>
      </c>
      <c r="B2521" s="40">
        <v>1</v>
      </c>
      <c r="C2521" s="41" t="s">
        <v>106</v>
      </c>
      <c r="D2521" s="40">
        <v>2</v>
      </c>
      <c r="E2521" s="40">
        <v>1975</v>
      </c>
      <c r="F2521" s="40" t="str">
        <f t="shared" si="157"/>
        <v>1975Q2</v>
      </c>
      <c r="G2521" s="40">
        <v>1</v>
      </c>
      <c r="H2521" s="40">
        <v>0</v>
      </c>
      <c r="I2521" s="40">
        <v>0</v>
      </c>
      <c r="J2521" s="42">
        <v>2215</v>
      </c>
      <c r="K2521" s="42">
        <f>J2521*OtherData!$C$3</f>
        <v>1676.7600302800909</v>
      </c>
      <c r="L2521" s="42" t="str">
        <f>VLOOKUP($C2521,OtherData!$H:$I,2,0)</f>
        <v>Storm</v>
      </c>
      <c r="M2521" s="54">
        <f t="shared" si="158"/>
        <v>-3.9273903977144226E-2</v>
      </c>
      <c r="N2521" s="42" t="e">
        <f>VLOOKUP(E2521,Inflation!$A$2:'Inflation'!$L$63,14,FALSE)*J2521</f>
        <v>#REF!</v>
      </c>
      <c r="O2521" s="126" t="e">
        <f t="shared" si="159"/>
        <v>#REF!</v>
      </c>
      <c r="P2521" s="41">
        <v>5</v>
      </c>
      <c r="Q2521" s="41">
        <v>2</v>
      </c>
      <c r="R2521" s="41">
        <v>5</v>
      </c>
    </row>
    <row r="2522" spans="1:18">
      <c r="A2522" s="40" t="str">
        <f t="shared" si="156"/>
        <v>3_19753</v>
      </c>
      <c r="B2522" s="40">
        <v>3</v>
      </c>
      <c r="C2522" s="41" t="s">
        <v>72</v>
      </c>
      <c r="D2522" s="40">
        <v>3</v>
      </c>
      <c r="E2522" s="40">
        <v>1975</v>
      </c>
      <c r="F2522" s="40" t="str">
        <f t="shared" si="157"/>
        <v>1975Q3</v>
      </c>
      <c r="G2522" s="40">
        <v>1</v>
      </c>
      <c r="H2522" s="40">
        <v>0</v>
      </c>
      <c r="I2522" s="40">
        <v>0</v>
      </c>
      <c r="J2522" s="42">
        <v>2207</v>
      </c>
      <c r="K2522" s="42">
        <f>J2522*OtherData!$C$3</f>
        <v>1670.7040121120365</v>
      </c>
      <c r="L2522" s="42" t="str">
        <f>VLOOKUP($C2522,OtherData!$H:$I,2,0)</f>
        <v>Storm</v>
      </c>
      <c r="M2522" s="54">
        <f t="shared" si="158"/>
        <v>-3.9273957283152278E-2</v>
      </c>
      <c r="N2522" s="42" t="e">
        <f>VLOOKUP(E2522,Inflation!$A$2:'Inflation'!$L$63,14,FALSE)*J2522</f>
        <v>#REF!</v>
      </c>
      <c r="O2522" s="126" t="e">
        <f t="shared" si="159"/>
        <v>#REF!</v>
      </c>
      <c r="P2522" s="41">
        <v>1</v>
      </c>
      <c r="Q2522" s="41">
        <v>1</v>
      </c>
      <c r="R2522" s="41">
        <v>5</v>
      </c>
    </row>
    <row r="2523" spans="1:18">
      <c r="A2523" s="40" t="str">
        <f t="shared" si="156"/>
        <v>6_19753</v>
      </c>
      <c r="B2523" s="40">
        <v>6</v>
      </c>
      <c r="C2523" s="41" t="s">
        <v>72</v>
      </c>
      <c r="D2523" s="40">
        <v>3</v>
      </c>
      <c r="E2523" s="40">
        <v>1975</v>
      </c>
      <c r="F2523" s="40" t="str">
        <f t="shared" si="157"/>
        <v>1975Q3</v>
      </c>
      <c r="G2523" s="40">
        <v>1</v>
      </c>
      <c r="H2523" s="40">
        <v>0</v>
      </c>
      <c r="I2523" s="40">
        <v>0</v>
      </c>
      <c r="J2523" s="42">
        <v>2202</v>
      </c>
      <c r="K2523" s="42">
        <f>J2523*OtherData!$C$3</f>
        <v>1666.9190007570023</v>
      </c>
      <c r="L2523" s="42" t="str">
        <f>VLOOKUP($C2523,OtherData!$H:$I,2,0)</f>
        <v>Storm</v>
      </c>
      <c r="M2523" s="54">
        <f t="shared" si="158"/>
        <v>-3.9273990599407303E-2</v>
      </c>
      <c r="N2523" s="42" t="e">
        <f>VLOOKUP(E2523,Inflation!$A$2:'Inflation'!$L$63,14,FALSE)*J2523</f>
        <v>#REF!</v>
      </c>
      <c r="O2523" s="126" t="e">
        <f t="shared" si="159"/>
        <v>#REF!</v>
      </c>
      <c r="P2523" s="41">
        <v>4</v>
      </c>
      <c r="Q2523" s="41">
        <v>4</v>
      </c>
      <c r="R2523" s="41">
        <v>4</v>
      </c>
    </row>
    <row r="2524" spans="1:18">
      <c r="A2524" s="40" t="str">
        <f t="shared" si="156"/>
        <v>6_19734</v>
      </c>
      <c r="B2524" s="40">
        <v>6</v>
      </c>
      <c r="C2524" s="41" t="s">
        <v>73</v>
      </c>
      <c r="D2524" s="40">
        <v>4</v>
      </c>
      <c r="E2524" s="40">
        <v>1973</v>
      </c>
      <c r="F2524" s="40" t="str">
        <f t="shared" si="157"/>
        <v>1973Q4</v>
      </c>
      <c r="G2524" s="40">
        <v>1</v>
      </c>
      <c r="H2524" s="40">
        <v>0</v>
      </c>
      <c r="I2524" s="40">
        <v>0</v>
      </c>
      <c r="J2524" s="42">
        <v>2201</v>
      </c>
      <c r="K2524" s="42">
        <f>J2524*OtherData!$C$3</f>
        <v>1666.1619984859956</v>
      </c>
      <c r="L2524" s="42" t="str">
        <f>VLOOKUP($C2524,OtherData!$H:$I,2,0)</f>
        <v>Wind</v>
      </c>
      <c r="M2524" s="54">
        <f t="shared" si="158"/>
        <v>-3.927399726265831E-2</v>
      </c>
      <c r="N2524" s="42" t="e">
        <f>VLOOKUP(E2524,Inflation!$A$2:'Inflation'!$L$63,14,FALSE)*J2524</f>
        <v>#REF!</v>
      </c>
      <c r="O2524" s="126" t="e">
        <f t="shared" si="159"/>
        <v>#REF!</v>
      </c>
      <c r="P2524" s="41">
        <v>3</v>
      </c>
      <c r="Q2524" s="41">
        <v>3</v>
      </c>
      <c r="R2524" s="41">
        <v>3</v>
      </c>
    </row>
    <row r="2525" spans="1:18">
      <c r="A2525" s="40" t="str">
        <f t="shared" si="156"/>
        <v>4_19611</v>
      </c>
      <c r="B2525" s="40">
        <v>4</v>
      </c>
      <c r="C2525" s="41" t="s">
        <v>71</v>
      </c>
      <c r="D2525" s="40">
        <v>1</v>
      </c>
      <c r="E2525" s="40">
        <v>1961</v>
      </c>
      <c r="F2525" s="40" t="str">
        <f t="shared" si="157"/>
        <v>1961Q1</v>
      </c>
      <c r="G2525" s="40">
        <v>1</v>
      </c>
      <c r="H2525" s="40">
        <v>0</v>
      </c>
      <c r="I2525" s="40">
        <v>0</v>
      </c>
      <c r="J2525" s="42">
        <v>2198</v>
      </c>
      <c r="K2525" s="42">
        <f>J2525*OtherData!$C$3</f>
        <v>1663.8909916729751</v>
      </c>
      <c r="L2525" s="42" t="str">
        <f>VLOOKUP($C2525,OtherData!$H:$I,2,0)</f>
        <v>Storm</v>
      </c>
      <c r="M2525" s="54">
        <f t="shared" si="158"/>
        <v>-3.9274017252411329E-2</v>
      </c>
      <c r="N2525" s="42" t="e">
        <f>VLOOKUP(E2525,Inflation!$A$2:'Inflation'!$L$63,14,FALSE)*J2525</f>
        <v>#REF!</v>
      </c>
      <c r="O2525" s="126" t="e">
        <f t="shared" si="159"/>
        <v>#REF!</v>
      </c>
      <c r="P2525" s="41">
        <v>4</v>
      </c>
      <c r="Q2525" s="41">
        <v>4</v>
      </c>
      <c r="R2525" s="41">
        <v>4</v>
      </c>
    </row>
    <row r="2526" spans="1:18">
      <c r="A2526" s="40" t="str">
        <f t="shared" si="156"/>
        <v>2_19752</v>
      </c>
      <c r="B2526" s="40">
        <v>2</v>
      </c>
      <c r="C2526" s="41" t="s">
        <v>106</v>
      </c>
      <c r="D2526" s="40">
        <v>2</v>
      </c>
      <c r="E2526" s="40">
        <v>1975</v>
      </c>
      <c r="F2526" s="40" t="str">
        <f t="shared" si="157"/>
        <v>1975Q2</v>
      </c>
      <c r="G2526" s="40">
        <v>1</v>
      </c>
      <c r="H2526" s="40">
        <v>0</v>
      </c>
      <c r="I2526" s="40">
        <v>0</v>
      </c>
      <c r="J2526" s="42">
        <v>2194</v>
      </c>
      <c r="K2526" s="42">
        <f>J2526*OtherData!$C$3</f>
        <v>1660.8629825889479</v>
      </c>
      <c r="L2526" s="42" t="str">
        <f>VLOOKUP($C2526,OtherData!$H:$I,2,0)</f>
        <v>Storm</v>
      </c>
      <c r="M2526" s="54">
        <f t="shared" si="158"/>
        <v>-3.9274043905415355E-2</v>
      </c>
      <c r="N2526" s="42" t="e">
        <f>VLOOKUP(E2526,Inflation!$A$2:'Inflation'!$L$63,14,FALSE)*J2526</f>
        <v>#REF!</v>
      </c>
      <c r="O2526" s="126" t="e">
        <f t="shared" si="159"/>
        <v>#REF!</v>
      </c>
      <c r="P2526" s="41">
        <v>4</v>
      </c>
      <c r="Q2526" s="41">
        <v>4</v>
      </c>
      <c r="R2526" s="41">
        <v>4</v>
      </c>
    </row>
    <row r="2527" spans="1:18">
      <c r="A2527" s="40" t="str">
        <f t="shared" si="156"/>
        <v>2_19751</v>
      </c>
      <c r="B2527" s="40">
        <v>2</v>
      </c>
      <c r="C2527" s="41" t="s">
        <v>106</v>
      </c>
      <c r="D2527" s="40">
        <v>1</v>
      </c>
      <c r="E2527" s="40">
        <v>1975</v>
      </c>
      <c r="F2527" s="40" t="str">
        <f t="shared" si="157"/>
        <v>1975Q1</v>
      </c>
      <c r="G2527" s="40">
        <v>1</v>
      </c>
      <c r="H2527" s="40">
        <v>0</v>
      </c>
      <c r="I2527" s="40">
        <v>0</v>
      </c>
      <c r="J2527" s="42">
        <v>2182</v>
      </c>
      <c r="K2527" s="42">
        <f>J2527*OtherData!$C$3</f>
        <v>1651.7789553368661</v>
      </c>
      <c r="L2527" s="42" t="str">
        <f>VLOOKUP($C2527,OtherData!$H:$I,2,0)</f>
        <v>Storm</v>
      </c>
      <c r="M2527" s="54">
        <f t="shared" si="158"/>
        <v>-3.9274123864427427E-2</v>
      </c>
      <c r="N2527" s="42" t="e">
        <f>VLOOKUP(E2527,Inflation!$A$2:'Inflation'!$L$63,14,FALSE)*J2527</f>
        <v>#REF!</v>
      </c>
      <c r="O2527" s="126" t="e">
        <f t="shared" si="159"/>
        <v>#REF!</v>
      </c>
      <c r="P2527" s="41">
        <v>2</v>
      </c>
      <c r="Q2527" s="41">
        <v>2</v>
      </c>
      <c r="R2527" s="41">
        <v>2</v>
      </c>
    </row>
    <row r="2528" spans="1:18">
      <c r="A2528" s="40" t="str">
        <f t="shared" si="156"/>
        <v>4_19751</v>
      </c>
      <c r="B2528" s="40">
        <v>4</v>
      </c>
      <c r="C2528" s="41" t="s">
        <v>106</v>
      </c>
      <c r="D2528" s="40">
        <v>1</v>
      </c>
      <c r="E2528" s="40">
        <v>1975</v>
      </c>
      <c r="F2528" s="40" t="str">
        <f t="shared" si="157"/>
        <v>1975Q1</v>
      </c>
      <c r="G2528" s="40">
        <v>1</v>
      </c>
      <c r="H2528" s="40">
        <v>0</v>
      </c>
      <c r="I2528" s="40">
        <v>0</v>
      </c>
      <c r="J2528" s="42">
        <v>2177</v>
      </c>
      <c r="K2528" s="42">
        <f>J2528*OtherData!$C$3</f>
        <v>1647.993943981832</v>
      </c>
      <c r="L2528" s="42" t="str">
        <f>VLOOKUP($C2528,OtherData!$H:$I,2,0)</f>
        <v>Storm</v>
      </c>
      <c r="M2528" s="54">
        <f t="shared" si="158"/>
        <v>-3.9274157180682459E-2</v>
      </c>
      <c r="N2528" s="42" t="e">
        <f>VLOOKUP(E2528,Inflation!$A$2:'Inflation'!$L$63,14,FALSE)*J2528</f>
        <v>#REF!</v>
      </c>
      <c r="O2528" s="126" t="e">
        <f t="shared" si="159"/>
        <v>#REF!</v>
      </c>
      <c r="P2528" s="41">
        <v>5</v>
      </c>
      <c r="Q2528" s="41">
        <v>2</v>
      </c>
      <c r="R2528" s="41">
        <v>2</v>
      </c>
    </row>
    <row r="2529" spans="1:18">
      <c r="A2529" s="40" t="str">
        <f t="shared" si="156"/>
        <v>2_19753</v>
      </c>
      <c r="B2529" s="40">
        <v>2</v>
      </c>
      <c r="C2529" s="41" t="s">
        <v>84</v>
      </c>
      <c r="D2529" s="40">
        <v>3</v>
      </c>
      <c r="E2529" s="40">
        <v>1975</v>
      </c>
      <c r="F2529" s="40" t="str">
        <f t="shared" si="157"/>
        <v>1975Q3</v>
      </c>
      <c r="G2529" s="40">
        <v>6</v>
      </c>
      <c r="H2529" s="40">
        <v>0</v>
      </c>
      <c r="I2529" s="40">
        <v>0</v>
      </c>
      <c r="J2529" s="42">
        <v>2098</v>
      </c>
      <c r="K2529" s="42">
        <f>J2529*OtherData!$C$3</f>
        <v>1588.1907645722938</v>
      </c>
      <c r="L2529" s="42" t="str">
        <f>VLOOKUP($C2529,OtherData!$H:$I,2,0)</f>
        <v>Water</v>
      </c>
      <c r="M2529" s="54">
        <f t="shared" si="158"/>
        <v>-3.9274683577511939E-2</v>
      </c>
      <c r="N2529" s="42" t="e">
        <f>VLOOKUP(E2529,Inflation!$A$2:'Inflation'!$L$63,14,FALSE)*J2529</f>
        <v>#REF!</v>
      </c>
      <c r="O2529" s="126" t="e">
        <f t="shared" si="159"/>
        <v>#REF!</v>
      </c>
      <c r="P2529" s="41">
        <v>4</v>
      </c>
      <c r="Q2529" s="41">
        <v>4</v>
      </c>
      <c r="R2529" s="41">
        <v>5</v>
      </c>
    </row>
    <row r="2530" spans="1:18">
      <c r="A2530" s="40" t="str">
        <f t="shared" si="156"/>
        <v>4_19753</v>
      </c>
      <c r="B2530" s="40">
        <v>4</v>
      </c>
      <c r="C2530" s="41" t="s">
        <v>72</v>
      </c>
      <c r="D2530" s="40">
        <v>3</v>
      </c>
      <c r="E2530" s="40">
        <v>1975</v>
      </c>
      <c r="F2530" s="40" t="str">
        <f t="shared" si="157"/>
        <v>1975Q3</v>
      </c>
      <c r="G2530" s="40">
        <v>1</v>
      </c>
      <c r="H2530" s="40">
        <v>0</v>
      </c>
      <c r="I2530" s="40">
        <v>0</v>
      </c>
      <c r="J2530" s="42">
        <v>2071</v>
      </c>
      <c r="K2530" s="42">
        <f>J2530*OtherData!$C$3</f>
        <v>1567.7517032551098</v>
      </c>
      <c r="L2530" s="42" t="str">
        <f>VLOOKUP($C2530,OtherData!$H:$I,2,0)</f>
        <v>Storm</v>
      </c>
      <c r="M2530" s="54">
        <f t="shared" si="158"/>
        <v>-3.9274863485289101E-2</v>
      </c>
      <c r="N2530" s="42" t="e">
        <f>VLOOKUP(E2530,Inflation!$A$2:'Inflation'!$L$63,14,FALSE)*J2530</f>
        <v>#REF!</v>
      </c>
      <c r="O2530" s="126" t="e">
        <f t="shared" si="159"/>
        <v>#REF!</v>
      </c>
      <c r="P2530" s="41">
        <v>5</v>
      </c>
      <c r="Q2530" s="41">
        <v>2</v>
      </c>
      <c r="R2530" s="41">
        <v>5</v>
      </c>
    </row>
    <row r="2531" spans="1:18">
      <c r="A2531" s="40" t="str">
        <f t="shared" si="156"/>
        <v>5_19751</v>
      </c>
      <c r="B2531" s="40">
        <v>5</v>
      </c>
      <c r="C2531" s="41" t="s">
        <v>106</v>
      </c>
      <c r="D2531" s="40">
        <v>1</v>
      </c>
      <c r="E2531" s="40">
        <v>1975</v>
      </c>
      <c r="F2531" s="40" t="str">
        <f t="shared" si="157"/>
        <v>1975Q1</v>
      </c>
      <c r="G2531" s="40">
        <v>1</v>
      </c>
      <c r="H2531" s="40">
        <v>0</v>
      </c>
      <c r="I2531" s="40">
        <v>0</v>
      </c>
      <c r="J2531" s="42">
        <v>2065</v>
      </c>
      <c r="K2531" s="42">
        <f>J2531*OtherData!$C$3</f>
        <v>1563.2096896290689</v>
      </c>
      <c r="L2531" s="42" t="str">
        <f>VLOOKUP($C2531,OtherData!$H:$I,2,0)</f>
        <v>Storm</v>
      </c>
      <c r="M2531" s="54">
        <f t="shared" si="158"/>
        <v>-3.927490346479514E-2</v>
      </c>
      <c r="N2531" s="42" t="e">
        <f>VLOOKUP(E2531,Inflation!$A$2:'Inflation'!$L$63,14,FALSE)*J2531</f>
        <v>#REF!</v>
      </c>
      <c r="O2531" s="126" t="e">
        <f t="shared" si="159"/>
        <v>#REF!</v>
      </c>
      <c r="P2531" s="41">
        <v>3</v>
      </c>
      <c r="Q2531" s="41">
        <v>3</v>
      </c>
      <c r="R2531" s="41">
        <v>5</v>
      </c>
    </row>
    <row r="2532" spans="1:18">
      <c r="A2532" s="40" t="str">
        <f t="shared" si="156"/>
        <v>5_19753</v>
      </c>
      <c r="B2532" s="40">
        <v>5</v>
      </c>
      <c r="C2532" s="41" t="s">
        <v>84</v>
      </c>
      <c r="D2532" s="40">
        <v>3</v>
      </c>
      <c r="E2532" s="40">
        <v>1975</v>
      </c>
      <c r="F2532" s="40" t="str">
        <f t="shared" si="157"/>
        <v>1975Q3</v>
      </c>
      <c r="G2532" s="40">
        <v>6</v>
      </c>
      <c r="H2532" s="40">
        <v>0</v>
      </c>
      <c r="I2532" s="40">
        <v>0</v>
      </c>
      <c r="J2532" s="42">
        <v>2007</v>
      </c>
      <c r="K2532" s="42">
        <f>J2532*OtherData!$C$3</f>
        <v>1519.3035579106738</v>
      </c>
      <c r="L2532" s="42" t="str">
        <f>VLOOKUP($C2532,OtherData!$H:$I,2,0)</f>
        <v>Water</v>
      </c>
      <c r="M2532" s="54">
        <f t="shared" si="158"/>
        <v>-3.927528993335349E-2</v>
      </c>
      <c r="N2532" s="42" t="e">
        <f>VLOOKUP(E2532,Inflation!$A$2:'Inflation'!$L$63,14,FALSE)*J2532</f>
        <v>#REF!</v>
      </c>
      <c r="O2532" s="126" t="e">
        <f t="shared" si="159"/>
        <v>#REF!</v>
      </c>
      <c r="P2532" s="41">
        <v>1</v>
      </c>
      <c r="Q2532" s="41">
        <v>1</v>
      </c>
      <c r="R2532" s="41">
        <v>5</v>
      </c>
    </row>
    <row r="2533" spans="1:18">
      <c r="A2533" s="40" t="str">
        <f t="shared" si="156"/>
        <v>6_19772</v>
      </c>
      <c r="B2533" s="40">
        <v>6</v>
      </c>
      <c r="C2533" s="41" t="s">
        <v>106</v>
      </c>
      <c r="D2533" s="40">
        <v>2</v>
      </c>
      <c r="E2533" s="40">
        <v>1977</v>
      </c>
      <c r="F2533" s="40" t="str">
        <f t="shared" si="157"/>
        <v>1977Q2</v>
      </c>
      <c r="G2533" s="40">
        <v>1</v>
      </c>
      <c r="H2533" s="40">
        <v>0</v>
      </c>
      <c r="I2533" s="40">
        <v>2</v>
      </c>
      <c r="J2533" s="42">
        <v>1883</v>
      </c>
      <c r="K2533" s="42">
        <f>J2533*OtherData!$C$3</f>
        <v>1425.4352763058289</v>
      </c>
      <c r="L2533" s="42" t="str">
        <f>VLOOKUP($C2533,OtherData!$H:$I,2,0)</f>
        <v>Storm</v>
      </c>
      <c r="M2533" s="54">
        <f t="shared" si="158"/>
        <v>-3.9276116176478242E-2</v>
      </c>
      <c r="N2533" s="42" t="e">
        <f>VLOOKUP(E2533,Inflation!$A$2:'Inflation'!$L$63,14,FALSE)*J2533</f>
        <v>#REF!</v>
      </c>
      <c r="O2533" s="126" t="e">
        <f t="shared" si="159"/>
        <v>#REF!</v>
      </c>
      <c r="P2533" s="41">
        <v>4</v>
      </c>
      <c r="Q2533" s="41">
        <v>4</v>
      </c>
      <c r="R2533" s="41">
        <v>4</v>
      </c>
    </row>
    <row r="2534" spans="1:18">
      <c r="A2534" s="40" t="str">
        <f t="shared" si="156"/>
        <v>6_19614</v>
      </c>
      <c r="B2534" s="40">
        <v>6</v>
      </c>
      <c r="C2534" s="41" t="s">
        <v>73</v>
      </c>
      <c r="D2534" s="40">
        <v>4</v>
      </c>
      <c r="E2534" s="40">
        <v>1961</v>
      </c>
      <c r="F2534" s="40" t="str">
        <f t="shared" si="157"/>
        <v>1961Q4</v>
      </c>
      <c r="G2534" s="40">
        <v>1</v>
      </c>
      <c r="H2534" s="40">
        <v>0</v>
      </c>
      <c r="I2534" s="40">
        <v>0</v>
      </c>
      <c r="J2534" s="42">
        <v>1882</v>
      </c>
      <c r="K2534" s="42">
        <f>J2534*OtherData!$C$3</f>
        <v>1424.6782740348222</v>
      </c>
      <c r="L2534" s="42" t="str">
        <f>VLOOKUP($C2534,OtherData!$H:$I,2,0)</f>
        <v>Wind</v>
      </c>
      <c r="M2534" s="54">
        <f t="shared" si="158"/>
        <v>-3.9276122839729248E-2</v>
      </c>
      <c r="N2534" s="42" t="e">
        <f>VLOOKUP(E2534,Inflation!$A$2:'Inflation'!$L$63,14,FALSE)*J2534</f>
        <v>#REF!</v>
      </c>
      <c r="O2534" s="126" t="e">
        <f t="shared" si="159"/>
        <v>#REF!</v>
      </c>
      <c r="P2534" s="41">
        <v>3</v>
      </c>
      <c r="Q2534" s="41">
        <v>3</v>
      </c>
      <c r="R2534" s="41">
        <v>3</v>
      </c>
    </row>
    <row r="2535" spans="1:18">
      <c r="A2535" s="40" t="str">
        <f t="shared" si="156"/>
        <v>4_19611</v>
      </c>
      <c r="B2535" s="40">
        <v>4</v>
      </c>
      <c r="C2535" s="41" t="s">
        <v>73</v>
      </c>
      <c r="D2535" s="40">
        <v>1</v>
      </c>
      <c r="E2535" s="40">
        <v>1961</v>
      </c>
      <c r="F2535" s="40" t="str">
        <f t="shared" si="157"/>
        <v>1961Q1</v>
      </c>
      <c r="G2535" s="40">
        <v>1</v>
      </c>
      <c r="H2535" s="40">
        <v>0</v>
      </c>
      <c r="I2535" s="40">
        <v>0</v>
      </c>
      <c r="J2535" s="42">
        <v>1878</v>
      </c>
      <c r="K2535" s="42">
        <f>J2535*OtherData!$C$3</f>
        <v>1421.650264950795</v>
      </c>
      <c r="L2535" s="42" t="str">
        <f>VLOOKUP($C2535,OtherData!$H:$I,2,0)</f>
        <v>Wind</v>
      </c>
      <c r="M2535" s="54">
        <f t="shared" si="158"/>
        <v>-3.9276149492733274E-2</v>
      </c>
      <c r="N2535" s="42" t="e">
        <f>VLOOKUP(E2535,Inflation!$A$2:'Inflation'!$L$63,14,FALSE)*J2535</f>
        <v>#REF!</v>
      </c>
      <c r="O2535" s="126" t="e">
        <f t="shared" si="159"/>
        <v>#REF!</v>
      </c>
      <c r="P2535" s="41">
        <v>4</v>
      </c>
      <c r="Q2535" s="41">
        <v>4</v>
      </c>
      <c r="R2535" s="41">
        <v>4</v>
      </c>
    </row>
    <row r="2536" spans="1:18">
      <c r="A2536" s="40" t="str">
        <f t="shared" si="156"/>
        <v>3_19772</v>
      </c>
      <c r="B2536" s="40">
        <v>3</v>
      </c>
      <c r="C2536" s="41" t="s">
        <v>73</v>
      </c>
      <c r="D2536" s="40">
        <v>2</v>
      </c>
      <c r="E2536" s="40">
        <v>1977</v>
      </c>
      <c r="F2536" s="40" t="str">
        <f t="shared" si="157"/>
        <v>1977Q2</v>
      </c>
      <c r="G2536" s="40">
        <v>1</v>
      </c>
      <c r="H2536" s="40">
        <v>0</v>
      </c>
      <c r="I2536" s="40">
        <v>0</v>
      </c>
      <c r="J2536" s="42">
        <v>1878</v>
      </c>
      <c r="K2536" s="42">
        <f>J2536*OtherData!$C$3</f>
        <v>1421.650264950795</v>
      </c>
      <c r="L2536" s="42" t="str">
        <f>VLOOKUP($C2536,OtherData!$H:$I,2,0)</f>
        <v>Wind</v>
      </c>
      <c r="M2536" s="54">
        <f t="shared" si="158"/>
        <v>-3.9276149492733274E-2</v>
      </c>
      <c r="N2536" s="42" t="e">
        <f>VLOOKUP(E2536,Inflation!$A$2:'Inflation'!$L$63,14,FALSE)*J2536</f>
        <v>#REF!</v>
      </c>
      <c r="O2536" s="126" t="e">
        <f t="shared" si="159"/>
        <v>#REF!</v>
      </c>
      <c r="P2536" s="41">
        <v>4</v>
      </c>
      <c r="Q2536" s="41">
        <v>4</v>
      </c>
      <c r="R2536" s="41">
        <v>4</v>
      </c>
    </row>
    <row r="2537" spans="1:18">
      <c r="A2537" s="40" t="str">
        <f t="shared" si="156"/>
        <v>4_19661</v>
      </c>
      <c r="B2537" s="40">
        <v>4</v>
      </c>
      <c r="C2537" s="41" t="s">
        <v>71</v>
      </c>
      <c r="D2537" s="40">
        <v>1</v>
      </c>
      <c r="E2537" s="40">
        <v>1966</v>
      </c>
      <c r="F2537" s="40" t="str">
        <f t="shared" si="157"/>
        <v>1966Q1</v>
      </c>
      <c r="G2537" s="40">
        <v>1</v>
      </c>
      <c r="H2537" s="40">
        <v>0</v>
      </c>
      <c r="I2537" s="40">
        <v>0</v>
      </c>
      <c r="J2537" s="42">
        <v>1877</v>
      </c>
      <c r="K2537" s="42">
        <f>J2537*OtherData!$C$3</f>
        <v>1420.893262679788</v>
      </c>
      <c r="L2537" s="42" t="str">
        <f>VLOOKUP($C2537,OtherData!$H:$I,2,0)</f>
        <v>Storm</v>
      </c>
      <c r="M2537" s="54">
        <f t="shared" si="158"/>
        <v>-3.9276156155984281E-2</v>
      </c>
      <c r="N2537" s="42" t="e">
        <f>VLOOKUP(E2537,Inflation!$A$2:'Inflation'!$L$63,14,FALSE)*J2537</f>
        <v>#REF!</v>
      </c>
      <c r="O2537" s="126" t="e">
        <f t="shared" si="159"/>
        <v>#REF!</v>
      </c>
      <c r="P2537" s="41">
        <v>4</v>
      </c>
      <c r="Q2537" s="41">
        <v>4</v>
      </c>
      <c r="R2537" s="41">
        <v>5</v>
      </c>
    </row>
    <row r="2538" spans="1:18">
      <c r="A2538" s="40" t="str">
        <f t="shared" si="156"/>
        <v>2_19831</v>
      </c>
      <c r="B2538" s="40">
        <v>2</v>
      </c>
      <c r="C2538" s="41" t="s">
        <v>69</v>
      </c>
      <c r="D2538" s="40">
        <v>1</v>
      </c>
      <c r="E2538" s="40">
        <v>1983</v>
      </c>
      <c r="F2538" s="40" t="str">
        <f t="shared" si="157"/>
        <v>1983Q1</v>
      </c>
      <c r="G2538" s="40">
        <v>1</v>
      </c>
      <c r="H2538" s="40">
        <v>0</v>
      </c>
      <c r="I2538" s="40">
        <v>0</v>
      </c>
      <c r="J2538" s="42">
        <v>1877</v>
      </c>
      <c r="K2538" s="42">
        <f>J2538*OtherData!$C$3</f>
        <v>1420.893262679788</v>
      </c>
      <c r="L2538" s="42" t="str">
        <f>VLOOKUP($C2538,OtherData!$H:$I,2,0)</f>
        <v>Wind</v>
      </c>
      <c r="M2538" s="54">
        <f t="shared" si="158"/>
        <v>-3.9276156155984281E-2</v>
      </c>
      <c r="N2538" s="42" t="e">
        <f>VLOOKUP(E2538,Inflation!$A$2:'Inflation'!$L$63,14,FALSE)*J2538</f>
        <v>#REF!</v>
      </c>
      <c r="O2538" s="126" t="e">
        <f t="shared" si="159"/>
        <v>#REF!</v>
      </c>
      <c r="P2538" s="41">
        <v>5</v>
      </c>
      <c r="Q2538" s="41">
        <v>2</v>
      </c>
      <c r="R2538" s="41">
        <v>5</v>
      </c>
    </row>
    <row r="2539" spans="1:18">
      <c r="A2539" s="40" t="str">
        <f t="shared" si="156"/>
        <v>6_19751</v>
      </c>
      <c r="B2539" s="40">
        <v>6</v>
      </c>
      <c r="C2539" s="41" t="s">
        <v>74</v>
      </c>
      <c r="D2539" s="40">
        <v>1</v>
      </c>
      <c r="E2539" s="40">
        <v>1975</v>
      </c>
      <c r="F2539" s="40" t="str">
        <f t="shared" si="157"/>
        <v>1975Q1</v>
      </c>
      <c r="G2539" s="40">
        <v>1</v>
      </c>
      <c r="H2539" s="40">
        <v>0</v>
      </c>
      <c r="I2539" s="40">
        <v>0</v>
      </c>
      <c r="J2539" s="42">
        <v>1875</v>
      </c>
      <c r="K2539" s="42">
        <f>J2539*OtherData!$C$3</f>
        <v>1419.3792581377745</v>
      </c>
      <c r="L2539" s="42" t="str">
        <f>VLOOKUP($C2539,OtherData!$H:$I,2,0)</f>
        <v>Storm</v>
      </c>
      <c r="M2539" s="54">
        <f t="shared" si="158"/>
        <v>-3.9276169482486294E-2</v>
      </c>
      <c r="N2539" s="42" t="e">
        <f>VLOOKUP(E2539,Inflation!$A$2:'Inflation'!$L$63,14,FALSE)*J2539</f>
        <v>#REF!</v>
      </c>
      <c r="O2539" s="126" t="e">
        <f t="shared" si="159"/>
        <v>#REF!</v>
      </c>
      <c r="P2539" s="41">
        <v>3</v>
      </c>
      <c r="Q2539" s="41">
        <v>3</v>
      </c>
      <c r="R2539" s="41">
        <v>3</v>
      </c>
    </row>
    <row r="2540" spans="1:18">
      <c r="A2540" s="40" t="str">
        <f t="shared" si="156"/>
        <v>5_19643</v>
      </c>
      <c r="B2540" s="40">
        <v>5</v>
      </c>
      <c r="C2540" s="41" t="s">
        <v>64</v>
      </c>
      <c r="D2540" s="40">
        <v>3</v>
      </c>
      <c r="E2540" s="40">
        <v>1964</v>
      </c>
      <c r="F2540" s="40" t="str">
        <f t="shared" si="157"/>
        <v>1964Q3</v>
      </c>
      <c r="G2540" s="40">
        <v>2</v>
      </c>
      <c r="H2540" s="40">
        <v>0</v>
      </c>
      <c r="I2540" s="40">
        <v>0</v>
      </c>
      <c r="J2540" s="42">
        <v>1874</v>
      </c>
      <c r="K2540" s="42">
        <f>J2540*OtherData!$C$3</f>
        <v>1418.6222558667678</v>
      </c>
      <c r="L2540" s="42" t="str">
        <f>VLOOKUP($C2540,OtherData!$H:$I,2,0)</f>
        <v>Wind</v>
      </c>
      <c r="M2540" s="54">
        <f t="shared" si="158"/>
        <v>-3.92761761457373E-2</v>
      </c>
      <c r="N2540" s="42" t="e">
        <f>VLOOKUP(E2540,Inflation!$A$2:'Inflation'!$L$63,14,FALSE)*J2540</f>
        <v>#REF!</v>
      </c>
      <c r="O2540" s="126" t="e">
        <f t="shared" si="159"/>
        <v>#REF!</v>
      </c>
      <c r="P2540" s="41">
        <v>5</v>
      </c>
      <c r="Q2540" s="41">
        <v>5</v>
      </c>
      <c r="R2540" s="41">
        <v>3</v>
      </c>
    </row>
    <row r="2541" spans="1:18">
      <c r="A2541" s="40" t="str">
        <f t="shared" si="156"/>
        <v>1_19682</v>
      </c>
      <c r="B2541" s="40">
        <v>1</v>
      </c>
      <c r="C2541" s="41" t="s">
        <v>64</v>
      </c>
      <c r="D2541" s="40">
        <v>2</v>
      </c>
      <c r="E2541" s="40">
        <v>1968</v>
      </c>
      <c r="F2541" s="40" t="str">
        <f t="shared" si="157"/>
        <v>1968Q2</v>
      </c>
      <c r="G2541" s="40">
        <v>2</v>
      </c>
      <c r="H2541" s="40">
        <v>0</v>
      </c>
      <c r="I2541" s="40">
        <v>0</v>
      </c>
      <c r="J2541" s="42">
        <v>1873</v>
      </c>
      <c r="K2541" s="42">
        <f>J2541*OtherData!$C$3</f>
        <v>1417.8652535957608</v>
      </c>
      <c r="L2541" s="42" t="str">
        <f>VLOOKUP($C2541,OtherData!$H:$I,2,0)</f>
        <v>Wind</v>
      </c>
      <c r="M2541" s="54">
        <f t="shared" si="158"/>
        <v>-3.9276182808988307E-2</v>
      </c>
      <c r="N2541" s="42" t="e">
        <f>VLOOKUP(E2541,Inflation!$A$2:'Inflation'!$L$63,14,FALSE)*J2541</f>
        <v>#REF!</v>
      </c>
      <c r="O2541" s="126" t="e">
        <f t="shared" si="159"/>
        <v>#REF!</v>
      </c>
      <c r="P2541" s="41">
        <v>1</v>
      </c>
      <c r="Q2541" s="41">
        <v>1</v>
      </c>
      <c r="R2541" s="41">
        <v>1</v>
      </c>
    </row>
    <row r="2542" spans="1:18">
      <c r="A2542" s="40" t="str">
        <f t="shared" si="156"/>
        <v>3_19653</v>
      </c>
      <c r="B2542" s="40">
        <v>3</v>
      </c>
      <c r="C2542" s="41" t="s">
        <v>79</v>
      </c>
      <c r="D2542" s="40">
        <v>3</v>
      </c>
      <c r="E2542" s="40">
        <v>1965</v>
      </c>
      <c r="F2542" s="40" t="str">
        <f t="shared" si="157"/>
        <v>1965Q3</v>
      </c>
      <c r="G2542" s="40">
        <v>31</v>
      </c>
      <c r="H2542" s="40">
        <v>0</v>
      </c>
      <c r="I2542" s="40">
        <v>0</v>
      </c>
      <c r="J2542" s="42">
        <v>1871</v>
      </c>
      <c r="K2542" s="42">
        <f>J2542*OtherData!$C$3</f>
        <v>1416.3512490537473</v>
      </c>
      <c r="L2542" s="42" t="str">
        <f>VLOOKUP($C2542,OtherData!$H:$I,2,0)</f>
        <v>Storm</v>
      </c>
      <c r="M2542" s="54">
        <f t="shared" si="158"/>
        <v>-3.9276196135490313E-2</v>
      </c>
      <c r="N2542" s="42" t="e">
        <f>VLOOKUP(E2542,Inflation!$A$2:'Inflation'!$L$63,14,FALSE)*J2542</f>
        <v>#REF!</v>
      </c>
      <c r="O2542" s="126" t="e">
        <f t="shared" si="159"/>
        <v>#REF!</v>
      </c>
      <c r="P2542" s="41">
        <v>1</v>
      </c>
      <c r="Q2542" s="41">
        <v>1</v>
      </c>
      <c r="R2542" s="41">
        <v>1</v>
      </c>
    </row>
    <row r="2543" spans="1:18">
      <c r="A2543" s="40" t="str">
        <f t="shared" si="156"/>
        <v>4_19754</v>
      </c>
      <c r="B2543" s="40">
        <v>4</v>
      </c>
      <c r="C2543" s="41" t="s">
        <v>73</v>
      </c>
      <c r="D2543" s="40">
        <v>4</v>
      </c>
      <c r="E2543" s="40">
        <v>1975</v>
      </c>
      <c r="F2543" s="40" t="str">
        <f t="shared" si="157"/>
        <v>1975Q4</v>
      </c>
      <c r="G2543" s="40">
        <v>1</v>
      </c>
      <c r="H2543" s="40">
        <v>0</v>
      </c>
      <c r="I2543" s="40">
        <v>0</v>
      </c>
      <c r="J2543" s="42">
        <v>1870</v>
      </c>
      <c r="K2543" s="42">
        <f>J2543*OtherData!$C$3</f>
        <v>1415.5942467827404</v>
      </c>
      <c r="L2543" s="42" t="str">
        <f>VLOOKUP($C2543,OtherData!$H:$I,2,0)</f>
        <v>Wind</v>
      </c>
      <c r="M2543" s="54">
        <f t="shared" si="158"/>
        <v>-3.9276202798741319E-2</v>
      </c>
      <c r="N2543" s="42" t="e">
        <f>VLOOKUP(E2543,Inflation!$A$2:'Inflation'!$L$63,14,FALSE)*J2543</f>
        <v>#REF!</v>
      </c>
      <c r="O2543" s="126" t="e">
        <f t="shared" si="159"/>
        <v>#REF!</v>
      </c>
      <c r="P2543" s="41">
        <v>4</v>
      </c>
      <c r="Q2543" s="41">
        <v>4</v>
      </c>
      <c r="R2543" s="41">
        <v>5</v>
      </c>
    </row>
    <row r="2544" spans="1:18">
      <c r="A2544" s="40" t="str">
        <f t="shared" si="156"/>
        <v>3_19854</v>
      </c>
      <c r="B2544" s="40">
        <v>3</v>
      </c>
      <c r="C2544" s="41" t="s">
        <v>67</v>
      </c>
      <c r="D2544" s="40">
        <v>4</v>
      </c>
      <c r="E2544" s="40">
        <v>1985</v>
      </c>
      <c r="F2544" s="40" t="str">
        <f t="shared" si="157"/>
        <v>1985Q4</v>
      </c>
      <c r="G2544" s="40">
        <v>1</v>
      </c>
      <c r="H2544" s="40">
        <v>0</v>
      </c>
      <c r="I2544" s="40">
        <v>0</v>
      </c>
      <c r="J2544" s="42">
        <v>1869</v>
      </c>
      <c r="K2544" s="42">
        <f>J2544*OtherData!$C$3</f>
        <v>1414.8372445117336</v>
      </c>
      <c r="L2544" s="42" t="str">
        <f>VLOOKUP($C2544,OtherData!$H:$I,2,0)</f>
        <v>Winter</v>
      </c>
      <c r="M2544" s="54">
        <f t="shared" si="158"/>
        <v>-3.9276209461992326E-2</v>
      </c>
      <c r="N2544" s="42" t="e">
        <f>VLOOKUP(E2544,Inflation!$A$2:'Inflation'!$L$63,14,FALSE)*J2544</f>
        <v>#REF!</v>
      </c>
      <c r="O2544" s="126" t="e">
        <f t="shared" si="159"/>
        <v>#REF!</v>
      </c>
      <c r="P2544" s="41">
        <v>4</v>
      </c>
      <c r="Q2544" s="41">
        <v>4</v>
      </c>
      <c r="R2544" s="41">
        <v>5</v>
      </c>
    </row>
    <row r="2545" spans="1:18">
      <c r="A2545" s="40" t="str">
        <f t="shared" si="156"/>
        <v>6_19661</v>
      </c>
      <c r="B2545" s="40">
        <v>6</v>
      </c>
      <c r="C2545" s="41" t="s">
        <v>71</v>
      </c>
      <c r="D2545" s="40">
        <v>1</v>
      </c>
      <c r="E2545" s="40">
        <v>1966</v>
      </c>
      <c r="F2545" s="40" t="str">
        <f t="shared" si="157"/>
        <v>1966Q1</v>
      </c>
      <c r="G2545" s="40">
        <v>1</v>
      </c>
      <c r="H2545" s="40">
        <v>0</v>
      </c>
      <c r="I2545" s="40">
        <v>0</v>
      </c>
      <c r="J2545" s="42">
        <v>1864</v>
      </c>
      <c r="K2545" s="42">
        <f>J2545*OtherData!$C$3</f>
        <v>1411.0522331566995</v>
      </c>
      <c r="L2545" s="42" t="str">
        <f>VLOOKUP($C2545,OtherData!$H:$I,2,0)</f>
        <v>Storm</v>
      </c>
      <c r="M2545" s="54">
        <f t="shared" si="158"/>
        <v>-3.9276242778247358E-2</v>
      </c>
      <c r="N2545" s="42" t="e">
        <f>VLOOKUP(E2545,Inflation!$A$2:'Inflation'!$L$63,14,FALSE)*J2545</f>
        <v>#REF!</v>
      </c>
      <c r="O2545" s="126" t="e">
        <f t="shared" si="159"/>
        <v>#REF!</v>
      </c>
      <c r="P2545" s="41">
        <v>3</v>
      </c>
      <c r="Q2545" s="41">
        <v>3</v>
      </c>
      <c r="R2545" s="41">
        <v>3</v>
      </c>
    </row>
    <row r="2546" spans="1:18">
      <c r="A2546" s="40" t="str">
        <f t="shared" si="156"/>
        <v>5_19611</v>
      </c>
      <c r="B2546" s="40">
        <v>5</v>
      </c>
      <c r="C2546" s="41" t="s">
        <v>73</v>
      </c>
      <c r="D2546" s="40">
        <v>1</v>
      </c>
      <c r="E2546" s="40">
        <v>1961</v>
      </c>
      <c r="F2546" s="40" t="str">
        <f t="shared" si="157"/>
        <v>1961Q1</v>
      </c>
      <c r="G2546" s="40">
        <v>1</v>
      </c>
      <c r="H2546" s="40">
        <v>0</v>
      </c>
      <c r="I2546" s="40">
        <v>0</v>
      </c>
      <c r="J2546" s="42">
        <v>1864</v>
      </c>
      <c r="K2546" s="42">
        <f>J2546*OtherData!$C$3</f>
        <v>1411.0522331566995</v>
      </c>
      <c r="L2546" s="42" t="str">
        <f>VLOOKUP($C2546,OtherData!$H:$I,2,0)</f>
        <v>Wind</v>
      </c>
      <c r="M2546" s="54">
        <f t="shared" si="158"/>
        <v>-3.9276242778247358E-2</v>
      </c>
      <c r="N2546" s="42" t="e">
        <f>VLOOKUP(E2546,Inflation!$A$2:'Inflation'!$L$63,14,FALSE)*J2546</f>
        <v>#REF!</v>
      </c>
      <c r="O2546" s="126" t="e">
        <f t="shared" si="159"/>
        <v>#REF!</v>
      </c>
      <c r="P2546" s="41">
        <v>5</v>
      </c>
      <c r="Q2546" s="41">
        <v>5</v>
      </c>
      <c r="R2546" s="41">
        <v>3</v>
      </c>
    </row>
    <row r="2547" spans="1:18">
      <c r="A2547" s="40" t="str">
        <f t="shared" si="156"/>
        <v>3_19772</v>
      </c>
      <c r="B2547" s="40">
        <v>3</v>
      </c>
      <c r="C2547" s="41" t="s">
        <v>106</v>
      </c>
      <c r="D2547" s="40">
        <v>2</v>
      </c>
      <c r="E2547" s="40">
        <v>1977</v>
      </c>
      <c r="F2547" s="40" t="str">
        <f t="shared" si="157"/>
        <v>1977Q2</v>
      </c>
      <c r="G2547" s="40">
        <v>1</v>
      </c>
      <c r="H2547" s="40">
        <v>0</v>
      </c>
      <c r="I2547" s="40">
        <v>2</v>
      </c>
      <c r="J2547" s="42">
        <v>1864</v>
      </c>
      <c r="K2547" s="42">
        <f>J2547*OtherData!$C$3</f>
        <v>1411.0522331566995</v>
      </c>
      <c r="L2547" s="42" t="str">
        <f>VLOOKUP($C2547,OtherData!$H:$I,2,0)</f>
        <v>Storm</v>
      </c>
      <c r="M2547" s="54">
        <f t="shared" si="158"/>
        <v>-3.9276242778247358E-2</v>
      </c>
      <c r="N2547" s="42" t="e">
        <f>VLOOKUP(E2547,Inflation!$A$2:'Inflation'!$L$63,14,FALSE)*J2547</f>
        <v>#REF!</v>
      </c>
      <c r="O2547" s="126" t="e">
        <f t="shared" si="159"/>
        <v>#REF!</v>
      </c>
      <c r="P2547" s="41">
        <v>4</v>
      </c>
      <c r="Q2547" s="41">
        <v>4</v>
      </c>
      <c r="R2547" s="41">
        <v>4</v>
      </c>
    </row>
    <row r="2548" spans="1:18">
      <c r="A2548" s="40" t="str">
        <f t="shared" si="156"/>
        <v>6_19883</v>
      </c>
      <c r="B2548" s="40">
        <v>6</v>
      </c>
      <c r="C2548" s="41" t="s">
        <v>85</v>
      </c>
      <c r="D2548" s="40">
        <v>3</v>
      </c>
      <c r="E2548" s="40">
        <v>1988</v>
      </c>
      <c r="F2548" s="40" t="str">
        <f t="shared" si="157"/>
        <v>1988Q3</v>
      </c>
      <c r="G2548" s="40">
        <v>31</v>
      </c>
      <c r="H2548" s="40">
        <v>0</v>
      </c>
      <c r="I2548" s="40">
        <v>0</v>
      </c>
      <c r="J2548" s="42">
        <v>1862</v>
      </c>
      <c r="K2548" s="42">
        <f>J2548*OtherData!$C$3</f>
        <v>1409.538228614686</v>
      </c>
      <c r="L2548" s="42" t="str">
        <f>VLOOKUP($C2548,OtherData!$H:$I,2,0)</f>
        <v>Heat</v>
      </c>
      <c r="M2548" s="54">
        <f t="shared" si="158"/>
        <v>-3.9276256104749371E-2</v>
      </c>
      <c r="N2548" s="42" t="e">
        <f>VLOOKUP(E2548,Inflation!$A$2:'Inflation'!$L$63,14,FALSE)*J2548</f>
        <v>#REF!</v>
      </c>
      <c r="O2548" s="126" t="e">
        <f t="shared" si="159"/>
        <v>#REF!</v>
      </c>
      <c r="P2548" s="41">
        <v>5</v>
      </c>
      <c r="Q2548" s="41">
        <v>5</v>
      </c>
      <c r="R2548" s="41">
        <v>3</v>
      </c>
    </row>
    <row r="2549" spans="1:18">
      <c r="A2549" s="40" t="str">
        <f t="shared" si="156"/>
        <v>3_19641</v>
      </c>
      <c r="B2549" s="40">
        <v>3</v>
      </c>
      <c r="C2549" s="41" t="s">
        <v>66</v>
      </c>
      <c r="D2549" s="40">
        <v>1</v>
      </c>
      <c r="E2549" s="40">
        <v>1964</v>
      </c>
      <c r="F2549" s="40" t="str">
        <f t="shared" si="157"/>
        <v>1964Q1</v>
      </c>
      <c r="G2549" s="40">
        <v>31</v>
      </c>
      <c r="H2549" s="40">
        <v>0</v>
      </c>
      <c r="I2549" s="40">
        <v>0</v>
      </c>
      <c r="J2549" s="42">
        <v>1861</v>
      </c>
      <c r="K2549" s="42">
        <f>J2549*OtherData!$C$3</f>
        <v>1408.781226343679</v>
      </c>
      <c r="L2549" s="42" t="str">
        <f>VLOOKUP($C2549,OtherData!$H:$I,2,0)</f>
        <v>Water</v>
      </c>
      <c r="M2549" s="54">
        <f t="shared" si="158"/>
        <v>-3.9276262768000378E-2</v>
      </c>
      <c r="N2549" s="42" t="e">
        <f>VLOOKUP(E2549,Inflation!$A$2:'Inflation'!$L$63,14,FALSE)*J2549</f>
        <v>#REF!</v>
      </c>
      <c r="O2549" s="126" t="e">
        <f t="shared" si="159"/>
        <v>#REF!</v>
      </c>
      <c r="P2549" s="41">
        <v>4</v>
      </c>
      <c r="Q2549" s="41">
        <v>4</v>
      </c>
      <c r="R2549" s="41">
        <v>4</v>
      </c>
    </row>
    <row r="2550" spans="1:18">
      <c r="A2550" s="40" t="str">
        <f t="shared" si="156"/>
        <v>1_19883</v>
      </c>
      <c r="B2550" s="40">
        <v>1</v>
      </c>
      <c r="C2550" s="41" t="s">
        <v>85</v>
      </c>
      <c r="D2550" s="40">
        <v>3</v>
      </c>
      <c r="E2550" s="40">
        <v>1988</v>
      </c>
      <c r="F2550" s="40" t="str">
        <f t="shared" si="157"/>
        <v>1988Q3</v>
      </c>
      <c r="G2550" s="40">
        <v>31</v>
      </c>
      <c r="H2550" s="40">
        <v>0</v>
      </c>
      <c r="I2550" s="40">
        <v>0</v>
      </c>
      <c r="J2550" s="42">
        <v>1859</v>
      </c>
      <c r="K2550" s="42">
        <f>J2550*OtherData!$C$3</f>
        <v>1407.2672218016655</v>
      </c>
      <c r="L2550" s="42" t="str">
        <f>VLOOKUP($C2550,OtherData!$H:$I,2,0)</f>
        <v>Heat</v>
      </c>
      <c r="M2550" s="54">
        <f t="shared" si="158"/>
        <v>-3.9276276094502391E-2</v>
      </c>
      <c r="N2550" s="42" t="e">
        <f>VLOOKUP(E2550,Inflation!$A$2:'Inflation'!$L$63,14,FALSE)*J2550</f>
        <v>#REF!</v>
      </c>
      <c r="O2550" s="126" t="e">
        <f t="shared" si="159"/>
        <v>#REF!</v>
      </c>
      <c r="P2550" s="41">
        <v>4</v>
      </c>
      <c r="Q2550" s="41">
        <v>4</v>
      </c>
      <c r="R2550" s="41">
        <v>5</v>
      </c>
    </row>
    <row r="2551" spans="1:18">
      <c r="A2551" s="40" t="str">
        <f t="shared" si="156"/>
        <v>4_19751</v>
      </c>
      <c r="B2551" s="40">
        <v>4</v>
      </c>
      <c r="C2551" s="41" t="s">
        <v>74</v>
      </c>
      <c r="D2551" s="40">
        <v>1</v>
      </c>
      <c r="E2551" s="40">
        <v>1975</v>
      </c>
      <c r="F2551" s="40" t="str">
        <f t="shared" si="157"/>
        <v>1975Q1</v>
      </c>
      <c r="G2551" s="40">
        <v>1</v>
      </c>
      <c r="H2551" s="40">
        <v>0</v>
      </c>
      <c r="I2551" s="40">
        <v>0</v>
      </c>
      <c r="J2551" s="42">
        <v>1858</v>
      </c>
      <c r="K2551" s="42">
        <f>J2551*OtherData!$C$3</f>
        <v>1406.5102195306586</v>
      </c>
      <c r="L2551" s="42" t="str">
        <f>VLOOKUP($C2551,OtherData!$H:$I,2,0)</f>
        <v>Storm</v>
      </c>
      <c r="M2551" s="54">
        <f t="shared" si="158"/>
        <v>-3.9276282757753397E-2</v>
      </c>
      <c r="N2551" s="42" t="e">
        <f>VLOOKUP(E2551,Inflation!$A$2:'Inflation'!$L$63,14,FALSE)*J2551</f>
        <v>#REF!</v>
      </c>
      <c r="O2551" s="126" t="e">
        <f t="shared" si="159"/>
        <v>#REF!</v>
      </c>
      <c r="P2551" s="41">
        <v>4</v>
      </c>
      <c r="Q2551" s="41">
        <v>4</v>
      </c>
      <c r="R2551" s="41">
        <v>4</v>
      </c>
    </row>
    <row r="2552" spans="1:18">
      <c r="A2552" s="40" t="str">
        <f t="shared" si="156"/>
        <v>6_19711</v>
      </c>
      <c r="B2552" s="40">
        <v>6</v>
      </c>
      <c r="C2552" s="41" t="s">
        <v>71</v>
      </c>
      <c r="D2552" s="40">
        <v>1</v>
      </c>
      <c r="E2552" s="40">
        <v>1971</v>
      </c>
      <c r="F2552" s="40" t="str">
        <f t="shared" si="157"/>
        <v>1971Q1</v>
      </c>
      <c r="G2552" s="40">
        <v>1</v>
      </c>
      <c r="H2552" s="40">
        <v>0</v>
      </c>
      <c r="I2552" s="40">
        <v>0</v>
      </c>
      <c r="J2552" s="42">
        <v>1853</v>
      </c>
      <c r="K2552" s="42">
        <f>J2552*OtherData!$C$3</f>
        <v>1402.7252081756246</v>
      </c>
      <c r="L2552" s="42" t="str">
        <f>VLOOKUP($C2552,OtherData!$H:$I,2,0)</f>
        <v>Storm</v>
      </c>
      <c r="M2552" s="54">
        <f t="shared" si="158"/>
        <v>-3.9276316074008423E-2</v>
      </c>
      <c r="N2552" s="42" t="e">
        <f>VLOOKUP(E2552,Inflation!$A$2:'Inflation'!$L$63,14,FALSE)*J2552</f>
        <v>#REF!</v>
      </c>
      <c r="O2552" s="126" t="e">
        <f t="shared" si="159"/>
        <v>#REF!</v>
      </c>
      <c r="P2552" s="41">
        <v>4</v>
      </c>
      <c r="Q2552" s="41">
        <v>4</v>
      </c>
      <c r="R2552" s="41">
        <v>4</v>
      </c>
    </row>
    <row r="2553" spans="1:18">
      <c r="A2553" s="40" t="str">
        <f t="shared" si="156"/>
        <v>3_19771</v>
      </c>
      <c r="B2553" s="40">
        <v>3</v>
      </c>
      <c r="C2553" s="41" t="s">
        <v>67</v>
      </c>
      <c r="D2553" s="40">
        <v>1</v>
      </c>
      <c r="E2553" s="40">
        <v>1977</v>
      </c>
      <c r="F2553" s="40" t="str">
        <f t="shared" si="157"/>
        <v>1977Q1</v>
      </c>
      <c r="G2553" s="40">
        <v>31</v>
      </c>
      <c r="H2553" s="40">
        <v>0</v>
      </c>
      <c r="I2553" s="40">
        <v>0</v>
      </c>
      <c r="J2553" s="42">
        <v>1853</v>
      </c>
      <c r="K2553" s="42">
        <f>J2553*OtherData!$C$3</f>
        <v>1402.7252081756246</v>
      </c>
      <c r="L2553" s="42" t="str">
        <f>VLOOKUP($C2553,OtherData!$H:$I,2,0)</f>
        <v>Winter</v>
      </c>
      <c r="M2553" s="54">
        <f t="shared" si="158"/>
        <v>-3.9276316074008423E-2</v>
      </c>
      <c r="N2553" s="42" t="e">
        <f>VLOOKUP(E2553,Inflation!$A$2:'Inflation'!$L$63,14,FALSE)*J2553</f>
        <v>#REF!</v>
      </c>
      <c r="O2553" s="126" t="e">
        <f t="shared" si="159"/>
        <v>#REF!</v>
      </c>
      <c r="P2553" s="41">
        <v>4</v>
      </c>
      <c r="Q2553" s="41">
        <v>4</v>
      </c>
      <c r="R2553" s="41">
        <v>5</v>
      </c>
    </row>
    <row r="2554" spans="1:18">
      <c r="A2554" s="40" t="str">
        <f t="shared" si="156"/>
        <v>1_19831</v>
      </c>
      <c r="B2554" s="40">
        <v>1</v>
      </c>
      <c r="C2554" s="41" t="s">
        <v>69</v>
      </c>
      <c r="D2554" s="40">
        <v>1</v>
      </c>
      <c r="E2554" s="40">
        <v>1983</v>
      </c>
      <c r="F2554" s="40" t="str">
        <f t="shared" si="157"/>
        <v>1983Q1</v>
      </c>
      <c r="G2554" s="40">
        <v>1</v>
      </c>
      <c r="H2554" s="40">
        <v>0</v>
      </c>
      <c r="I2554" s="40">
        <v>0</v>
      </c>
      <c r="J2554" s="42">
        <v>1851</v>
      </c>
      <c r="K2554" s="42">
        <f>J2554*OtherData!$C$3</f>
        <v>1401.2112036336109</v>
      </c>
      <c r="L2554" s="42" t="str">
        <f>VLOOKUP($C2554,OtherData!$H:$I,2,0)</f>
        <v>Wind</v>
      </c>
      <c r="M2554" s="54">
        <f t="shared" si="158"/>
        <v>-3.9276329400510436E-2</v>
      </c>
      <c r="N2554" s="42" t="e">
        <f>VLOOKUP(E2554,Inflation!$A$2:'Inflation'!$L$63,14,FALSE)*J2554</f>
        <v>#REF!</v>
      </c>
      <c r="O2554" s="126" t="e">
        <f t="shared" si="159"/>
        <v>#REF!</v>
      </c>
      <c r="P2554" s="41">
        <v>5</v>
      </c>
      <c r="Q2554" s="41">
        <v>2</v>
      </c>
      <c r="R2554" s="41">
        <v>2</v>
      </c>
    </row>
    <row r="2555" spans="1:18">
      <c r="A2555" s="40" t="str">
        <f t="shared" si="156"/>
        <v>5_19821</v>
      </c>
      <c r="B2555" s="40">
        <v>5</v>
      </c>
      <c r="C2555" s="41" t="s">
        <v>67</v>
      </c>
      <c r="D2555" s="40">
        <v>1</v>
      </c>
      <c r="E2555" s="40">
        <v>1982</v>
      </c>
      <c r="F2555" s="40" t="str">
        <f t="shared" si="157"/>
        <v>1982Q1</v>
      </c>
      <c r="G2555" s="40">
        <v>1</v>
      </c>
      <c r="H2555" s="40">
        <v>0</v>
      </c>
      <c r="I2555" s="40">
        <v>1</v>
      </c>
      <c r="J2555" s="42">
        <v>1848</v>
      </c>
      <c r="K2555" s="42">
        <f>J2555*OtherData!$C$3</f>
        <v>1398.9401968205905</v>
      </c>
      <c r="L2555" s="42" t="str">
        <f>VLOOKUP($C2555,OtherData!$H:$I,2,0)</f>
        <v>Winter</v>
      </c>
      <c r="M2555" s="54">
        <f t="shared" si="158"/>
        <v>-3.9276349390263456E-2</v>
      </c>
      <c r="N2555" s="42" t="e">
        <f>VLOOKUP(E2555,Inflation!$A$2:'Inflation'!$L$63,14,FALSE)*J2555</f>
        <v>#REF!</v>
      </c>
      <c r="O2555" s="126" t="e">
        <f t="shared" si="159"/>
        <v>#REF!</v>
      </c>
      <c r="P2555" s="41">
        <v>4</v>
      </c>
      <c r="Q2555" s="41">
        <v>4</v>
      </c>
      <c r="R2555" s="41">
        <v>4</v>
      </c>
    </row>
    <row r="2556" spans="1:18">
      <c r="A2556" s="40" t="str">
        <f t="shared" si="156"/>
        <v>1_19653</v>
      </c>
      <c r="B2556" s="40">
        <v>1</v>
      </c>
      <c r="C2556" s="41" t="s">
        <v>72</v>
      </c>
      <c r="D2556" s="40">
        <v>3</v>
      </c>
      <c r="E2556" s="40">
        <v>1965</v>
      </c>
      <c r="F2556" s="40" t="str">
        <f t="shared" si="157"/>
        <v>1965Q3</v>
      </c>
      <c r="G2556" s="40">
        <v>1</v>
      </c>
      <c r="H2556" s="40">
        <v>0</v>
      </c>
      <c r="I2556" s="40">
        <v>0</v>
      </c>
      <c r="J2556" s="42">
        <v>1846</v>
      </c>
      <c r="K2556" s="42">
        <f>J2556*OtherData!$C$3</f>
        <v>1397.426192278577</v>
      </c>
      <c r="L2556" s="42" t="str">
        <f>VLOOKUP($C2556,OtherData!$H:$I,2,0)</f>
        <v>Storm</v>
      </c>
      <c r="M2556" s="54">
        <f t="shared" si="158"/>
        <v>-3.9276362716765469E-2</v>
      </c>
      <c r="N2556" s="42" t="e">
        <f>VLOOKUP(E2556,Inflation!$A$2:'Inflation'!$L$63,14,FALSE)*J2556</f>
        <v>#REF!</v>
      </c>
      <c r="O2556" s="126" t="e">
        <f t="shared" si="159"/>
        <v>#REF!</v>
      </c>
      <c r="P2556" s="41">
        <v>4</v>
      </c>
      <c r="Q2556" s="41">
        <v>4</v>
      </c>
      <c r="R2556" s="41">
        <v>5</v>
      </c>
    </row>
    <row r="2557" spans="1:18">
      <c r="A2557" s="40" t="str">
        <f t="shared" si="156"/>
        <v>2_19641</v>
      </c>
      <c r="B2557" s="40">
        <v>2</v>
      </c>
      <c r="C2557" s="41" t="s">
        <v>73</v>
      </c>
      <c r="D2557" s="40">
        <v>1</v>
      </c>
      <c r="E2557" s="40">
        <v>1964</v>
      </c>
      <c r="F2557" s="40" t="str">
        <f t="shared" si="157"/>
        <v>1964Q1</v>
      </c>
      <c r="G2557" s="40">
        <v>1</v>
      </c>
      <c r="H2557" s="40">
        <v>0</v>
      </c>
      <c r="I2557" s="40">
        <v>1</v>
      </c>
      <c r="J2557" s="42">
        <v>1846</v>
      </c>
      <c r="K2557" s="42">
        <f>J2557*OtherData!$C$3</f>
        <v>1397.426192278577</v>
      </c>
      <c r="L2557" s="42" t="str">
        <f>VLOOKUP($C2557,OtherData!$H:$I,2,0)</f>
        <v>Wind</v>
      </c>
      <c r="M2557" s="54">
        <f t="shared" si="158"/>
        <v>-3.9276362716765469E-2</v>
      </c>
      <c r="N2557" s="42" t="e">
        <f>VLOOKUP(E2557,Inflation!$A$2:'Inflation'!$L$63,14,FALSE)*J2557</f>
        <v>#REF!</v>
      </c>
      <c r="O2557" s="126" t="e">
        <f t="shared" si="159"/>
        <v>#REF!</v>
      </c>
      <c r="P2557" s="41">
        <v>4</v>
      </c>
      <c r="Q2557" s="41">
        <v>4</v>
      </c>
      <c r="R2557" s="41">
        <v>5</v>
      </c>
    </row>
    <row r="2558" spans="1:18">
      <c r="A2558" s="40" t="str">
        <f t="shared" si="156"/>
        <v>6_19611</v>
      </c>
      <c r="B2558" s="40">
        <v>6</v>
      </c>
      <c r="C2558" s="41" t="s">
        <v>73</v>
      </c>
      <c r="D2558" s="40">
        <v>1</v>
      </c>
      <c r="E2558" s="40">
        <v>1961</v>
      </c>
      <c r="F2558" s="40" t="str">
        <f t="shared" si="157"/>
        <v>1961Q1</v>
      </c>
      <c r="G2558" s="40">
        <v>1</v>
      </c>
      <c r="H2558" s="40">
        <v>0</v>
      </c>
      <c r="I2558" s="40">
        <v>0</v>
      </c>
      <c r="J2558" s="42">
        <v>1843</v>
      </c>
      <c r="K2558" s="42">
        <f>J2558*OtherData!$C$3</f>
        <v>1395.1551854655565</v>
      </c>
      <c r="L2558" s="42" t="str">
        <f>VLOOKUP($C2558,OtherData!$H:$I,2,0)</f>
        <v>Wind</v>
      </c>
      <c r="M2558" s="54">
        <f t="shared" si="158"/>
        <v>-3.9276382706518488E-2</v>
      </c>
      <c r="N2558" s="42" t="e">
        <f>VLOOKUP(E2558,Inflation!$A$2:'Inflation'!$L$63,14,FALSE)*J2558</f>
        <v>#REF!</v>
      </c>
      <c r="O2558" s="126" t="e">
        <f t="shared" si="159"/>
        <v>#REF!</v>
      </c>
      <c r="P2558" s="41">
        <v>4</v>
      </c>
      <c r="Q2558" s="41">
        <v>4</v>
      </c>
      <c r="R2558" s="41">
        <v>4</v>
      </c>
    </row>
    <row r="2559" spans="1:18">
      <c r="A2559" s="40" t="str">
        <f t="shared" si="156"/>
        <v>6_19821</v>
      </c>
      <c r="B2559" s="40">
        <v>6</v>
      </c>
      <c r="C2559" s="41" t="s">
        <v>67</v>
      </c>
      <c r="D2559" s="40">
        <v>1</v>
      </c>
      <c r="E2559" s="40">
        <v>1982</v>
      </c>
      <c r="F2559" s="40" t="str">
        <f t="shared" si="157"/>
        <v>1982Q1</v>
      </c>
      <c r="G2559" s="40">
        <v>1</v>
      </c>
      <c r="H2559" s="40">
        <v>0</v>
      </c>
      <c r="I2559" s="40">
        <v>1</v>
      </c>
      <c r="J2559" s="42">
        <v>1841</v>
      </c>
      <c r="K2559" s="42">
        <f>J2559*OtherData!$C$3</f>
        <v>1393.6411809235428</v>
      </c>
      <c r="L2559" s="42" t="str">
        <f>VLOOKUP($C2559,OtherData!$H:$I,2,0)</f>
        <v>Winter</v>
      </c>
      <c r="M2559" s="54">
        <f t="shared" si="158"/>
        <v>-3.9276396033020494E-2</v>
      </c>
      <c r="N2559" s="42" t="e">
        <f>VLOOKUP(E2559,Inflation!$A$2:'Inflation'!$L$63,14,FALSE)*J2559</f>
        <v>#REF!</v>
      </c>
      <c r="O2559" s="126" t="e">
        <f t="shared" si="159"/>
        <v>#REF!</v>
      </c>
      <c r="P2559" s="41">
        <v>4</v>
      </c>
      <c r="Q2559" s="41">
        <v>4</v>
      </c>
      <c r="R2559" s="41">
        <v>5</v>
      </c>
    </row>
    <row r="2560" spans="1:18">
      <c r="A2560" s="40" t="str">
        <f t="shared" si="156"/>
        <v>2_19821</v>
      </c>
      <c r="B2560" s="40">
        <v>2</v>
      </c>
      <c r="C2560" s="41" t="s">
        <v>67</v>
      </c>
      <c r="D2560" s="40">
        <v>1</v>
      </c>
      <c r="E2560" s="40">
        <v>1982</v>
      </c>
      <c r="F2560" s="40" t="str">
        <f t="shared" si="157"/>
        <v>1982Q1</v>
      </c>
      <c r="G2560" s="40">
        <v>1</v>
      </c>
      <c r="H2560" s="40">
        <v>0</v>
      </c>
      <c r="I2560" s="40">
        <v>3</v>
      </c>
      <c r="J2560" s="42">
        <v>1840</v>
      </c>
      <c r="K2560" s="42">
        <f>J2560*OtherData!$C$3</f>
        <v>1392.8841786525361</v>
      </c>
      <c r="L2560" s="42" t="str">
        <f>VLOOKUP($C2560,OtherData!$H:$I,2,0)</f>
        <v>Winter</v>
      </c>
      <c r="M2560" s="54">
        <f t="shared" si="158"/>
        <v>-3.9276402696271501E-2</v>
      </c>
      <c r="N2560" s="42" t="e">
        <f>VLOOKUP(E2560,Inflation!$A$2:'Inflation'!$L$63,14,FALSE)*J2560</f>
        <v>#REF!</v>
      </c>
      <c r="O2560" s="126" t="e">
        <f t="shared" si="159"/>
        <v>#REF!</v>
      </c>
      <c r="P2560" s="41">
        <v>1</v>
      </c>
      <c r="Q2560" s="41">
        <v>1</v>
      </c>
      <c r="R2560" s="41">
        <v>1</v>
      </c>
    </row>
    <row r="2561" spans="1:18">
      <c r="A2561" s="40" t="str">
        <f t="shared" si="156"/>
        <v>6_19641</v>
      </c>
      <c r="B2561" s="40">
        <v>6</v>
      </c>
      <c r="C2561" s="41" t="s">
        <v>66</v>
      </c>
      <c r="D2561" s="40">
        <v>1</v>
      </c>
      <c r="E2561" s="40">
        <v>1964</v>
      </c>
      <c r="F2561" s="40" t="str">
        <f t="shared" si="157"/>
        <v>1964Q1</v>
      </c>
      <c r="G2561" s="40">
        <v>31</v>
      </c>
      <c r="H2561" s="40">
        <v>0</v>
      </c>
      <c r="I2561" s="40">
        <v>0</v>
      </c>
      <c r="J2561" s="42">
        <v>1840</v>
      </c>
      <c r="K2561" s="42">
        <f>J2561*OtherData!$C$3</f>
        <v>1392.8841786525361</v>
      </c>
      <c r="L2561" s="42" t="str">
        <f>VLOOKUP($C2561,OtherData!$H:$I,2,0)</f>
        <v>Water</v>
      </c>
      <c r="M2561" s="54">
        <f t="shared" si="158"/>
        <v>-3.9276402696271501E-2</v>
      </c>
      <c r="N2561" s="42" t="e">
        <f>VLOOKUP(E2561,Inflation!$A$2:'Inflation'!$L$63,14,FALSE)*J2561</f>
        <v>#REF!</v>
      </c>
      <c r="O2561" s="126" t="e">
        <f t="shared" si="159"/>
        <v>#REF!</v>
      </c>
      <c r="P2561" s="41">
        <v>5</v>
      </c>
      <c r="Q2561" s="41">
        <v>2</v>
      </c>
      <c r="R2561" s="41">
        <v>2</v>
      </c>
    </row>
    <row r="2562" spans="1:18">
      <c r="A2562" s="40" t="str">
        <f t="shared" ref="A2562:A2625" si="160">B2562&amp;"_"&amp;E2562&amp;D2562</f>
        <v>2_19754</v>
      </c>
      <c r="B2562" s="40">
        <v>2</v>
      </c>
      <c r="C2562" s="41" t="s">
        <v>73</v>
      </c>
      <c r="D2562" s="40">
        <v>4</v>
      </c>
      <c r="E2562" s="40">
        <v>1975</v>
      </c>
      <c r="F2562" s="40" t="str">
        <f t="shared" ref="F2562:F2625" si="161">E2562&amp;"Q"&amp;D2562</f>
        <v>1975Q4</v>
      </c>
      <c r="G2562" s="40">
        <v>1</v>
      </c>
      <c r="H2562" s="40">
        <v>0</v>
      </c>
      <c r="I2562" s="40">
        <v>0</v>
      </c>
      <c r="J2562" s="42">
        <v>1840</v>
      </c>
      <c r="K2562" s="42">
        <f>J2562*OtherData!$C$3</f>
        <v>1392.8841786525361</v>
      </c>
      <c r="L2562" s="42" t="str">
        <f>VLOOKUP($C2562,OtherData!$H:$I,2,0)</f>
        <v>Wind</v>
      </c>
      <c r="M2562" s="54">
        <f t="shared" ref="M2562:M2625" si="162">STANDARDIZE(J2562,AVERAGE($J$2:$J$3367),_xlfn.STDEV.S($J$2:$J$3367))</f>
        <v>-3.9276402696271501E-2</v>
      </c>
      <c r="N2562" s="42" t="e">
        <f>VLOOKUP(E2562,Inflation!$A$2:'Inflation'!$L$63,14,FALSE)*J2562</f>
        <v>#REF!</v>
      </c>
      <c r="O2562" s="126" t="e">
        <f t="shared" ref="O2562:O2625" si="163">STANDARDIZE(N2562,AVERAGE($N$2:$N$3367),_xlfn.STDEV.S($N$2:$N$3367))</f>
        <v>#REF!</v>
      </c>
      <c r="P2562" s="41">
        <v>4</v>
      </c>
      <c r="Q2562" s="41">
        <v>4</v>
      </c>
      <c r="R2562" s="41">
        <v>4</v>
      </c>
    </row>
    <row r="2563" spans="1:18">
      <c r="A2563" s="40" t="str">
        <f t="shared" si="160"/>
        <v>4_19773</v>
      </c>
      <c r="B2563" s="40">
        <v>4</v>
      </c>
      <c r="C2563" s="41" t="s">
        <v>71</v>
      </c>
      <c r="D2563" s="40">
        <v>3</v>
      </c>
      <c r="E2563" s="40">
        <v>1977</v>
      </c>
      <c r="F2563" s="40" t="str">
        <f t="shared" si="161"/>
        <v>1977Q3</v>
      </c>
      <c r="G2563" s="40">
        <v>1</v>
      </c>
      <c r="H2563" s="40">
        <v>0</v>
      </c>
      <c r="I2563" s="40">
        <v>0</v>
      </c>
      <c r="J2563" s="42">
        <v>1838</v>
      </c>
      <c r="K2563" s="42">
        <f>J2563*OtherData!$C$3</f>
        <v>1391.3701741105224</v>
      </c>
      <c r="L2563" s="42" t="str">
        <f>VLOOKUP($C2563,OtherData!$H:$I,2,0)</f>
        <v>Storm</v>
      </c>
      <c r="M2563" s="54">
        <f t="shared" si="162"/>
        <v>-3.9276416022773514E-2</v>
      </c>
      <c r="N2563" s="42" t="e">
        <f>VLOOKUP(E2563,Inflation!$A$2:'Inflation'!$L$63,14,FALSE)*J2563</f>
        <v>#REF!</v>
      </c>
      <c r="O2563" s="126" t="e">
        <f t="shared" si="163"/>
        <v>#REF!</v>
      </c>
      <c r="P2563" s="41">
        <v>2</v>
      </c>
      <c r="Q2563" s="41">
        <v>2</v>
      </c>
      <c r="R2563" s="41">
        <v>2</v>
      </c>
    </row>
    <row r="2564" spans="1:18">
      <c r="A2564" s="40" t="str">
        <f t="shared" si="160"/>
        <v>3_19611</v>
      </c>
      <c r="B2564" s="40">
        <v>3</v>
      </c>
      <c r="C2564" s="41" t="s">
        <v>67</v>
      </c>
      <c r="D2564" s="40">
        <v>1</v>
      </c>
      <c r="E2564" s="40">
        <v>1961</v>
      </c>
      <c r="F2564" s="40" t="str">
        <f t="shared" si="161"/>
        <v>1961Q1</v>
      </c>
      <c r="G2564" s="40">
        <v>2</v>
      </c>
      <c r="H2564" s="40">
        <v>0</v>
      </c>
      <c r="I2564" s="40">
        <v>0</v>
      </c>
      <c r="J2564" s="42">
        <v>1837</v>
      </c>
      <c r="K2564" s="42">
        <f>J2564*OtherData!$C$3</f>
        <v>1390.6131718395156</v>
      </c>
      <c r="L2564" s="42" t="str">
        <f>VLOOKUP($C2564,OtherData!$H:$I,2,0)</f>
        <v>Winter</v>
      </c>
      <c r="M2564" s="54">
        <f t="shared" si="162"/>
        <v>-3.927642268602452E-2</v>
      </c>
      <c r="N2564" s="42" t="e">
        <f>VLOOKUP(E2564,Inflation!$A$2:'Inflation'!$L$63,14,FALSE)*J2564</f>
        <v>#REF!</v>
      </c>
      <c r="O2564" s="126" t="e">
        <f t="shared" si="163"/>
        <v>#REF!</v>
      </c>
      <c r="P2564" s="41">
        <v>4</v>
      </c>
      <c r="Q2564" s="41">
        <v>4</v>
      </c>
      <c r="R2564" s="41">
        <v>4</v>
      </c>
    </row>
    <row r="2565" spans="1:18">
      <c r="A2565" s="40" t="str">
        <f t="shared" si="160"/>
        <v>3_19653</v>
      </c>
      <c r="B2565" s="40">
        <v>3</v>
      </c>
      <c r="C2565" s="41" t="s">
        <v>72</v>
      </c>
      <c r="D2565" s="40">
        <v>3</v>
      </c>
      <c r="E2565" s="40">
        <v>1965</v>
      </c>
      <c r="F2565" s="40" t="str">
        <f t="shared" si="161"/>
        <v>1965Q3</v>
      </c>
      <c r="G2565" s="40">
        <v>1</v>
      </c>
      <c r="H2565" s="40">
        <v>0</v>
      </c>
      <c r="I2565" s="40">
        <v>0</v>
      </c>
      <c r="J2565" s="42">
        <v>1836</v>
      </c>
      <c r="K2565" s="42">
        <f>J2565*OtherData!$C$3</f>
        <v>1389.8561695685087</v>
      </c>
      <c r="L2565" s="42" t="str">
        <f>VLOOKUP($C2565,OtherData!$H:$I,2,0)</f>
        <v>Storm</v>
      </c>
      <c r="M2565" s="54">
        <f t="shared" si="162"/>
        <v>-3.9276429349275527E-2</v>
      </c>
      <c r="N2565" s="42" t="e">
        <f>VLOOKUP(E2565,Inflation!$A$2:'Inflation'!$L$63,14,FALSE)*J2565</f>
        <v>#REF!</v>
      </c>
      <c r="O2565" s="126" t="e">
        <f t="shared" si="163"/>
        <v>#REF!</v>
      </c>
      <c r="P2565" s="41">
        <v>4</v>
      </c>
      <c r="Q2565" s="41">
        <v>4</v>
      </c>
      <c r="R2565" s="41">
        <v>4</v>
      </c>
    </row>
    <row r="2566" spans="1:18">
      <c r="A2566" s="40" t="str">
        <f t="shared" si="160"/>
        <v>2_19701</v>
      </c>
      <c r="B2566" s="40">
        <v>2</v>
      </c>
      <c r="C2566" s="41" t="s">
        <v>67</v>
      </c>
      <c r="D2566" s="40">
        <v>1</v>
      </c>
      <c r="E2566" s="40">
        <v>1970</v>
      </c>
      <c r="F2566" s="40" t="str">
        <f t="shared" si="161"/>
        <v>1970Q1</v>
      </c>
      <c r="G2566" s="40">
        <v>2</v>
      </c>
      <c r="H2566" s="40">
        <v>0</v>
      </c>
      <c r="I2566" s="40">
        <v>0</v>
      </c>
      <c r="J2566" s="42">
        <v>1835</v>
      </c>
      <c r="K2566" s="42">
        <f>J2566*OtherData!$C$3</f>
        <v>1389.0991672975019</v>
      </c>
      <c r="L2566" s="42" t="str">
        <f>VLOOKUP($C2566,OtherData!$H:$I,2,0)</f>
        <v>Winter</v>
      </c>
      <c r="M2566" s="54">
        <f t="shared" si="162"/>
        <v>-3.9276436012526533E-2</v>
      </c>
      <c r="N2566" s="42" t="e">
        <f>VLOOKUP(E2566,Inflation!$A$2:'Inflation'!$L$63,14,FALSE)*J2566</f>
        <v>#REF!</v>
      </c>
      <c r="O2566" s="126" t="e">
        <f t="shared" si="163"/>
        <v>#REF!</v>
      </c>
      <c r="P2566" s="41">
        <v>4</v>
      </c>
      <c r="Q2566" s="41">
        <v>4</v>
      </c>
      <c r="R2566" s="41">
        <v>4</v>
      </c>
    </row>
    <row r="2567" spans="1:18">
      <c r="A2567" s="40" t="str">
        <f t="shared" si="160"/>
        <v>3_19751</v>
      </c>
      <c r="B2567" s="40">
        <v>3</v>
      </c>
      <c r="C2567" s="41" t="s">
        <v>74</v>
      </c>
      <c r="D2567" s="40">
        <v>1</v>
      </c>
      <c r="E2567" s="40">
        <v>1975</v>
      </c>
      <c r="F2567" s="40" t="str">
        <f t="shared" si="161"/>
        <v>1975Q1</v>
      </c>
      <c r="G2567" s="40">
        <v>1</v>
      </c>
      <c r="H2567" s="40">
        <v>0</v>
      </c>
      <c r="I2567" s="40">
        <v>0</v>
      </c>
      <c r="J2567" s="42">
        <v>1834</v>
      </c>
      <c r="K2567" s="42">
        <f>J2567*OtherData!$C$3</f>
        <v>1388.3421650264952</v>
      </c>
      <c r="L2567" s="42" t="str">
        <f>VLOOKUP($C2567,OtherData!$H:$I,2,0)</f>
        <v>Storm</v>
      </c>
      <c r="M2567" s="54">
        <f t="shared" si="162"/>
        <v>-3.927644267577754E-2</v>
      </c>
      <c r="N2567" s="42" t="e">
        <f>VLOOKUP(E2567,Inflation!$A$2:'Inflation'!$L$63,14,FALSE)*J2567</f>
        <v>#REF!</v>
      </c>
      <c r="O2567" s="126" t="e">
        <f t="shared" si="163"/>
        <v>#REF!</v>
      </c>
      <c r="P2567" s="41">
        <v>5</v>
      </c>
      <c r="Q2567" s="41">
        <v>2</v>
      </c>
      <c r="R2567" s="41">
        <v>5</v>
      </c>
    </row>
    <row r="2568" spans="1:18">
      <c r="A2568" s="40" t="str">
        <f t="shared" si="160"/>
        <v>4_19641</v>
      </c>
      <c r="B2568" s="40">
        <v>4</v>
      </c>
      <c r="C2568" s="41" t="s">
        <v>73</v>
      </c>
      <c r="D2568" s="40">
        <v>1</v>
      </c>
      <c r="E2568" s="40">
        <v>1964</v>
      </c>
      <c r="F2568" s="40" t="str">
        <f t="shared" si="161"/>
        <v>1964Q1</v>
      </c>
      <c r="G2568" s="40">
        <v>1</v>
      </c>
      <c r="H2568" s="40">
        <v>0</v>
      </c>
      <c r="I2568" s="40">
        <v>2</v>
      </c>
      <c r="J2568" s="42">
        <v>1833</v>
      </c>
      <c r="K2568" s="42">
        <f>J2568*OtherData!$C$3</f>
        <v>1387.5851627554882</v>
      </c>
      <c r="L2568" s="42" t="str">
        <f>VLOOKUP($C2568,OtherData!$H:$I,2,0)</f>
        <v>Wind</v>
      </c>
      <c r="M2568" s="54">
        <f t="shared" si="162"/>
        <v>-3.9276449339028546E-2</v>
      </c>
      <c r="N2568" s="42" t="e">
        <f>VLOOKUP(E2568,Inflation!$A$2:'Inflation'!$L$63,14,FALSE)*J2568</f>
        <v>#REF!</v>
      </c>
      <c r="O2568" s="126" t="e">
        <f t="shared" si="163"/>
        <v>#REF!</v>
      </c>
      <c r="P2568" s="41">
        <v>4</v>
      </c>
      <c r="Q2568" s="41">
        <v>4</v>
      </c>
      <c r="R2568" s="41">
        <v>4</v>
      </c>
    </row>
    <row r="2569" spans="1:18">
      <c r="A2569" s="40" t="str">
        <f t="shared" si="160"/>
        <v>6_19653</v>
      </c>
      <c r="B2569" s="40">
        <v>6</v>
      </c>
      <c r="C2569" s="41" t="s">
        <v>72</v>
      </c>
      <c r="D2569" s="40">
        <v>3</v>
      </c>
      <c r="E2569" s="40">
        <v>1965</v>
      </c>
      <c r="F2569" s="40" t="str">
        <f t="shared" si="161"/>
        <v>1965Q3</v>
      </c>
      <c r="G2569" s="40">
        <v>1</v>
      </c>
      <c r="H2569" s="40">
        <v>0</v>
      </c>
      <c r="I2569" s="40">
        <v>0</v>
      </c>
      <c r="J2569" s="42">
        <v>1832</v>
      </c>
      <c r="K2569" s="42">
        <f>J2569*OtherData!$C$3</f>
        <v>1386.8281604844815</v>
      </c>
      <c r="L2569" s="42" t="str">
        <f>VLOOKUP($C2569,OtherData!$H:$I,2,0)</f>
        <v>Storm</v>
      </c>
      <c r="M2569" s="54">
        <f t="shared" si="162"/>
        <v>-3.9276456002279553E-2</v>
      </c>
      <c r="N2569" s="42" t="e">
        <f>VLOOKUP(E2569,Inflation!$A$2:'Inflation'!$L$63,14,FALSE)*J2569</f>
        <v>#REF!</v>
      </c>
      <c r="O2569" s="126" t="e">
        <f t="shared" si="163"/>
        <v>#REF!</v>
      </c>
      <c r="P2569" s="41">
        <v>2</v>
      </c>
      <c r="Q2569" s="41">
        <v>2</v>
      </c>
      <c r="R2569" s="41">
        <v>2</v>
      </c>
    </row>
    <row r="2570" spans="1:18">
      <c r="A2570" s="40" t="str">
        <f t="shared" si="160"/>
        <v>1_19761</v>
      </c>
      <c r="B2570" s="40">
        <v>1</v>
      </c>
      <c r="C2570" s="41" t="s">
        <v>112</v>
      </c>
      <c r="D2570" s="40">
        <v>1</v>
      </c>
      <c r="E2570" s="40">
        <v>1976</v>
      </c>
      <c r="F2570" s="40" t="str">
        <f t="shared" si="161"/>
        <v>1976Q1</v>
      </c>
      <c r="G2570" s="40">
        <v>29</v>
      </c>
      <c r="H2570" s="40">
        <v>0</v>
      </c>
      <c r="I2570" s="40">
        <v>0</v>
      </c>
      <c r="J2570" s="42">
        <v>1830</v>
      </c>
      <c r="K2570" s="42">
        <f>J2570*OtherData!$C$3</f>
        <v>1385.3141559424678</v>
      </c>
      <c r="L2570" s="42" t="str">
        <f>VLOOKUP($C2570,OtherData!$H:$I,2,0)</f>
        <v>Heat</v>
      </c>
      <c r="M2570" s="54">
        <f t="shared" si="162"/>
        <v>-3.9276469328781566E-2</v>
      </c>
      <c r="N2570" s="42" t="e">
        <f>VLOOKUP(E2570,Inflation!$A$2:'Inflation'!$L$63,14,FALSE)*J2570</f>
        <v>#REF!</v>
      </c>
      <c r="O2570" s="126" t="e">
        <f t="shared" si="163"/>
        <v>#REF!</v>
      </c>
      <c r="P2570" s="41">
        <v>1</v>
      </c>
      <c r="Q2570" s="41">
        <v>1</v>
      </c>
      <c r="R2570" s="41">
        <v>5</v>
      </c>
    </row>
    <row r="2571" spans="1:18">
      <c r="A2571" s="40" t="str">
        <f t="shared" si="160"/>
        <v>3_19653</v>
      </c>
      <c r="B2571" s="40">
        <v>3</v>
      </c>
      <c r="C2571" s="41" t="s">
        <v>106</v>
      </c>
      <c r="D2571" s="40">
        <v>3</v>
      </c>
      <c r="E2571" s="40">
        <v>1965</v>
      </c>
      <c r="F2571" s="40" t="str">
        <f t="shared" si="161"/>
        <v>1965Q3</v>
      </c>
      <c r="G2571" s="40">
        <v>1</v>
      </c>
      <c r="H2571" s="40">
        <v>0</v>
      </c>
      <c r="I2571" s="40">
        <v>0</v>
      </c>
      <c r="J2571" s="42">
        <v>1824</v>
      </c>
      <c r="K2571" s="42">
        <f>J2571*OtherData!$C$3</f>
        <v>1380.7721423164271</v>
      </c>
      <c r="L2571" s="42" t="str">
        <f>VLOOKUP($C2571,OtherData!$H:$I,2,0)</f>
        <v>Storm</v>
      </c>
      <c r="M2571" s="54">
        <f t="shared" si="162"/>
        <v>-3.9276509308287598E-2</v>
      </c>
      <c r="N2571" s="42" t="e">
        <f>VLOOKUP(E2571,Inflation!$A$2:'Inflation'!$L$63,14,FALSE)*J2571</f>
        <v>#REF!</v>
      </c>
      <c r="O2571" s="126" t="e">
        <f t="shared" si="163"/>
        <v>#REF!</v>
      </c>
      <c r="P2571" s="41">
        <v>4</v>
      </c>
      <c r="Q2571" s="41">
        <v>4</v>
      </c>
      <c r="R2571" s="41">
        <v>4</v>
      </c>
    </row>
    <row r="2572" spans="1:18">
      <c r="A2572" s="40" t="str">
        <f t="shared" si="160"/>
        <v>6_19784</v>
      </c>
      <c r="B2572" s="40">
        <v>6</v>
      </c>
      <c r="C2572" s="41" t="s">
        <v>70</v>
      </c>
      <c r="D2572" s="40">
        <v>4</v>
      </c>
      <c r="E2572" s="40">
        <v>1978</v>
      </c>
      <c r="F2572" s="40" t="str">
        <f t="shared" si="161"/>
        <v>1978Q4</v>
      </c>
      <c r="G2572" s="40">
        <v>31</v>
      </c>
      <c r="H2572" s="40">
        <v>0</v>
      </c>
      <c r="I2572" s="40">
        <v>0</v>
      </c>
      <c r="J2572" s="42">
        <v>1823</v>
      </c>
      <c r="K2572" s="42">
        <f>J2572*OtherData!$C$3</f>
        <v>1380.0151400454201</v>
      </c>
      <c r="L2572" s="42" t="str">
        <f>VLOOKUP($C2572,OtherData!$H:$I,2,0)</f>
        <v>Heat</v>
      </c>
      <c r="M2572" s="54">
        <f t="shared" si="162"/>
        <v>-3.9276515971538604E-2</v>
      </c>
      <c r="N2572" s="42" t="e">
        <f>VLOOKUP(E2572,Inflation!$A$2:'Inflation'!$L$63,14,FALSE)*J2572</f>
        <v>#REF!</v>
      </c>
      <c r="O2572" s="126" t="e">
        <f t="shared" si="163"/>
        <v>#REF!</v>
      </c>
      <c r="P2572" s="41">
        <v>4</v>
      </c>
      <c r="Q2572" s="41">
        <v>4</v>
      </c>
      <c r="R2572" s="41">
        <v>5</v>
      </c>
    </row>
    <row r="2573" spans="1:18">
      <c r="A2573" s="40" t="str">
        <f t="shared" si="160"/>
        <v>2_19751</v>
      </c>
      <c r="B2573" s="40">
        <v>2</v>
      </c>
      <c r="C2573" s="41" t="s">
        <v>74</v>
      </c>
      <c r="D2573" s="40">
        <v>1</v>
      </c>
      <c r="E2573" s="40">
        <v>1975</v>
      </c>
      <c r="F2573" s="40" t="str">
        <f t="shared" si="161"/>
        <v>1975Q1</v>
      </c>
      <c r="G2573" s="40">
        <v>1</v>
      </c>
      <c r="H2573" s="40">
        <v>0</v>
      </c>
      <c r="I2573" s="40">
        <v>0</v>
      </c>
      <c r="J2573" s="42">
        <v>1823</v>
      </c>
      <c r="K2573" s="42">
        <f>J2573*OtherData!$C$3</f>
        <v>1380.0151400454201</v>
      </c>
      <c r="L2573" s="42" t="str">
        <f>VLOOKUP($C2573,OtherData!$H:$I,2,0)</f>
        <v>Storm</v>
      </c>
      <c r="M2573" s="54">
        <f t="shared" si="162"/>
        <v>-3.9276515971538604E-2</v>
      </c>
      <c r="N2573" s="42" t="e">
        <f>VLOOKUP(E2573,Inflation!$A$2:'Inflation'!$L$63,14,FALSE)*J2573</f>
        <v>#REF!</v>
      </c>
      <c r="O2573" s="126" t="e">
        <f t="shared" si="163"/>
        <v>#REF!</v>
      </c>
      <c r="P2573" s="41">
        <v>4</v>
      </c>
      <c r="Q2573" s="41">
        <v>4</v>
      </c>
      <c r="R2573" s="41">
        <v>5</v>
      </c>
    </row>
    <row r="2574" spans="1:18">
      <c r="A2574" s="40" t="str">
        <f t="shared" si="160"/>
        <v>5_19641</v>
      </c>
      <c r="B2574" s="40">
        <v>5</v>
      </c>
      <c r="C2574" s="41" t="s">
        <v>73</v>
      </c>
      <c r="D2574" s="40">
        <v>1</v>
      </c>
      <c r="E2574" s="40">
        <v>1964</v>
      </c>
      <c r="F2574" s="40" t="str">
        <f t="shared" si="161"/>
        <v>1964Q1</v>
      </c>
      <c r="G2574" s="40">
        <v>1</v>
      </c>
      <c r="H2574" s="40">
        <v>0</v>
      </c>
      <c r="I2574" s="40">
        <v>0</v>
      </c>
      <c r="J2574" s="42">
        <v>1822</v>
      </c>
      <c r="K2574" s="42">
        <f>J2574*OtherData!$C$3</f>
        <v>1379.2581377744134</v>
      </c>
      <c r="L2574" s="42" t="str">
        <f>VLOOKUP($C2574,OtherData!$H:$I,2,0)</f>
        <v>Wind</v>
      </c>
      <c r="M2574" s="54">
        <f t="shared" si="162"/>
        <v>-3.9276522634789611E-2</v>
      </c>
      <c r="N2574" s="42" t="e">
        <f>VLOOKUP(E2574,Inflation!$A$2:'Inflation'!$L$63,14,FALSE)*J2574</f>
        <v>#REF!</v>
      </c>
      <c r="O2574" s="126" t="e">
        <f t="shared" si="163"/>
        <v>#REF!</v>
      </c>
      <c r="P2574" s="41">
        <v>3</v>
      </c>
      <c r="Q2574" s="41">
        <v>3</v>
      </c>
      <c r="R2574" s="41">
        <v>3</v>
      </c>
    </row>
    <row r="2575" spans="1:18">
      <c r="A2575" s="40" t="str">
        <f t="shared" si="160"/>
        <v>6_19771</v>
      </c>
      <c r="B2575" s="40">
        <v>6</v>
      </c>
      <c r="C2575" s="41" t="s">
        <v>67</v>
      </c>
      <c r="D2575" s="40">
        <v>1</v>
      </c>
      <c r="E2575" s="40">
        <v>1977</v>
      </c>
      <c r="F2575" s="40" t="str">
        <f t="shared" si="161"/>
        <v>1977Q1</v>
      </c>
      <c r="G2575" s="40">
        <v>31</v>
      </c>
      <c r="H2575" s="40">
        <v>0</v>
      </c>
      <c r="I2575" s="40">
        <v>0</v>
      </c>
      <c r="J2575" s="42">
        <v>1820</v>
      </c>
      <c r="K2575" s="42">
        <f>J2575*OtherData!$C$3</f>
        <v>1377.7441332323997</v>
      </c>
      <c r="L2575" s="42" t="str">
        <f>VLOOKUP($C2575,OtherData!$H:$I,2,0)</f>
        <v>Winter</v>
      </c>
      <c r="M2575" s="54">
        <f t="shared" si="162"/>
        <v>-3.9276535961291624E-2</v>
      </c>
      <c r="N2575" s="42" t="e">
        <f>VLOOKUP(E2575,Inflation!$A$2:'Inflation'!$L$63,14,FALSE)*J2575</f>
        <v>#REF!</v>
      </c>
      <c r="O2575" s="126" t="e">
        <f t="shared" si="163"/>
        <v>#REF!</v>
      </c>
      <c r="P2575" s="41">
        <v>4</v>
      </c>
      <c r="Q2575" s="41">
        <v>4</v>
      </c>
      <c r="R2575" s="41">
        <v>4</v>
      </c>
    </row>
    <row r="2576" spans="1:18">
      <c r="A2576" s="40" t="str">
        <f t="shared" si="160"/>
        <v>1_19772</v>
      </c>
      <c r="B2576" s="40">
        <v>1</v>
      </c>
      <c r="C2576" s="41" t="s">
        <v>106</v>
      </c>
      <c r="D2576" s="40">
        <v>2</v>
      </c>
      <c r="E2576" s="40">
        <v>1977</v>
      </c>
      <c r="F2576" s="40" t="str">
        <f t="shared" si="161"/>
        <v>1977Q2</v>
      </c>
      <c r="G2576" s="40">
        <v>1</v>
      </c>
      <c r="H2576" s="40">
        <v>0</v>
      </c>
      <c r="I2576" s="40">
        <v>3</v>
      </c>
      <c r="J2576" s="42">
        <v>1819</v>
      </c>
      <c r="K2576" s="42">
        <f>J2576*OtherData!$C$3</f>
        <v>1376.9871309613929</v>
      </c>
      <c r="L2576" s="42" t="str">
        <f>VLOOKUP($C2576,OtherData!$H:$I,2,0)</f>
        <v>Storm</v>
      </c>
      <c r="M2576" s="54">
        <f t="shared" si="162"/>
        <v>-3.9276542624542631E-2</v>
      </c>
      <c r="N2576" s="42" t="e">
        <f>VLOOKUP(E2576,Inflation!$A$2:'Inflation'!$L$63,14,FALSE)*J2576</f>
        <v>#REF!</v>
      </c>
      <c r="O2576" s="126" t="e">
        <f t="shared" si="163"/>
        <v>#REF!</v>
      </c>
      <c r="P2576" s="41">
        <v>3</v>
      </c>
      <c r="Q2576" s="41">
        <v>3</v>
      </c>
      <c r="R2576" s="41">
        <v>3</v>
      </c>
    </row>
    <row r="2577" spans="1:18">
      <c r="A2577" s="40" t="str">
        <f t="shared" si="160"/>
        <v>4_19771</v>
      </c>
      <c r="B2577" s="40">
        <v>4</v>
      </c>
      <c r="C2577" s="41" t="s">
        <v>67</v>
      </c>
      <c r="D2577" s="40">
        <v>1</v>
      </c>
      <c r="E2577" s="40">
        <v>1977</v>
      </c>
      <c r="F2577" s="40" t="str">
        <f t="shared" si="161"/>
        <v>1977Q1</v>
      </c>
      <c r="G2577" s="40">
        <v>31</v>
      </c>
      <c r="H2577" s="40">
        <v>0</v>
      </c>
      <c r="I2577" s="40">
        <v>0</v>
      </c>
      <c r="J2577" s="42">
        <v>1818</v>
      </c>
      <c r="K2577" s="42">
        <f>J2577*OtherData!$C$3</f>
        <v>1376.2301286903862</v>
      </c>
      <c r="L2577" s="42" t="str">
        <f>VLOOKUP($C2577,OtherData!$H:$I,2,0)</f>
        <v>Winter</v>
      </c>
      <c r="M2577" s="54">
        <f t="shared" si="162"/>
        <v>-3.9276549287793637E-2</v>
      </c>
      <c r="N2577" s="42" t="e">
        <f>VLOOKUP(E2577,Inflation!$A$2:'Inflation'!$L$63,14,FALSE)*J2577</f>
        <v>#REF!</v>
      </c>
      <c r="O2577" s="126" t="e">
        <f t="shared" si="163"/>
        <v>#REF!</v>
      </c>
      <c r="P2577" s="41">
        <v>3</v>
      </c>
      <c r="Q2577" s="41">
        <v>3</v>
      </c>
      <c r="R2577" s="41">
        <v>3</v>
      </c>
    </row>
    <row r="2578" spans="1:18">
      <c r="A2578" s="40" t="str">
        <f t="shared" si="160"/>
        <v>2_19772</v>
      </c>
      <c r="B2578" s="40">
        <v>2</v>
      </c>
      <c r="C2578" s="41" t="s">
        <v>73</v>
      </c>
      <c r="D2578" s="40">
        <v>2</v>
      </c>
      <c r="E2578" s="40">
        <v>1977</v>
      </c>
      <c r="F2578" s="40" t="str">
        <f t="shared" si="161"/>
        <v>1977Q2</v>
      </c>
      <c r="G2578" s="40">
        <v>1</v>
      </c>
      <c r="H2578" s="40">
        <v>0</v>
      </c>
      <c r="I2578" s="40">
        <v>0</v>
      </c>
      <c r="J2578" s="42">
        <v>1816</v>
      </c>
      <c r="K2578" s="42">
        <f>J2578*OtherData!$C$3</f>
        <v>1374.7161241483725</v>
      </c>
      <c r="L2578" s="42" t="str">
        <f>VLOOKUP($C2578,OtherData!$H:$I,2,0)</f>
        <v>Wind</v>
      </c>
      <c r="M2578" s="54">
        <f t="shared" si="162"/>
        <v>-3.927656261429565E-2</v>
      </c>
      <c r="N2578" s="42" t="e">
        <f>VLOOKUP(E2578,Inflation!$A$2:'Inflation'!$L$63,14,FALSE)*J2578</f>
        <v>#REF!</v>
      </c>
      <c r="O2578" s="126" t="e">
        <f t="shared" si="163"/>
        <v>#REF!</v>
      </c>
      <c r="P2578" s="41">
        <v>4</v>
      </c>
      <c r="Q2578" s="41">
        <v>4</v>
      </c>
      <c r="R2578" s="41">
        <v>4</v>
      </c>
    </row>
    <row r="2579" spans="1:18">
      <c r="A2579" s="40" t="str">
        <f t="shared" si="160"/>
        <v>4_19772</v>
      </c>
      <c r="B2579" s="40">
        <v>4</v>
      </c>
      <c r="C2579" s="41" t="s">
        <v>106</v>
      </c>
      <c r="D2579" s="40">
        <v>2</v>
      </c>
      <c r="E2579" s="40">
        <v>1977</v>
      </c>
      <c r="F2579" s="40" t="str">
        <f t="shared" si="161"/>
        <v>1977Q2</v>
      </c>
      <c r="G2579" s="40">
        <v>1</v>
      </c>
      <c r="H2579" s="40">
        <v>0</v>
      </c>
      <c r="I2579" s="40">
        <v>2</v>
      </c>
      <c r="J2579" s="42">
        <v>1814</v>
      </c>
      <c r="K2579" s="42">
        <f>J2579*OtherData!$C$3</f>
        <v>1373.2021196063588</v>
      </c>
      <c r="L2579" s="42" t="str">
        <f>VLOOKUP($C2579,OtherData!$H:$I,2,0)</f>
        <v>Storm</v>
      </c>
      <c r="M2579" s="54">
        <f t="shared" si="162"/>
        <v>-3.9276575940797663E-2</v>
      </c>
      <c r="N2579" s="42" t="e">
        <f>VLOOKUP(E2579,Inflation!$A$2:'Inflation'!$L$63,14,FALSE)*J2579</f>
        <v>#REF!</v>
      </c>
      <c r="O2579" s="126" t="e">
        <f t="shared" si="163"/>
        <v>#REF!</v>
      </c>
      <c r="P2579" s="41">
        <v>4</v>
      </c>
      <c r="Q2579" s="41">
        <v>4</v>
      </c>
      <c r="R2579" s="41">
        <v>4</v>
      </c>
    </row>
    <row r="2580" spans="1:18">
      <c r="A2580" s="40" t="str">
        <f t="shared" si="160"/>
        <v>1_19611</v>
      </c>
      <c r="B2580" s="40">
        <v>1</v>
      </c>
      <c r="C2580" s="41" t="s">
        <v>67</v>
      </c>
      <c r="D2580" s="40">
        <v>1</v>
      </c>
      <c r="E2580" s="40">
        <v>1961</v>
      </c>
      <c r="F2580" s="40" t="str">
        <f t="shared" si="161"/>
        <v>1961Q1</v>
      </c>
      <c r="G2580" s="40">
        <v>2</v>
      </c>
      <c r="H2580" s="40">
        <v>0</v>
      </c>
      <c r="I2580" s="40">
        <v>0</v>
      </c>
      <c r="J2580" s="42">
        <v>1813</v>
      </c>
      <c r="K2580" s="42">
        <f>J2580*OtherData!$C$3</f>
        <v>1372.4451173353521</v>
      </c>
      <c r="L2580" s="42" t="str">
        <f>VLOOKUP($C2580,OtherData!$H:$I,2,0)</f>
        <v>Winter</v>
      </c>
      <c r="M2580" s="54">
        <f t="shared" si="162"/>
        <v>-3.927658260404867E-2</v>
      </c>
      <c r="N2580" s="42" t="e">
        <f>VLOOKUP(E2580,Inflation!$A$2:'Inflation'!$L$63,14,FALSE)*J2580</f>
        <v>#REF!</v>
      </c>
      <c r="O2580" s="126" t="e">
        <f t="shared" si="163"/>
        <v>#REF!</v>
      </c>
      <c r="P2580" s="41">
        <v>4</v>
      </c>
      <c r="Q2580" s="41">
        <v>4</v>
      </c>
      <c r="R2580" s="41">
        <v>4</v>
      </c>
    </row>
    <row r="2581" spans="1:18">
      <c r="A2581" s="40" t="str">
        <f t="shared" si="160"/>
        <v>3_19831</v>
      </c>
      <c r="B2581" s="40">
        <v>3</v>
      </c>
      <c r="C2581" s="41" t="s">
        <v>69</v>
      </c>
      <c r="D2581" s="40">
        <v>1</v>
      </c>
      <c r="E2581" s="40">
        <v>1983</v>
      </c>
      <c r="F2581" s="40" t="str">
        <f t="shared" si="161"/>
        <v>1983Q1</v>
      </c>
      <c r="G2581" s="40">
        <v>1</v>
      </c>
      <c r="H2581" s="40">
        <v>0</v>
      </c>
      <c r="I2581" s="40">
        <v>0</v>
      </c>
      <c r="J2581" s="42">
        <v>1812</v>
      </c>
      <c r="K2581" s="42">
        <f>J2581*OtherData!$C$3</f>
        <v>1371.6881150643453</v>
      </c>
      <c r="L2581" s="42" t="str">
        <f>VLOOKUP($C2581,OtherData!$H:$I,2,0)</f>
        <v>Wind</v>
      </c>
      <c r="M2581" s="54">
        <f t="shared" si="162"/>
        <v>-3.9276589267299676E-2</v>
      </c>
      <c r="N2581" s="42" t="e">
        <f>VLOOKUP(E2581,Inflation!$A$2:'Inflation'!$L$63,14,FALSE)*J2581</f>
        <v>#REF!</v>
      </c>
      <c r="O2581" s="126" t="e">
        <f t="shared" si="163"/>
        <v>#REF!</v>
      </c>
      <c r="P2581" s="41">
        <v>4</v>
      </c>
      <c r="Q2581" s="41">
        <v>4</v>
      </c>
      <c r="R2581" s="41">
        <v>5</v>
      </c>
    </row>
    <row r="2582" spans="1:18">
      <c r="A2582" s="40" t="str">
        <f t="shared" si="160"/>
        <v>3_19881</v>
      </c>
      <c r="B2582" s="40">
        <v>3</v>
      </c>
      <c r="C2582" s="41" t="s">
        <v>67</v>
      </c>
      <c r="D2582" s="40">
        <v>1</v>
      </c>
      <c r="E2582" s="40">
        <v>1988</v>
      </c>
      <c r="F2582" s="40" t="str">
        <f t="shared" si="161"/>
        <v>1988Q1</v>
      </c>
      <c r="G2582" s="40">
        <v>4</v>
      </c>
      <c r="H2582" s="40">
        <v>0</v>
      </c>
      <c r="I2582" s="40">
        <v>0</v>
      </c>
      <c r="J2582" s="42">
        <v>1811</v>
      </c>
      <c r="K2582" s="42">
        <f>J2582*OtherData!$C$3</f>
        <v>1370.9311127933383</v>
      </c>
      <c r="L2582" s="42" t="str">
        <f>VLOOKUP($C2582,OtherData!$H:$I,2,0)</f>
        <v>Winter</v>
      </c>
      <c r="M2582" s="54">
        <f t="shared" si="162"/>
        <v>-3.9276595930550683E-2</v>
      </c>
      <c r="N2582" s="42" t="e">
        <f>VLOOKUP(E2582,Inflation!$A$2:'Inflation'!$L$63,14,FALSE)*J2582</f>
        <v>#REF!</v>
      </c>
      <c r="O2582" s="126" t="e">
        <f t="shared" si="163"/>
        <v>#REF!</v>
      </c>
      <c r="P2582" s="41">
        <v>4</v>
      </c>
      <c r="Q2582" s="41">
        <v>4</v>
      </c>
      <c r="R2582" s="41">
        <v>5</v>
      </c>
    </row>
    <row r="2583" spans="1:18">
      <c r="A2583" s="40" t="str">
        <f t="shared" si="160"/>
        <v>5_19881</v>
      </c>
      <c r="B2583" s="40">
        <v>5</v>
      </c>
      <c r="C2583" s="41" t="s">
        <v>67</v>
      </c>
      <c r="D2583" s="40">
        <v>1</v>
      </c>
      <c r="E2583" s="40">
        <v>1988</v>
      </c>
      <c r="F2583" s="40" t="str">
        <f t="shared" si="161"/>
        <v>1988Q1</v>
      </c>
      <c r="G2583" s="40">
        <v>4</v>
      </c>
      <c r="H2583" s="40">
        <v>0</v>
      </c>
      <c r="I2583" s="40">
        <v>0</v>
      </c>
      <c r="J2583" s="42">
        <v>1810</v>
      </c>
      <c r="K2583" s="42">
        <f>J2583*OtherData!$C$3</f>
        <v>1370.1741105223316</v>
      </c>
      <c r="L2583" s="42" t="str">
        <f>VLOOKUP($C2583,OtherData!$H:$I,2,0)</f>
        <v>Winter</v>
      </c>
      <c r="M2583" s="54">
        <f t="shared" si="162"/>
        <v>-3.9276602593801689E-2</v>
      </c>
      <c r="N2583" s="42" t="e">
        <f>VLOOKUP(E2583,Inflation!$A$2:'Inflation'!$L$63,14,FALSE)*J2583</f>
        <v>#REF!</v>
      </c>
      <c r="O2583" s="126" t="e">
        <f t="shared" si="163"/>
        <v>#REF!</v>
      </c>
      <c r="P2583" s="41">
        <v>4</v>
      </c>
      <c r="Q2583" s="41">
        <v>4</v>
      </c>
      <c r="R2583" s="41">
        <v>5</v>
      </c>
    </row>
    <row r="2584" spans="1:18">
      <c r="A2584" s="40" t="str">
        <f t="shared" si="160"/>
        <v>6_19611</v>
      </c>
      <c r="B2584" s="40">
        <v>6</v>
      </c>
      <c r="C2584" s="41" t="s">
        <v>67</v>
      </c>
      <c r="D2584" s="40">
        <v>1</v>
      </c>
      <c r="E2584" s="40">
        <v>1961</v>
      </c>
      <c r="F2584" s="40" t="str">
        <f t="shared" si="161"/>
        <v>1961Q1</v>
      </c>
      <c r="G2584" s="40">
        <v>2</v>
      </c>
      <c r="H2584" s="40">
        <v>0</v>
      </c>
      <c r="I2584" s="40">
        <v>0</v>
      </c>
      <c r="J2584" s="42">
        <v>1808</v>
      </c>
      <c r="K2584" s="42">
        <f>J2584*OtherData!$C$3</f>
        <v>1368.6601059803179</v>
      </c>
      <c r="L2584" s="42" t="str">
        <f>VLOOKUP($C2584,OtherData!$H:$I,2,0)</f>
        <v>Winter</v>
      </c>
      <c r="M2584" s="54">
        <f t="shared" si="162"/>
        <v>-3.9276615920303695E-2</v>
      </c>
      <c r="N2584" s="42" t="e">
        <f>VLOOKUP(E2584,Inflation!$A$2:'Inflation'!$L$63,14,FALSE)*J2584</f>
        <v>#REF!</v>
      </c>
      <c r="O2584" s="126" t="e">
        <f t="shared" si="163"/>
        <v>#REF!</v>
      </c>
      <c r="P2584" s="41">
        <v>1</v>
      </c>
      <c r="Q2584" s="41">
        <v>1</v>
      </c>
      <c r="R2584" s="41">
        <v>1</v>
      </c>
    </row>
    <row r="2585" spans="1:18">
      <c r="A2585" s="40" t="str">
        <f t="shared" si="160"/>
        <v>6_19761</v>
      </c>
      <c r="B2585" s="40">
        <v>6</v>
      </c>
      <c r="C2585" s="41" t="s">
        <v>112</v>
      </c>
      <c r="D2585" s="40">
        <v>1</v>
      </c>
      <c r="E2585" s="40">
        <v>1976</v>
      </c>
      <c r="F2585" s="40" t="str">
        <f t="shared" si="161"/>
        <v>1976Q1</v>
      </c>
      <c r="G2585" s="40">
        <v>29</v>
      </c>
      <c r="H2585" s="40">
        <v>0</v>
      </c>
      <c r="I2585" s="40">
        <v>0</v>
      </c>
      <c r="J2585" s="42">
        <v>1808</v>
      </c>
      <c r="K2585" s="42">
        <f>J2585*OtherData!$C$3</f>
        <v>1368.6601059803179</v>
      </c>
      <c r="L2585" s="42" t="str">
        <f>VLOOKUP($C2585,OtherData!$H:$I,2,0)</f>
        <v>Heat</v>
      </c>
      <c r="M2585" s="54">
        <f t="shared" si="162"/>
        <v>-3.9276615920303695E-2</v>
      </c>
      <c r="N2585" s="42" t="e">
        <f>VLOOKUP(E2585,Inflation!$A$2:'Inflation'!$L$63,14,FALSE)*J2585</f>
        <v>#REF!</v>
      </c>
      <c r="O2585" s="126" t="e">
        <f t="shared" si="163"/>
        <v>#REF!</v>
      </c>
      <c r="P2585" s="41">
        <v>5</v>
      </c>
      <c r="Q2585" s="41">
        <v>5</v>
      </c>
      <c r="R2585" s="41">
        <v>3</v>
      </c>
    </row>
    <row r="2586" spans="1:18">
      <c r="A2586" s="40" t="str">
        <f t="shared" si="160"/>
        <v>2_19854</v>
      </c>
      <c r="B2586" s="40">
        <v>2</v>
      </c>
      <c r="C2586" s="41" t="s">
        <v>67</v>
      </c>
      <c r="D2586" s="40">
        <v>4</v>
      </c>
      <c r="E2586" s="40">
        <v>1985</v>
      </c>
      <c r="F2586" s="40" t="str">
        <f t="shared" si="161"/>
        <v>1985Q4</v>
      </c>
      <c r="G2586" s="40">
        <v>1</v>
      </c>
      <c r="H2586" s="40">
        <v>0</v>
      </c>
      <c r="I2586" s="40">
        <v>0</v>
      </c>
      <c r="J2586" s="42">
        <v>1806</v>
      </c>
      <c r="K2586" s="42">
        <f>J2586*OtherData!$C$3</f>
        <v>1367.1461014383044</v>
      </c>
      <c r="L2586" s="42" t="str">
        <f>VLOOKUP($C2586,OtherData!$H:$I,2,0)</f>
        <v>Winter</v>
      </c>
      <c r="M2586" s="54">
        <f t="shared" si="162"/>
        <v>-3.9276629246805708E-2</v>
      </c>
      <c r="N2586" s="42" t="e">
        <f>VLOOKUP(E2586,Inflation!$A$2:'Inflation'!$L$63,14,FALSE)*J2586</f>
        <v>#REF!</v>
      </c>
      <c r="O2586" s="126" t="e">
        <f t="shared" si="163"/>
        <v>#REF!</v>
      </c>
      <c r="P2586" s="41">
        <v>4</v>
      </c>
      <c r="Q2586" s="41">
        <v>4</v>
      </c>
      <c r="R2586" s="41">
        <v>5</v>
      </c>
    </row>
    <row r="2587" spans="1:18">
      <c r="A2587" s="40" t="str">
        <f t="shared" si="160"/>
        <v>3_19883</v>
      </c>
      <c r="B2587" s="40">
        <v>3</v>
      </c>
      <c r="C2587" s="41" t="s">
        <v>85</v>
      </c>
      <c r="D2587" s="40">
        <v>3</v>
      </c>
      <c r="E2587" s="40">
        <v>1988</v>
      </c>
      <c r="F2587" s="40" t="str">
        <f t="shared" si="161"/>
        <v>1988Q3</v>
      </c>
      <c r="G2587" s="40">
        <v>31</v>
      </c>
      <c r="H2587" s="40">
        <v>0</v>
      </c>
      <c r="I2587" s="40">
        <v>0</v>
      </c>
      <c r="J2587" s="42">
        <v>1805</v>
      </c>
      <c r="K2587" s="42">
        <f>J2587*OtherData!$C$3</f>
        <v>1366.3890991672977</v>
      </c>
      <c r="L2587" s="42" t="str">
        <f>VLOOKUP($C2587,OtherData!$H:$I,2,0)</f>
        <v>Heat</v>
      </c>
      <c r="M2587" s="54">
        <f t="shared" si="162"/>
        <v>-3.9276635910056715E-2</v>
      </c>
      <c r="N2587" s="42" t="e">
        <f>VLOOKUP(E2587,Inflation!$A$2:'Inflation'!$L$63,14,FALSE)*J2587</f>
        <v>#REF!</v>
      </c>
      <c r="O2587" s="126" t="e">
        <f t="shared" si="163"/>
        <v>#REF!</v>
      </c>
      <c r="P2587" s="41">
        <v>4</v>
      </c>
      <c r="Q2587" s="41">
        <v>4</v>
      </c>
      <c r="R2587" s="41">
        <v>4</v>
      </c>
    </row>
    <row r="2588" spans="1:18">
      <c r="A2588" s="40" t="str">
        <f t="shared" si="160"/>
        <v>5_19701</v>
      </c>
      <c r="B2588" s="40">
        <v>5</v>
      </c>
      <c r="C2588" s="41" t="s">
        <v>67</v>
      </c>
      <c r="D2588" s="40">
        <v>1</v>
      </c>
      <c r="E2588" s="40">
        <v>1970</v>
      </c>
      <c r="F2588" s="40" t="str">
        <f t="shared" si="161"/>
        <v>1970Q1</v>
      </c>
      <c r="G2588" s="40">
        <v>2</v>
      </c>
      <c r="H2588" s="40">
        <v>0</v>
      </c>
      <c r="I2588" s="40">
        <v>0</v>
      </c>
      <c r="J2588" s="42">
        <v>1805</v>
      </c>
      <c r="K2588" s="42">
        <f>J2588*OtherData!$C$3</f>
        <v>1366.3890991672977</v>
      </c>
      <c r="L2588" s="42" t="str">
        <f>VLOOKUP($C2588,OtherData!$H:$I,2,0)</f>
        <v>Winter</v>
      </c>
      <c r="M2588" s="54">
        <f t="shared" si="162"/>
        <v>-3.9276635910056715E-2</v>
      </c>
      <c r="N2588" s="42" t="e">
        <f>VLOOKUP(E2588,Inflation!$A$2:'Inflation'!$L$63,14,FALSE)*J2588</f>
        <v>#REF!</v>
      </c>
      <c r="O2588" s="126" t="e">
        <f t="shared" si="163"/>
        <v>#REF!</v>
      </c>
      <c r="P2588" s="41">
        <v>4</v>
      </c>
      <c r="Q2588" s="41">
        <v>4</v>
      </c>
      <c r="R2588" s="41">
        <v>4</v>
      </c>
    </row>
    <row r="2589" spans="1:18">
      <c r="A2589" s="40" t="str">
        <f t="shared" si="160"/>
        <v>4_19711</v>
      </c>
      <c r="B2589" s="40">
        <v>4</v>
      </c>
      <c r="C2589" s="41" t="s">
        <v>71</v>
      </c>
      <c r="D2589" s="40">
        <v>1</v>
      </c>
      <c r="E2589" s="40">
        <v>1971</v>
      </c>
      <c r="F2589" s="40" t="str">
        <f t="shared" si="161"/>
        <v>1971Q1</v>
      </c>
      <c r="G2589" s="40">
        <v>1</v>
      </c>
      <c r="H2589" s="40">
        <v>0</v>
      </c>
      <c r="I2589" s="40">
        <v>0</v>
      </c>
      <c r="J2589" s="42">
        <v>1804</v>
      </c>
      <c r="K2589" s="42">
        <f>J2589*OtherData!$C$3</f>
        <v>1365.6320968962907</v>
      </c>
      <c r="L2589" s="42" t="str">
        <f>VLOOKUP($C2589,OtherData!$H:$I,2,0)</f>
        <v>Storm</v>
      </c>
      <c r="M2589" s="54">
        <f t="shared" si="162"/>
        <v>-3.9276642573307721E-2</v>
      </c>
      <c r="N2589" s="42" t="e">
        <f>VLOOKUP(E2589,Inflation!$A$2:'Inflation'!$L$63,14,FALSE)*J2589</f>
        <v>#REF!</v>
      </c>
      <c r="O2589" s="126" t="e">
        <f t="shared" si="163"/>
        <v>#REF!</v>
      </c>
      <c r="P2589" s="41">
        <v>5</v>
      </c>
      <c r="Q2589" s="41">
        <v>2</v>
      </c>
      <c r="R2589" s="41">
        <v>5</v>
      </c>
    </row>
    <row r="2590" spans="1:18">
      <c r="A2590" s="40" t="str">
        <f t="shared" si="160"/>
        <v>3_19761</v>
      </c>
      <c r="B2590" s="40">
        <v>3</v>
      </c>
      <c r="C2590" s="41" t="s">
        <v>112</v>
      </c>
      <c r="D2590" s="40">
        <v>1</v>
      </c>
      <c r="E2590" s="40">
        <v>1976</v>
      </c>
      <c r="F2590" s="40" t="str">
        <f t="shared" si="161"/>
        <v>1976Q1</v>
      </c>
      <c r="G2590" s="40">
        <v>29</v>
      </c>
      <c r="H2590" s="40">
        <v>0</v>
      </c>
      <c r="I2590" s="40">
        <v>0</v>
      </c>
      <c r="J2590" s="42">
        <v>1804</v>
      </c>
      <c r="K2590" s="42">
        <f>J2590*OtherData!$C$3</f>
        <v>1365.6320968962907</v>
      </c>
      <c r="L2590" s="42" t="str">
        <f>VLOOKUP($C2590,OtherData!$H:$I,2,0)</f>
        <v>Heat</v>
      </c>
      <c r="M2590" s="54">
        <f t="shared" si="162"/>
        <v>-3.9276642573307721E-2</v>
      </c>
      <c r="N2590" s="42" t="e">
        <f>VLOOKUP(E2590,Inflation!$A$2:'Inflation'!$L$63,14,FALSE)*J2590</f>
        <v>#REF!</v>
      </c>
      <c r="O2590" s="126" t="e">
        <f t="shared" si="163"/>
        <v>#REF!</v>
      </c>
      <c r="P2590" s="41">
        <v>4</v>
      </c>
      <c r="Q2590" s="41">
        <v>4</v>
      </c>
      <c r="R2590" s="41">
        <v>4</v>
      </c>
    </row>
    <row r="2591" spans="1:18">
      <c r="A2591" s="40" t="str">
        <f t="shared" si="160"/>
        <v>6_19773</v>
      </c>
      <c r="B2591" s="40">
        <v>6</v>
      </c>
      <c r="C2591" s="41" t="s">
        <v>71</v>
      </c>
      <c r="D2591" s="40">
        <v>3</v>
      </c>
      <c r="E2591" s="40">
        <v>1977</v>
      </c>
      <c r="F2591" s="40" t="str">
        <f t="shared" si="161"/>
        <v>1977Q3</v>
      </c>
      <c r="G2591" s="40">
        <v>1</v>
      </c>
      <c r="H2591" s="40">
        <v>0</v>
      </c>
      <c r="I2591" s="40">
        <v>0</v>
      </c>
      <c r="J2591" s="42">
        <v>1802</v>
      </c>
      <c r="K2591" s="42">
        <f>J2591*OtherData!$C$3</f>
        <v>1364.1180923542772</v>
      </c>
      <c r="L2591" s="42" t="str">
        <f>VLOOKUP($C2591,OtherData!$H:$I,2,0)</f>
        <v>Storm</v>
      </c>
      <c r="M2591" s="54">
        <f t="shared" si="162"/>
        <v>-3.9276655899809734E-2</v>
      </c>
      <c r="N2591" s="42" t="e">
        <f>VLOOKUP(E2591,Inflation!$A$2:'Inflation'!$L$63,14,FALSE)*J2591</f>
        <v>#REF!</v>
      </c>
      <c r="O2591" s="126" t="e">
        <f t="shared" si="163"/>
        <v>#REF!</v>
      </c>
      <c r="P2591" s="41">
        <v>1</v>
      </c>
      <c r="Q2591" s="41">
        <v>1</v>
      </c>
      <c r="R2591" s="41">
        <v>1</v>
      </c>
    </row>
    <row r="2592" spans="1:18">
      <c r="A2592" s="40" t="str">
        <f t="shared" si="160"/>
        <v>4_19841</v>
      </c>
      <c r="B2592" s="40">
        <v>4</v>
      </c>
      <c r="C2592" s="41" t="s">
        <v>73</v>
      </c>
      <c r="D2592" s="40">
        <v>1</v>
      </c>
      <c r="E2592" s="40">
        <v>1984</v>
      </c>
      <c r="F2592" s="40" t="str">
        <f t="shared" si="161"/>
        <v>1984Q1</v>
      </c>
      <c r="G2592" s="40">
        <v>1</v>
      </c>
      <c r="H2592" s="40">
        <v>0</v>
      </c>
      <c r="I2592" s="40">
        <v>0</v>
      </c>
      <c r="J2592" s="42">
        <v>1801</v>
      </c>
      <c r="K2592" s="42">
        <f>J2592*OtherData!$C$3</f>
        <v>1363.3610900832703</v>
      </c>
      <c r="L2592" s="42" t="str">
        <f>VLOOKUP($C2592,OtherData!$H:$I,2,0)</f>
        <v>Wind</v>
      </c>
      <c r="M2592" s="54">
        <f t="shared" si="162"/>
        <v>-3.9276662563060741E-2</v>
      </c>
      <c r="N2592" s="42" t="e">
        <f>VLOOKUP(E2592,Inflation!$A$2:'Inflation'!$L$63,14,FALSE)*J2592</f>
        <v>#REF!</v>
      </c>
      <c r="O2592" s="126" t="e">
        <f t="shared" si="163"/>
        <v>#REF!</v>
      </c>
      <c r="P2592" s="41">
        <v>4</v>
      </c>
      <c r="Q2592" s="41">
        <v>4</v>
      </c>
      <c r="R2592" s="41">
        <v>5</v>
      </c>
    </row>
    <row r="2593" spans="1:18">
      <c r="A2593" s="40" t="str">
        <f t="shared" si="160"/>
        <v>3_19784</v>
      </c>
      <c r="B2593" s="40">
        <v>3</v>
      </c>
      <c r="C2593" s="41" t="s">
        <v>70</v>
      </c>
      <c r="D2593" s="40">
        <v>4</v>
      </c>
      <c r="E2593" s="40">
        <v>1978</v>
      </c>
      <c r="F2593" s="40" t="str">
        <f t="shared" si="161"/>
        <v>1978Q4</v>
      </c>
      <c r="G2593" s="40">
        <v>31</v>
      </c>
      <c r="H2593" s="40">
        <v>0</v>
      </c>
      <c r="I2593" s="40">
        <v>0</v>
      </c>
      <c r="J2593" s="42">
        <v>1796</v>
      </c>
      <c r="K2593" s="42">
        <f>J2593*OtherData!$C$3</f>
        <v>1359.5760787282363</v>
      </c>
      <c r="L2593" s="42" t="str">
        <f>VLOOKUP($C2593,OtherData!$H:$I,2,0)</f>
        <v>Heat</v>
      </c>
      <c r="M2593" s="54">
        <f t="shared" si="162"/>
        <v>-3.9276695879315773E-2</v>
      </c>
      <c r="N2593" s="42" t="e">
        <f>VLOOKUP(E2593,Inflation!$A$2:'Inflation'!$L$63,14,FALSE)*J2593</f>
        <v>#REF!</v>
      </c>
      <c r="O2593" s="126" t="e">
        <f t="shared" si="163"/>
        <v>#REF!</v>
      </c>
      <c r="P2593" s="41">
        <v>2</v>
      </c>
      <c r="Q2593" s="41">
        <v>2</v>
      </c>
      <c r="R2593" s="41">
        <v>2</v>
      </c>
    </row>
    <row r="2594" spans="1:18">
      <c r="A2594" s="40" t="str">
        <f t="shared" si="160"/>
        <v>5_19641</v>
      </c>
      <c r="B2594" s="40">
        <v>5</v>
      </c>
      <c r="C2594" s="41" t="s">
        <v>66</v>
      </c>
      <c r="D2594" s="40">
        <v>1</v>
      </c>
      <c r="E2594" s="40">
        <v>1964</v>
      </c>
      <c r="F2594" s="40" t="str">
        <f t="shared" si="161"/>
        <v>1964Q1</v>
      </c>
      <c r="G2594" s="40">
        <v>31</v>
      </c>
      <c r="H2594" s="40">
        <v>0</v>
      </c>
      <c r="I2594" s="40">
        <v>0</v>
      </c>
      <c r="J2594" s="42">
        <v>1794</v>
      </c>
      <c r="K2594" s="42">
        <f>J2594*OtherData!$C$3</f>
        <v>1358.0620741862226</v>
      </c>
      <c r="L2594" s="42" t="str">
        <f>VLOOKUP($C2594,OtherData!$H:$I,2,0)</f>
        <v>Water</v>
      </c>
      <c r="M2594" s="54">
        <f t="shared" si="162"/>
        <v>-3.9276709205817779E-2</v>
      </c>
      <c r="N2594" s="42" t="e">
        <f>VLOOKUP(E2594,Inflation!$A$2:'Inflation'!$L$63,14,FALSE)*J2594</f>
        <v>#REF!</v>
      </c>
      <c r="O2594" s="126" t="e">
        <f t="shared" si="163"/>
        <v>#REF!</v>
      </c>
      <c r="P2594" s="41">
        <v>5</v>
      </c>
      <c r="Q2594" s="41">
        <v>2</v>
      </c>
      <c r="R2594" s="41">
        <v>5</v>
      </c>
    </row>
    <row r="2595" spans="1:18">
      <c r="A2595" s="40" t="str">
        <f t="shared" si="160"/>
        <v>2_19653</v>
      </c>
      <c r="B2595" s="40">
        <v>2</v>
      </c>
      <c r="C2595" s="41" t="s">
        <v>106</v>
      </c>
      <c r="D2595" s="40">
        <v>3</v>
      </c>
      <c r="E2595" s="40">
        <v>1965</v>
      </c>
      <c r="F2595" s="40" t="str">
        <f t="shared" si="161"/>
        <v>1965Q3</v>
      </c>
      <c r="G2595" s="40">
        <v>1</v>
      </c>
      <c r="H2595" s="40">
        <v>0</v>
      </c>
      <c r="I2595" s="40">
        <v>0</v>
      </c>
      <c r="J2595" s="42">
        <v>1793</v>
      </c>
      <c r="K2595" s="42">
        <f>J2595*OtherData!$C$3</f>
        <v>1357.3050719152159</v>
      </c>
      <c r="L2595" s="42" t="str">
        <f>VLOOKUP($C2595,OtherData!$H:$I,2,0)</f>
        <v>Storm</v>
      </c>
      <c r="M2595" s="54">
        <f t="shared" si="162"/>
        <v>-3.9276715869068786E-2</v>
      </c>
      <c r="N2595" s="42" t="e">
        <f>VLOOKUP(E2595,Inflation!$A$2:'Inflation'!$L$63,14,FALSE)*J2595</f>
        <v>#REF!</v>
      </c>
      <c r="O2595" s="126" t="e">
        <f t="shared" si="163"/>
        <v>#REF!</v>
      </c>
      <c r="P2595" s="41">
        <v>4</v>
      </c>
      <c r="Q2595" s="41">
        <v>4</v>
      </c>
      <c r="R2595" s="41">
        <v>4</v>
      </c>
    </row>
    <row r="2596" spans="1:18">
      <c r="A2596" s="40" t="str">
        <f t="shared" si="160"/>
        <v>6_19653</v>
      </c>
      <c r="B2596" s="40">
        <v>6</v>
      </c>
      <c r="C2596" s="41" t="s">
        <v>106</v>
      </c>
      <c r="D2596" s="40">
        <v>3</v>
      </c>
      <c r="E2596" s="40">
        <v>1965</v>
      </c>
      <c r="F2596" s="40" t="str">
        <f t="shared" si="161"/>
        <v>1965Q3</v>
      </c>
      <c r="G2596" s="40">
        <v>1</v>
      </c>
      <c r="H2596" s="40">
        <v>0</v>
      </c>
      <c r="I2596" s="40">
        <v>0</v>
      </c>
      <c r="J2596" s="42">
        <v>1788</v>
      </c>
      <c r="K2596" s="42">
        <f>J2596*OtherData!$C$3</f>
        <v>1353.5200605601817</v>
      </c>
      <c r="L2596" s="42" t="str">
        <f>VLOOKUP($C2596,OtherData!$H:$I,2,0)</f>
        <v>Storm</v>
      </c>
      <c r="M2596" s="54">
        <f t="shared" si="162"/>
        <v>-3.9276749185323818E-2</v>
      </c>
      <c r="N2596" s="42" t="e">
        <f>VLOOKUP(E2596,Inflation!$A$2:'Inflation'!$L$63,14,FALSE)*J2596</f>
        <v>#REF!</v>
      </c>
      <c r="O2596" s="126" t="e">
        <f t="shared" si="163"/>
        <v>#REF!</v>
      </c>
      <c r="P2596" s="41">
        <v>4</v>
      </c>
      <c r="Q2596" s="41">
        <v>4</v>
      </c>
      <c r="R2596" s="41">
        <v>4</v>
      </c>
    </row>
    <row r="2597" spans="1:18">
      <c r="A2597" s="40" t="str">
        <f t="shared" si="160"/>
        <v>2_19711</v>
      </c>
      <c r="B2597" s="40">
        <v>2</v>
      </c>
      <c r="C2597" s="41" t="s">
        <v>71</v>
      </c>
      <c r="D2597" s="40">
        <v>1</v>
      </c>
      <c r="E2597" s="40">
        <v>1971</v>
      </c>
      <c r="F2597" s="40" t="str">
        <f t="shared" si="161"/>
        <v>1971Q1</v>
      </c>
      <c r="G2597" s="40">
        <v>1</v>
      </c>
      <c r="H2597" s="40">
        <v>0</v>
      </c>
      <c r="I2597" s="40">
        <v>0</v>
      </c>
      <c r="J2597" s="42">
        <v>1788</v>
      </c>
      <c r="K2597" s="42">
        <f>J2597*OtherData!$C$3</f>
        <v>1353.5200605601817</v>
      </c>
      <c r="L2597" s="42" t="str">
        <f>VLOOKUP($C2597,OtherData!$H:$I,2,0)</f>
        <v>Storm</v>
      </c>
      <c r="M2597" s="54">
        <f t="shared" si="162"/>
        <v>-3.9276749185323818E-2</v>
      </c>
      <c r="N2597" s="42" t="e">
        <f>VLOOKUP(E2597,Inflation!$A$2:'Inflation'!$L$63,14,FALSE)*J2597</f>
        <v>#REF!</v>
      </c>
      <c r="O2597" s="126" t="e">
        <f t="shared" si="163"/>
        <v>#REF!</v>
      </c>
      <c r="P2597" s="41">
        <v>1</v>
      </c>
      <c r="Q2597" s="41">
        <v>1</v>
      </c>
      <c r="R2597" s="41">
        <v>1</v>
      </c>
    </row>
    <row r="2598" spans="1:18">
      <c r="A2598" s="40" t="str">
        <f t="shared" si="160"/>
        <v>1_19851</v>
      </c>
      <c r="B2598" s="40">
        <v>1</v>
      </c>
      <c r="C2598" s="41" t="s">
        <v>67</v>
      </c>
      <c r="D2598" s="40">
        <v>1</v>
      </c>
      <c r="E2598" s="40">
        <v>1985</v>
      </c>
      <c r="F2598" s="40" t="str">
        <f t="shared" si="161"/>
        <v>1985Q1</v>
      </c>
      <c r="G2598" s="40">
        <v>1</v>
      </c>
      <c r="H2598" s="40">
        <v>0</v>
      </c>
      <c r="I2598" s="40">
        <v>0</v>
      </c>
      <c r="J2598" s="42">
        <v>1787</v>
      </c>
      <c r="K2598" s="42">
        <f>J2598*OtherData!$C$3</f>
        <v>1352.763058289175</v>
      </c>
      <c r="L2598" s="42" t="str">
        <f>VLOOKUP($C2598,OtherData!$H:$I,2,0)</f>
        <v>Winter</v>
      </c>
      <c r="M2598" s="54">
        <f t="shared" si="162"/>
        <v>-3.9276755848574825E-2</v>
      </c>
      <c r="N2598" s="42" t="e">
        <f>VLOOKUP(E2598,Inflation!$A$2:'Inflation'!$L$63,14,FALSE)*J2598</f>
        <v>#REF!</v>
      </c>
      <c r="O2598" s="126" t="e">
        <f t="shared" si="163"/>
        <v>#REF!</v>
      </c>
      <c r="P2598" s="41">
        <v>3</v>
      </c>
      <c r="Q2598" s="41">
        <v>3</v>
      </c>
      <c r="R2598" s="41">
        <v>3</v>
      </c>
    </row>
    <row r="2599" spans="1:18">
      <c r="A2599" s="40" t="str">
        <f t="shared" si="160"/>
        <v>4_19854</v>
      </c>
      <c r="B2599" s="40">
        <v>4</v>
      </c>
      <c r="C2599" s="41" t="s">
        <v>67</v>
      </c>
      <c r="D2599" s="40">
        <v>4</v>
      </c>
      <c r="E2599" s="40">
        <v>1985</v>
      </c>
      <c r="F2599" s="40" t="str">
        <f t="shared" si="161"/>
        <v>1985Q4</v>
      </c>
      <c r="G2599" s="40">
        <v>1</v>
      </c>
      <c r="H2599" s="40">
        <v>0</v>
      </c>
      <c r="I2599" s="40">
        <v>0</v>
      </c>
      <c r="J2599" s="42">
        <v>1783</v>
      </c>
      <c r="K2599" s="42">
        <f>J2599*OtherData!$C$3</f>
        <v>1349.7350492051478</v>
      </c>
      <c r="L2599" s="42" t="str">
        <f>VLOOKUP($C2599,OtherData!$H:$I,2,0)</f>
        <v>Winter</v>
      </c>
      <c r="M2599" s="54">
        <f t="shared" si="162"/>
        <v>-3.9276782501578851E-2</v>
      </c>
      <c r="N2599" s="42" t="e">
        <f>VLOOKUP(E2599,Inflation!$A$2:'Inflation'!$L$63,14,FALSE)*J2599</f>
        <v>#REF!</v>
      </c>
      <c r="O2599" s="126" t="e">
        <f t="shared" si="163"/>
        <v>#REF!</v>
      </c>
      <c r="P2599" s="41">
        <v>4</v>
      </c>
      <c r="Q2599" s="41">
        <v>4</v>
      </c>
      <c r="R2599" s="41">
        <v>4</v>
      </c>
    </row>
    <row r="2600" spans="1:18">
      <c r="A2600" s="40" t="str">
        <f t="shared" si="160"/>
        <v>2_19852</v>
      </c>
      <c r="B2600" s="40">
        <v>2</v>
      </c>
      <c r="C2600" s="41" t="s">
        <v>65</v>
      </c>
      <c r="D2600" s="40">
        <v>2</v>
      </c>
      <c r="E2600" s="40">
        <v>1985</v>
      </c>
      <c r="F2600" s="40" t="str">
        <f t="shared" si="161"/>
        <v>1985Q2</v>
      </c>
      <c r="G2600" s="40">
        <v>30</v>
      </c>
      <c r="H2600" s="40">
        <v>0</v>
      </c>
      <c r="I2600" s="40">
        <v>0</v>
      </c>
      <c r="J2600" s="42">
        <v>1782</v>
      </c>
      <c r="K2600" s="42">
        <f>J2600*OtherData!$C$3</f>
        <v>1348.9780469341408</v>
      </c>
      <c r="L2600" s="42" t="str">
        <f>VLOOKUP($C2600,OtherData!$H:$I,2,0)</f>
        <v>Heat</v>
      </c>
      <c r="M2600" s="54">
        <f t="shared" si="162"/>
        <v>-3.9276789164829858E-2</v>
      </c>
      <c r="N2600" s="42" t="e">
        <f>VLOOKUP(E2600,Inflation!$A$2:'Inflation'!$L$63,14,FALSE)*J2600</f>
        <v>#REF!</v>
      </c>
      <c r="O2600" s="126" t="e">
        <f t="shared" si="163"/>
        <v>#REF!</v>
      </c>
      <c r="P2600" s="41">
        <v>4</v>
      </c>
      <c r="Q2600" s="41">
        <v>4</v>
      </c>
      <c r="R2600" s="41">
        <v>4</v>
      </c>
    </row>
    <row r="2601" spans="1:18">
      <c r="A2601" s="40" t="str">
        <f t="shared" si="160"/>
        <v>1_19711</v>
      </c>
      <c r="B2601" s="40">
        <v>1</v>
      </c>
      <c r="C2601" s="41" t="s">
        <v>71</v>
      </c>
      <c r="D2601" s="40">
        <v>1</v>
      </c>
      <c r="E2601" s="40">
        <v>1971</v>
      </c>
      <c r="F2601" s="40" t="str">
        <f t="shared" si="161"/>
        <v>1971Q1</v>
      </c>
      <c r="G2601" s="40">
        <v>1</v>
      </c>
      <c r="H2601" s="40">
        <v>0</v>
      </c>
      <c r="I2601" s="40">
        <v>0</v>
      </c>
      <c r="J2601" s="42">
        <v>1782</v>
      </c>
      <c r="K2601" s="42">
        <f>J2601*OtherData!$C$3</f>
        <v>1348.9780469341408</v>
      </c>
      <c r="L2601" s="42" t="str">
        <f>VLOOKUP($C2601,OtherData!$H:$I,2,0)</f>
        <v>Storm</v>
      </c>
      <c r="M2601" s="54">
        <f t="shared" si="162"/>
        <v>-3.9276789164829858E-2</v>
      </c>
      <c r="N2601" s="42" t="e">
        <f>VLOOKUP(E2601,Inflation!$A$2:'Inflation'!$L$63,14,FALSE)*J2601</f>
        <v>#REF!</v>
      </c>
      <c r="O2601" s="126" t="e">
        <f t="shared" si="163"/>
        <v>#REF!</v>
      </c>
      <c r="P2601" s="41">
        <v>4</v>
      </c>
      <c r="Q2601" s="41">
        <v>4</v>
      </c>
      <c r="R2601" s="41">
        <v>4</v>
      </c>
    </row>
    <row r="2602" spans="1:18">
      <c r="A2602" s="40" t="str">
        <f t="shared" si="160"/>
        <v>4_19881</v>
      </c>
      <c r="B2602" s="40">
        <v>4</v>
      </c>
      <c r="C2602" s="41" t="s">
        <v>67</v>
      </c>
      <c r="D2602" s="40">
        <v>1</v>
      </c>
      <c r="E2602" s="40">
        <v>1988</v>
      </c>
      <c r="F2602" s="40" t="str">
        <f t="shared" si="161"/>
        <v>1988Q1</v>
      </c>
      <c r="G2602" s="40">
        <v>4</v>
      </c>
      <c r="H2602" s="40">
        <v>0</v>
      </c>
      <c r="I2602" s="40">
        <v>0</v>
      </c>
      <c r="J2602" s="42">
        <v>1782</v>
      </c>
      <c r="K2602" s="42">
        <f>J2602*OtherData!$C$3</f>
        <v>1348.9780469341408</v>
      </c>
      <c r="L2602" s="42" t="str">
        <f>VLOOKUP($C2602,OtherData!$H:$I,2,0)</f>
        <v>Winter</v>
      </c>
      <c r="M2602" s="54">
        <f t="shared" si="162"/>
        <v>-3.9276789164829858E-2</v>
      </c>
      <c r="N2602" s="42" t="e">
        <f>VLOOKUP(E2602,Inflation!$A$2:'Inflation'!$L$63,14,FALSE)*J2602</f>
        <v>#REF!</v>
      </c>
      <c r="O2602" s="126" t="e">
        <f t="shared" si="163"/>
        <v>#REF!</v>
      </c>
      <c r="P2602" s="41">
        <v>4</v>
      </c>
      <c r="Q2602" s="41">
        <v>4</v>
      </c>
      <c r="R2602" s="41">
        <v>4</v>
      </c>
    </row>
    <row r="2603" spans="1:18">
      <c r="A2603" s="40" t="str">
        <f t="shared" si="160"/>
        <v>2_19771</v>
      </c>
      <c r="B2603" s="40">
        <v>2</v>
      </c>
      <c r="C2603" s="41" t="s">
        <v>67</v>
      </c>
      <c r="D2603" s="40">
        <v>1</v>
      </c>
      <c r="E2603" s="40">
        <v>1977</v>
      </c>
      <c r="F2603" s="40" t="str">
        <f t="shared" si="161"/>
        <v>1977Q1</v>
      </c>
      <c r="G2603" s="40">
        <v>31</v>
      </c>
      <c r="H2603" s="40">
        <v>0</v>
      </c>
      <c r="I2603" s="40">
        <v>0</v>
      </c>
      <c r="J2603" s="42">
        <v>1781</v>
      </c>
      <c r="K2603" s="42">
        <f>J2603*OtherData!$C$3</f>
        <v>1348.2210446631341</v>
      </c>
      <c r="L2603" s="42" t="str">
        <f>VLOOKUP($C2603,OtherData!$H:$I,2,0)</f>
        <v>Winter</v>
      </c>
      <c r="M2603" s="54">
        <f t="shared" si="162"/>
        <v>-3.9276795828080864E-2</v>
      </c>
      <c r="N2603" s="42" t="e">
        <f>VLOOKUP(E2603,Inflation!$A$2:'Inflation'!$L$63,14,FALSE)*J2603</f>
        <v>#REF!</v>
      </c>
      <c r="O2603" s="126" t="e">
        <f t="shared" si="163"/>
        <v>#REF!</v>
      </c>
      <c r="P2603" s="41">
        <v>3</v>
      </c>
      <c r="Q2603" s="41">
        <v>3</v>
      </c>
      <c r="R2603" s="41">
        <v>5</v>
      </c>
    </row>
    <row r="2604" spans="1:18">
      <c r="A2604" s="40" t="str">
        <f t="shared" si="160"/>
        <v>3_19661</v>
      </c>
      <c r="B2604" s="40">
        <v>3</v>
      </c>
      <c r="C2604" s="41" t="s">
        <v>71</v>
      </c>
      <c r="D2604" s="40">
        <v>1</v>
      </c>
      <c r="E2604" s="40">
        <v>1966</v>
      </c>
      <c r="F2604" s="40" t="str">
        <f t="shared" si="161"/>
        <v>1966Q1</v>
      </c>
      <c r="G2604" s="40">
        <v>1</v>
      </c>
      <c r="H2604" s="40">
        <v>0</v>
      </c>
      <c r="I2604" s="40">
        <v>0</v>
      </c>
      <c r="J2604" s="42">
        <v>1780</v>
      </c>
      <c r="K2604" s="42">
        <f>J2604*OtherData!$C$3</f>
        <v>1347.4640423921273</v>
      </c>
      <c r="L2604" s="42" t="str">
        <f>VLOOKUP($C2604,OtherData!$H:$I,2,0)</f>
        <v>Storm</v>
      </c>
      <c r="M2604" s="54">
        <f t="shared" si="162"/>
        <v>-3.9276802491331871E-2</v>
      </c>
      <c r="N2604" s="42" t="e">
        <f>VLOOKUP(E2604,Inflation!$A$2:'Inflation'!$L$63,14,FALSE)*J2604</f>
        <v>#REF!</v>
      </c>
      <c r="O2604" s="126" t="e">
        <f t="shared" si="163"/>
        <v>#REF!</v>
      </c>
      <c r="P2604" s="41">
        <v>5</v>
      </c>
      <c r="Q2604" s="41">
        <v>2</v>
      </c>
      <c r="R2604" s="41">
        <v>2</v>
      </c>
    </row>
    <row r="2605" spans="1:18">
      <c r="A2605" s="40" t="str">
        <f t="shared" si="160"/>
        <v>6_19722</v>
      </c>
      <c r="B2605" s="40">
        <v>6</v>
      </c>
      <c r="C2605" s="41" t="s">
        <v>64</v>
      </c>
      <c r="D2605" s="40">
        <v>2</v>
      </c>
      <c r="E2605" s="40">
        <v>1972</v>
      </c>
      <c r="F2605" s="40" t="str">
        <f t="shared" si="161"/>
        <v>1972Q2</v>
      </c>
      <c r="G2605" s="40">
        <v>2</v>
      </c>
      <c r="H2605" s="40">
        <v>0</v>
      </c>
      <c r="I2605" s="40">
        <v>0</v>
      </c>
      <c r="J2605" s="42">
        <v>1777</v>
      </c>
      <c r="K2605" s="42">
        <f>J2605*OtherData!$C$3</f>
        <v>1345.1930355791069</v>
      </c>
      <c r="L2605" s="42" t="str">
        <f>VLOOKUP($C2605,OtherData!$H:$I,2,0)</f>
        <v>Wind</v>
      </c>
      <c r="M2605" s="54">
        <f t="shared" si="162"/>
        <v>-3.9276822481084883E-2</v>
      </c>
      <c r="N2605" s="42" t="e">
        <f>VLOOKUP(E2605,Inflation!$A$2:'Inflation'!$L$63,14,FALSE)*J2605</f>
        <v>#REF!</v>
      </c>
      <c r="O2605" s="126" t="e">
        <f t="shared" si="163"/>
        <v>#REF!</v>
      </c>
      <c r="P2605" s="41">
        <v>5</v>
      </c>
      <c r="Q2605" s="41">
        <v>5</v>
      </c>
      <c r="R2605" s="41">
        <v>3</v>
      </c>
    </row>
    <row r="2606" spans="1:18">
      <c r="A2606" s="40" t="str">
        <f t="shared" si="160"/>
        <v>1_19643</v>
      </c>
      <c r="B2606" s="40">
        <v>1</v>
      </c>
      <c r="C2606" s="41" t="s">
        <v>64</v>
      </c>
      <c r="D2606" s="40">
        <v>3</v>
      </c>
      <c r="E2606" s="40">
        <v>1964</v>
      </c>
      <c r="F2606" s="40" t="str">
        <f t="shared" si="161"/>
        <v>1964Q3</v>
      </c>
      <c r="G2606" s="40">
        <v>2</v>
      </c>
      <c r="H2606" s="40">
        <v>0</v>
      </c>
      <c r="I2606" s="40">
        <v>0</v>
      </c>
      <c r="J2606" s="42">
        <v>1775</v>
      </c>
      <c r="K2606" s="42">
        <f>J2606*OtherData!$C$3</f>
        <v>1343.6790310370932</v>
      </c>
      <c r="L2606" s="42" t="str">
        <f>VLOOKUP($C2606,OtherData!$H:$I,2,0)</f>
        <v>Wind</v>
      </c>
      <c r="M2606" s="54">
        <f t="shared" si="162"/>
        <v>-3.9276835807586896E-2</v>
      </c>
      <c r="N2606" s="42" t="e">
        <f>VLOOKUP(E2606,Inflation!$A$2:'Inflation'!$L$63,14,FALSE)*J2606</f>
        <v>#REF!</v>
      </c>
      <c r="O2606" s="126" t="e">
        <f t="shared" si="163"/>
        <v>#REF!</v>
      </c>
      <c r="P2606" s="41">
        <v>3</v>
      </c>
      <c r="Q2606" s="41">
        <v>3</v>
      </c>
      <c r="R2606" s="41">
        <v>3</v>
      </c>
    </row>
    <row r="2607" spans="1:18">
      <c r="A2607" s="40" t="str">
        <f t="shared" si="160"/>
        <v>2_19653</v>
      </c>
      <c r="B2607" s="40">
        <v>2</v>
      </c>
      <c r="C2607" s="41" t="s">
        <v>79</v>
      </c>
      <c r="D2607" s="40">
        <v>3</v>
      </c>
      <c r="E2607" s="40">
        <v>1965</v>
      </c>
      <c r="F2607" s="40" t="str">
        <f t="shared" si="161"/>
        <v>1965Q3</v>
      </c>
      <c r="G2607" s="40">
        <v>31</v>
      </c>
      <c r="H2607" s="40">
        <v>0</v>
      </c>
      <c r="I2607" s="40">
        <v>0</v>
      </c>
      <c r="J2607" s="42">
        <v>1772</v>
      </c>
      <c r="K2607" s="42">
        <f>J2607*OtherData!$C$3</f>
        <v>1341.4080242240727</v>
      </c>
      <c r="L2607" s="42" t="str">
        <f>VLOOKUP($C2607,OtherData!$H:$I,2,0)</f>
        <v>Storm</v>
      </c>
      <c r="M2607" s="54">
        <f t="shared" si="162"/>
        <v>-3.9276855797339916E-2</v>
      </c>
      <c r="N2607" s="42" t="e">
        <f>VLOOKUP(E2607,Inflation!$A$2:'Inflation'!$L$63,14,FALSE)*J2607</f>
        <v>#REF!</v>
      </c>
      <c r="O2607" s="126" t="e">
        <f t="shared" si="163"/>
        <v>#REF!</v>
      </c>
      <c r="P2607" s="41">
        <v>4</v>
      </c>
      <c r="Q2607" s="41">
        <v>4</v>
      </c>
      <c r="R2607" s="41">
        <v>4</v>
      </c>
    </row>
    <row r="2608" spans="1:18">
      <c r="A2608" s="40" t="str">
        <f t="shared" si="160"/>
        <v>1_19852</v>
      </c>
      <c r="B2608" s="40">
        <v>1</v>
      </c>
      <c r="C2608" s="41" t="s">
        <v>65</v>
      </c>
      <c r="D2608" s="40">
        <v>2</v>
      </c>
      <c r="E2608" s="40">
        <v>1985</v>
      </c>
      <c r="F2608" s="40" t="str">
        <f t="shared" si="161"/>
        <v>1985Q2</v>
      </c>
      <c r="G2608" s="40">
        <v>30</v>
      </c>
      <c r="H2608" s="40">
        <v>0</v>
      </c>
      <c r="I2608" s="40">
        <v>0</v>
      </c>
      <c r="J2608" s="42">
        <v>1770</v>
      </c>
      <c r="K2608" s="42">
        <f>J2608*OtherData!$C$3</f>
        <v>1339.894019682059</v>
      </c>
      <c r="L2608" s="42" t="str">
        <f>VLOOKUP($C2608,OtherData!$H:$I,2,0)</f>
        <v>Heat</v>
      </c>
      <c r="M2608" s="54">
        <f t="shared" si="162"/>
        <v>-3.9276869123841929E-2</v>
      </c>
      <c r="N2608" s="42" t="e">
        <f>VLOOKUP(E2608,Inflation!$A$2:'Inflation'!$L$63,14,FALSE)*J2608</f>
        <v>#REF!</v>
      </c>
      <c r="O2608" s="126" t="e">
        <f t="shared" si="163"/>
        <v>#REF!</v>
      </c>
      <c r="P2608" s="41">
        <v>5</v>
      </c>
      <c r="Q2608" s="41">
        <v>5</v>
      </c>
      <c r="R2608" s="41">
        <v>3</v>
      </c>
    </row>
    <row r="2609" spans="1:18">
      <c r="A2609" s="40" t="str">
        <f t="shared" si="160"/>
        <v>4_19611</v>
      </c>
      <c r="B2609" s="40">
        <v>4</v>
      </c>
      <c r="C2609" s="41" t="s">
        <v>67</v>
      </c>
      <c r="D2609" s="40">
        <v>1</v>
      </c>
      <c r="E2609" s="40">
        <v>1961</v>
      </c>
      <c r="F2609" s="40" t="str">
        <f t="shared" si="161"/>
        <v>1961Q1</v>
      </c>
      <c r="G2609" s="40">
        <v>2</v>
      </c>
      <c r="H2609" s="40">
        <v>0</v>
      </c>
      <c r="I2609" s="40">
        <v>0</v>
      </c>
      <c r="J2609" s="42">
        <v>1769</v>
      </c>
      <c r="K2609" s="42">
        <f>J2609*OtherData!$C$3</f>
        <v>1339.1370174110523</v>
      </c>
      <c r="L2609" s="42" t="str">
        <f>VLOOKUP($C2609,OtherData!$H:$I,2,0)</f>
        <v>Winter</v>
      </c>
      <c r="M2609" s="54">
        <f t="shared" si="162"/>
        <v>-3.9276875787092935E-2</v>
      </c>
      <c r="N2609" s="42" t="e">
        <f>VLOOKUP(E2609,Inflation!$A$2:'Inflation'!$L$63,14,FALSE)*J2609</f>
        <v>#REF!</v>
      </c>
      <c r="O2609" s="126" t="e">
        <f t="shared" si="163"/>
        <v>#REF!</v>
      </c>
      <c r="P2609" s="41">
        <v>4</v>
      </c>
      <c r="Q2609" s="41">
        <v>4</v>
      </c>
      <c r="R2609" s="41">
        <v>4</v>
      </c>
    </row>
    <row r="2610" spans="1:18">
      <c r="A2610" s="40" t="str">
        <f t="shared" si="160"/>
        <v>4_19653</v>
      </c>
      <c r="B2610" s="40">
        <v>4</v>
      </c>
      <c r="C2610" s="41" t="s">
        <v>79</v>
      </c>
      <c r="D2610" s="40">
        <v>3</v>
      </c>
      <c r="E2610" s="40">
        <v>1965</v>
      </c>
      <c r="F2610" s="40" t="str">
        <f t="shared" si="161"/>
        <v>1965Q3</v>
      </c>
      <c r="G2610" s="40">
        <v>31</v>
      </c>
      <c r="H2610" s="40">
        <v>0</v>
      </c>
      <c r="I2610" s="40">
        <v>0</v>
      </c>
      <c r="J2610" s="42">
        <v>1768</v>
      </c>
      <c r="K2610" s="42">
        <f>J2610*OtherData!$C$3</f>
        <v>1338.3800151400455</v>
      </c>
      <c r="L2610" s="42" t="str">
        <f>VLOOKUP($C2610,OtherData!$H:$I,2,0)</f>
        <v>Storm</v>
      </c>
      <c r="M2610" s="54">
        <f t="shared" si="162"/>
        <v>-3.9276882450343942E-2</v>
      </c>
      <c r="N2610" s="42" t="e">
        <f>VLOOKUP(E2610,Inflation!$A$2:'Inflation'!$L$63,14,FALSE)*J2610</f>
        <v>#REF!</v>
      </c>
      <c r="O2610" s="126" t="e">
        <f t="shared" si="163"/>
        <v>#REF!</v>
      </c>
      <c r="P2610" s="41">
        <v>2</v>
      </c>
      <c r="Q2610" s="41">
        <v>2</v>
      </c>
      <c r="R2610" s="41">
        <v>2</v>
      </c>
    </row>
    <row r="2611" spans="1:18">
      <c r="A2611" s="40" t="str">
        <f t="shared" si="160"/>
        <v>3_19641</v>
      </c>
      <c r="B2611" s="40">
        <v>3</v>
      </c>
      <c r="C2611" s="41" t="s">
        <v>73</v>
      </c>
      <c r="D2611" s="40">
        <v>1</v>
      </c>
      <c r="E2611" s="40">
        <v>1964</v>
      </c>
      <c r="F2611" s="40" t="str">
        <f t="shared" si="161"/>
        <v>1964Q1</v>
      </c>
      <c r="G2611" s="40">
        <v>1</v>
      </c>
      <c r="H2611" s="40">
        <v>0</v>
      </c>
      <c r="I2611" s="40">
        <v>0</v>
      </c>
      <c r="J2611" s="42">
        <v>1766</v>
      </c>
      <c r="K2611" s="42">
        <f>J2611*OtherData!$C$3</f>
        <v>1336.8660105980318</v>
      </c>
      <c r="L2611" s="42" t="str">
        <f>VLOOKUP($C2611,OtherData!$H:$I,2,0)</f>
        <v>Wind</v>
      </c>
      <c r="M2611" s="54">
        <f t="shared" si="162"/>
        <v>-3.9276895776845955E-2</v>
      </c>
      <c r="N2611" s="42" t="e">
        <f>VLOOKUP(E2611,Inflation!$A$2:'Inflation'!$L$63,14,FALSE)*J2611</f>
        <v>#REF!</v>
      </c>
      <c r="O2611" s="126" t="e">
        <f t="shared" si="163"/>
        <v>#REF!</v>
      </c>
      <c r="P2611" s="41">
        <v>1</v>
      </c>
      <c r="Q2611" s="41">
        <v>1</v>
      </c>
      <c r="R2611" s="41">
        <v>1</v>
      </c>
    </row>
    <row r="2612" spans="1:18">
      <c r="A2612" s="40" t="str">
        <f t="shared" si="160"/>
        <v>3_19773</v>
      </c>
      <c r="B2612" s="40">
        <v>3</v>
      </c>
      <c r="C2612" s="41" t="s">
        <v>71</v>
      </c>
      <c r="D2612" s="40">
        <v>3</v>
      </c>
      <c r="E2612" s="40">
        <v>1977</v>
      </c>
      <c r="F2612" s="40" t="str">
        <f t="shared" si="161"/>
        <v>1977Q3</v>
      </c>
      <c r="G2612" s="40">
        <v>1</v>
      </c>
      <c r="H2612" s="40">
        <v>0</v>
      </c>
      <c r="I2612" s="40">
        <v>0</v>
      </c>
      <c r="J2612" s="42">
        <v>1764</v>
      </c>
      <c r="K2612" s="42">
        <f>J2612*OtherData!$C$3</f>
        <v>1335.3520060560181</v>
      </c>
      <c r="L2612" s="42" t="str">
        <f>VLOOKUP($C2612,OtherData!$H:$I,2,0)</f>
        <v>Storm</v>
      </c>
      <c r="M2612" s="54">
        <f t="shared" si="162"/>
        <v>-3.9276909103347968E-2</v>
      </c>
      <c r="N2612" s="42" t="e">
        <f>VLOOKUP(E2612,Inflation!$A$2:'Inflation'!$L$63,14,FALSE)*J2612</f>
        <v>#REF!</v>
      </c>
      <c r="O2612" s="126" t="e">
        <f t="shared" si="163"/>
        <v>#REF!</v>
      </c>
      <c r="P2612" s="41">
        <v>1</v>
      </c>
      <c r="Q2612" s="41">
        <v>1</v>
      </c>
      <c r="R2612" s="41">
        <v>1</v>
      </c>
    </row>
    <row r="2613" spans="1:18">
      <c r="A2613" s="40" t="str">
        <f t="shared" si="160"/>
        <v>1_19854</v>
      </c>
      <c r="B2613" s="40">
        <v>1</v>
      </c>
      <c r="C2613" s="41" t="s">
        <v>67</v>
      </c>
      <c r="D2613" s="40">
        <v>4</v>
      </c>
      <c r="E2613" s="40">
        <v>1985</v>
      </c>
      <c r="F2613" s="40" t="str">
        <f t="shared" si="161"/>
        <v>1985Q4</v>
      </c>
      <c r="G2613" s="40">
        <v>1</v>
      </c>
      <c r="H2613" s="40">
        <v>0</v>
      </c>
      <c r="I2613" s="40">
        <v>0</v>
      </c>
      <c r="J2613" s="42">
        <v>1764</v>
      </c>
      <c r="K2613" s="42">
        <f>J2613*OtherData!$C$3</f>
        <v>1335.3520060560181</v>
      </c>
      <c r="L2613" s="42" t="str">
        <f>VLOOKUP($C2613,OtherData!$H:$I,2,0)</f>
        <v>Winter</v>
      </c>
      <c r="M2613" s="54">
        <f t="shared" si="162"/>
        <v>-3.9276909103347968E-2</v>
      </c>
      <c r="N2613" s="42" t="e">
        <f>VLOOKUP(E2613,Inflation!$A$2:'Inflation'!$L$63,14,FALSE)*J2613</f>
        <v>#REF!</v>
      </c>
      <c r="O2613" s="126" t="e">
        <f t="shared" si="163"/>
        <v>#REF!</v>
      </c>
      <c r="P2613" s="41">
        <v>4</v>
      </c>
      <c r="Q2613" s="41">
        <v>4</v>
      </c>
      <c r="R2613" s="41">
        <v>5</v>
      </c>
    </row>
    <row r="2614" spans="1:18">
      <c r="A2614" s="40" t="str">
        <f t="shared" si="160"/>
        <v>2_19784</v>
      </c>
      <c r="B2614" s="40">
        <v>2</v>
      </c>
      <c r="C2614" s="41" t="s">
        <v>70</v>
      </c>
      <c r="D2614" s="40">
        <v>4</v>
      </c>
      <c r="E2614" s="40">
        <v>1978</v>
      </c>
      <c r="F2614" s="40" t="str">
        <f t="shared" si="161"/>
        <v>1978Q4</v>
      </c>
      <c r="G2614" s="40">
        <v>31</v>
      </c>
      <c r="H2614" s="40">
        <v>0</v>
      </c>
      <c r="I2614" s="40">
        <v>0</v>
      </c>
      <c r="J2614" s="42">
        <v>1762</v>
      </c>
      <c r="K2614" s="42">
        <f>J2614*OtherData!$C$3</f>
        <v>1333.8380015140046</v>
      </c>
      <c r="L2614" s="42" t="str">
        <f>VLOOKUP($C2614,OtherData!$H:$I,2,0)</f>
        <v>Heat</v>
      </c>
      <c r="M2614" s="54">
        <f t="shared" si="162"/>
        <v>-3.9276922429849974E-2</v>
      </c>
      <c r="N2614" s="42" t="e">
        <f>VLOOKUP(E2614,Inflation!$A$2:'Inflation'!$L$63,14,FALSE)*J2614</f>
        <v>#REF!</v>
      </c>
      <c r="O2614" s="126" t="e">
        <f t="shared" si="163"/>
        <v>#REF!</v>
      </c>
      <c r="P2614" s="41">
        <v>4</v>
      </c>
      <c r="Q2614" s="41">
        <v>4</v>
      </c>
      <c r="R2614" s="41">
        <v>5</v>
      </c>
    </row>
    <row r="2615" spans="1:18">
      <c r="A2615" s="40" t="str">
        <f t="shared" si="160"/>
        <v>6_19881</v>
      </c>
      <c r="B2615" s="40">
        <v>6</v>
      </c>
      <c r="C2615" s="41" t="s">
        <v>67</v>
      </c>
      <c r="D2615" s="40">
        <v>1</v>
      </c>
      <c r="E2615" s="40">
        <v>1988</v>
      </c>
      <c r="F2615" s="40" t="str">
        <f t="shared" si="161"/>
        <v>1988Q1</v>
      </c>
      <c r="G2615" s="40">
        <v>4</v>
      </c>
      <c r="H2615" s="40">
        <v>0</v>
      </c>
      <c r="I2615" s="40">
        <v>0</v>
      </c>
      <c r="J2615" s="42">
        <v>1762</v>
      </c>
      <c r="K2615" s="42">
        <f>J2615*OtherData!$C$3</f>
        <v>1333.8380015140046</v>
      </c>
      <c r="L2615" s="42" t="str">
        <f>VLOOKUP($C2615,OtherData!$H:$I,2,0)</f>
        <v>Winter</v>
      </c>
      <c r="M2615" s="54">
        <f t="shared" si="162"/>
        <v>-3.9276922429849974E-2</v>
      </c>
      <c r="N2615" s="42" t="e">
        <f>VLOOKUP(E2615,Inflation!$A$2:'Inflation'!$L$63,14,FALSE)*J2615</f>
        <v>#REF!</v>
      </c>
      <c r="O2615" s="126" t="e">
        <f t="shared" si="163"/>
        <v>#REF!</v>
      </c>
      <c r="P2615" s="41">
        <v>4</v>
      </c>
      <c r="Q2615" s="41">
        <v>4</v>
      </c>
      <c r="R2615" s="41">
        <v>4</v>
      </c>
    </row>
    <row r="2616" spans="1:18">
      <c r="A2616" s="40" t="str">
        <f t="shared" si="160"/>
        <v>6_19771</v>
      </c>
      <c r="B2616" s="40">
        <v>6</v>
      </c>
      <c r="C2616" s="41" t="s">
        <v>67</v>
      </c>
      <c r="D2616" s="40">
        <v>1</v>
      </c>
      <c r="E2616" s="40">
        <v>1977</v>
      </c>
      <c r="F2616" s="40" t="str">
        <f t="shared" si="161"/>
        <v>1977Q1</v>
      </c>
      <c r="G2616" s="40">
        <v>31</v>
      </c>
      <c r="H2616" s="40">
        <v>0</v>
      </c>
      <c r="I2616" s="40">
        <v>0</v>
      </c>
      <c r="J2616" s="42">
        <v>1761</v>
      </c>
      <c r="K2616" s="42">
        <f>J2616*OtherData!$C$3</f>
        <v>1333.0809992429977</v>
      </c>
      <c r="L2616" s="42" t="str">
        <f>VLOOKUP($C2616,OtherData!$H:$I,2,0)</f>
        <v>Winter</v>
      </c>
      <c r="M2616" s="54">
        <f t="shared" si="162"/>
        <v>-3.927692909310098E-2</v>
      </c>
      <c r="N2616" s="42" t="e">
        <f>VLOOKUP(E2616,Inflation!$A$2:'Inflation'!$L$63,14,FALSE)*J2616</f>
        <v>#REF!</v>
      </c>
      <c r="O2616" s="126" t="e">
        <f t="shared" si="163"/>
        <v>#REF!</v>
      </c>
      <c r="P2616" s="41">
        <v>4</v>
      </c>
      <c r="Q2616" s="41">
        <v>4</v>
      </c>
      <c r="R2616" s="41">
        <v>5</v>
      </c>
    </row>
    <row r="2617" spans="1:18">
      <c r="A2617" s="40" t="str">
        <f t="shared" si="160"/>
        <v>1_19751</v>
      </c>
      <c r="B2617" s="40">
        <v>1</v>
      </c>
      <c r="C2617" s="41" t="s">
        <v>74</v>
      </c>
      <c r="D2617" s="40">
        <v>1</v>
      </c>
      <c r="E2617" s="40">
        <v>1975</v>
      </c>
      <c r="F2617" s="40" t="str">
        <f t="shared" si="161"/>
        <v>1975Q1</v>
      </c>
      <c r="G2617" s="40">
        <v>1</v>
      </c>
      <c r="H2617" s="40">
        <v>0</v>
      </c>
      <c r="I2617" s="40">
        <v>0</v>
      </c>
      <c r="J2617" s="42">
        <v>1760</v>
      </c>
      <c r="K2617" s="42">
        <f>J2617*OtherData!$C$3</f>
        <v>1332.3239969719909</v>
      </c>
      <c r="L2617" s="42" t="str">
        <f>VLOOKUP($C2617,OtherData!$H:$I,2,0)</f>
        <v>Storm</v>
      </c>
      <c r="M2617" s="54">
        <f t="shared" si="162"/>
        <v>-3.9276935756351987E-2</v>
      </c>
      <c r="N2617" s="42" t="e">
        <f>VLOOKUP(E2617,Inflation!$A$2:'Inflation'!$L$63,14,FALSE)*J2617</f>
        <v>#REF!</v>
      </c>
      <c r="O2617" s="126" t="e">
        <f t="shared" si="163"/>
        <v>#REF!</v>
      </c>
      <c r="P2617" s="41">
        <v>3</v>
      </c>
      <c r="Q2617" s="41">
        <v>3</v>
      </c>
      <c r="R2617" s="41">
        <v>3</v>
      </c>
    </row>
    <row r="2618" spans="1:18">
      <c r="A2618" s="40" t="str">
        <f t="shared" si="160"/>
        <v>6_19841</v>
      </c>
      <c r="B2618" s="40">
        <v>6</v>
      </c>
      <c r="C2618" s="41" t="s">
        <v>73</v>
      </c>
      <c r="D2618" s="40">
        <v>1</v>
      </c>
      <c r="E2618" s="40">
        <v>1984</v>
      </c>
      <c r="F2618" s="40" t="str">
        <f t="shared" si="161"/>
        <v>1984Q1</v>
      </c>
      <c r="G2618" s="40">
        <v>1</v>
      </c>
      <c r="H2618" s="40">
        <v>0</v>
      </c>
      <c r="I2618" s="40">
        <v>0</v>
      </c>
      <c r="J2618" s="42">
        <v>1757</v>
      </c>
      <c r="K2618" s="42">
        <f>J2618*OtherData!$C$3</f>
        <v>1330.0529901589705</v>
      </c>
      <c r="L2618" s="42" t="str">
        <f>VLOOKUP($C2618,OtherData!$H:$I,2,0)</f>
        <v>Wind</v>
      </c>
      <c r="M2618" s="54">
        <f t="shared" si="162"/>
        <v>-3.9276955746105006E-2</v>
      </c>
      <c r="N2618" s="42" t="e">
        <f>VLOOKUP(E2618,Inflation!$A$2:'Inflation'!$L$63,14,FALSE)*J2618</f>
        <v>#REF!</v>
      </c>
      <c r="O2618" s="126" t="e">
        <f t="shared" si="163"/>
        <v>#REF!</v>
      </c>
      <c r="P2618" s="41">
        <v>4</v>
      </c>
      <c r="Q2618" s="41">
        <v>4</v>
      </c>
      <c r="R2618" s="41">
        <v>4</v>
      </c>
    </row>
    <row r="2619" spans="1:18">
      <c r="A2619" s="40" t="str">
        <f t="shared" si="160"/>
        <v>1_19772</v>
      </c>
      <c r="B2619" s="40">
        <v>1</v>
      </c>
      <c r="C2619" s="41" t="s">
        <v>73</v>
      </c>
      <c r="D2619" s="40">
        <v>2</v>
      </c>
      <c r="E2619" s="40">
        <v>1977</v>
      </c>
      <c r="F2619" s="40" t="str">
        <f t="shared" si="161"/>
        <v>1977Q2</v>
      </c>
      <c r="G2619" s="40">
        <v>1</v>
      </c>
      <c r="H2619" s="40">
        <v>0</v>
      </c>
      <c r="I2619" s="40">
        <v>0</v>
      </c>
      <c r="J2619" s="42">
        <v>1752</v>
      </c>
      <c r="K2619" s="42">
        <f>J2619*OtherData!$C$3</f>
        <v>1326.2679788039366</v>
      </c>
      <c r="L2619" s="42" t="str">
        <f>VLOOKUP($C2619,OtherData!$H:$I,2,0)</f>
        <v>Wind</v>
      </c>
      <c r="M2619" s="54">
        <f t="shared" si="162"/>
        <v>-3.9276989062360039E-2</v>
      </c>
      <c r="N2619" s="42" t="e">
        <f>VLOOKUP(E2619,Inflation!$A$2:'Inflation'!$L$63,14,FALSE)*J2619</f>
        <v>#REF!</v>
      </c>
      <c r="O2619" s="126" t="e">
        <f t="shared" si="163"/>
        <v>#REF!</v>
      </c>
      <c r="P2619" s="41">
        <v>4</v>
      </c>
      <c r="Q2619" s="41">
        <v>4</v>
      </c>
      <c r="R2619" s="41">
        <v>4</v>
      </c>
    </row>
    <row r="2620" spans="1:18">
      <c r="A2620" s="40" t="str">
        <f t="shared" si="160"/>
        <v>3_19841</v>
      </c>
      <c r="B2620" s="40">
        <v>3</v>
      </c>
      <c r="C2620" s="41" t="s">
        <v>73</v>
      </c>
      <c r="D2620" s="40">
        <v>1</v>
      </c>
      <c r="E2620" s="40">
        <v>1984</v>
      </c>
      <c r="F2620" s="40" t="str">
        <f t="shared" si="161"/>
        <v>1984Q1</v>
      </c>
      <c r="G2620" s="40">
        <v>1</v>
      </c>
      <c r="H2620" s="40">
        <v>0</v>
      </c>
      <c r="I2620" s="40">
        <v>0</v>
      </c>
      <c r="J2620" s="42">
        <v>1752</v>
      </c>
      <c r="K2620" s="42">
        <f>J2620*OtherData!$C$3</f>
        <v>1326.2679788039366</v>
      </c>
      <c r="L2620" s="42" t="str">
        <f>VLOOKUP($C2620,OtherData!$H:$I,2,0)</f>
        <v>Wind</v>
      </c>
      <c r="M2620" s="54">
        <f t="shared" si="162"/>
        <v>-3.9276989062360039E-2</v>
      </c>
      <c r="N2620" s="42" t="e">
        <f>VLOOKUP(E2620,Inflation!$A$2:'Inflation'!$L$63,14,FALSE)*J2620</f>
        <v>#REF!</v>
      </c>
      <c r="O2620" s="126" t="e">
        <f t="shared" si="163"/>
        <v>#REF!</v>
      </c>
      <c r="P2620" s="41">
        <v>4</v>
      </c>
      <c r="Q2620" s="41">
        <v>4</v>
      </c>
      <c r="R2620" s="41">
        <v>5</v>
      </c>
    </row>
    <row r="2621" spans="1:18">
      <c r="A2621" s="40" t="str">
        <f t="shared" si="160"/>
        <v>1_19661</v>
      </c>
      <c r="B2621" s="40">
        <v>1</v>
      </c>
      <c r="C2621" s="41" t="s">
        <v>71</v>
      </c>
      <c r="D2621" s="40">
        <v>1</v>
      </c>
      <c r="E2621" s="40">
        <v>1966</v>
      </c>
      <c r="F2621" s="40" t="str">
        <f t="shared" si="161"/>
        <v>1966Q1</v>
      </c>
      <c r="G2621" s="40">
        <v>1</v>
      </c>
      <c r="H2621" s="40">
        <v>0</v>
      </c>
      <c r="I2621" s="40">
        <v>0</v>
      </c>
      <c r="J2621" s="42">
        <v>1748</v>
      </c>
      <c r="K2621" s="42">
        <f>J2621*OtherData!$C$3</f>
        <v>1323.2399697199091</v>
      </c>
      <c r="L2621" s="42" t="str">
        <f>VLOOKUP($C2621,OtherData!$H:$I,2,0)</f>
        <v>Storm</v>
      </c>
      <c r="M2621" s="54">
        <f t="shared" si="162"/>
        <v>-3.9277015715364065E-2</v>
      </c>
      <c r="N2621" s="42" t="e">
        <f>VLOOKUP(E2621,Inflation!$A$2:'Inflation'!$L$63,14,FALSE)*J2621</f>
        <v>#REF!</v>
      </c>
      <c r="O2621" s="126" t="e">
        <f t="shared" si="163"/>
        <v>#REF!</v>
      </c>
      <c r="P2621" s="41">
        <v>5</v>
      </c>
      <c r="Q2621" s="41">
        <v>2</v>
      </c>
      <c r="R2621" s="41">
        <v>5</v>
      </c>
    </row>
    <row r="2622" spans="1:18">
      <c r="A2622" s="40" t="str">
        <f t="shared" si="160"/>
        <v>5_19751</v>
      </c>
      <c r="B2622" s="40">
        <v>5</v>
      </c>
      <c r="C2622" s="41" t="s">
        <v>74</v>
      </c>
      <c r="D2622" s="40">
        <v>1</v>
      </c>
      <c r="E2622" s="40">
        <v>1975</v>
      </c>
      <c r="F2622" s="40" t="str">
        <f t="shared" si="161"/>
        <v>1975Q1</v>
      </c>
      <c r="G2622" s="40">
        <v>1</v>
      </c>
      <c r="H2622" s="40">
        <v>0</v>
      </c>
      <c r="I2622" s="40">
        <v>0</v>
      </c>
      <c r="J2622" s="42">
        <v>1745</v>
      </c>
      <c r="K2622" s="42">
        <f>J2622*OtherData!$C$3</f>
        <v>1320.9689629068887</v>
      </c>
      <c r="L2622" s="42" t="str">
        <f>VLOOKUP($C2622,OtherData!$H:$I,2,0)</f>
        <v>Storm</v>
      </c>
      <c r="M2622" s="54">
        <f t="shared" si="162"/>
        <v>-3.9277035705117078E-2</v>
      </c>
      <c r="N2622" s="42" t="e">
        <f>VLOOKUP(E2622,Inflation!$A$2:'Inflation'!$L$63,14,FALSE)*J2622</f>
        <v>#REF!</v>
      </c>
      <c r="O2622" s="126" t="e">
        <f t="shared" si="163"/>
        <v>#REF!</v>
      </c>
      <c r="P2622" s="41">
        <v>4</v>
      </c>
      <c r="Q2622" s="41">
        <v>4</v>
      </c>
      <c r="R2622" s="41">
        <v>4</v>
      </c>
    </row>
    <row r="2623" spans="1:18">
      <c r="A2623" s="40" t="str">
        <f t="shared" si="160"/>
        <v>6_19643</v>
      </c>
      <c r="B2623" s="40">
        <v>6</v>
      </c>
      <c r="C2623" s="41" t="s">
        <v>64</v>
      </c>
      <c r="D2623" s="40">
        <v>3</v>
      </c>
      <c r="E2623" s="40">
        <v>1964</v>
      </c>
      <c r="F2623" s="40" t="str">
        <f t="shared" si="161"/>
        <v>1964Q3</v>
      </c>
      <c r="G2623" s="40">
        <v>2</v>
      </c>
      <c r="H2623" s="40">
        <v>0</v>
      </c>
      <c r="I2623" s="40">
        <v>0</v>
      </c>
      <c r="J2623" s="42">
        <v>1744</v>
      </c>
      <c r="K2623" s="42">
        <f>J2623*OtherData!$C$3</f>
        <v>1320.211960635882</v>
      </c>
      <c r="L2623" s="42" t="str">
        <f>VLOOKUP($C2623,OtherData!$H:$I,2,0)</f>
        <v>Wind</v>
      </c>
      <c r="M2623" s="54">
        <f t="shared" si="162"/>
        <v>-3.9277042368368084E-2</v>
      </c>
      <c r="N2623" s="42" t="e">
        <f>VLOOKUP(E2623,Inflation!$A$2:'Inflation'!$L$63,14,FALSE)*J2623</f>
        <v>#REF!</v>
      </c>
      <c r="O2623" s="126" t="e">
        <f t="shared" si="163"/>
        <v>#REF!</v>
      </c>
      <c r="P2623" s="41">
        <v>4</v>
      </c>
      <c r="Q2623" s="41">
        <v>4</v>
      </c>
      <c r="R2623" s="41">
        <v>4</v>
      </c>
    </row>
    <row r="2624" spans="1:18">
      <c r="A2624" s="40" t="str">
        <f t="shared" si="160"/>
        <v>2_19761</v>
      </c>
      <c r="B2624" s="40">
        <v>2</v>
      </c>
      <c r="C2624" s="41" t="s">
        <v>112</v>
      </c>
      <c r="D2624" s="40">
        <v>1</v>
      </c>
      <c r="E2624" s="40">
        <v>1976</v>
      </c>
      <c r="F2624" s="40" t="str">
        <f t="shared" si="161"/>
        <v>1976Q1</v>
      </c>
      <c r="G2624" s="40">
        <v>29</v>
      </c>
      <c r="H2624" s="40">
        <v>0</v>
      </c>
      <c r="I2624" s="40">
        <v>0</v>
      </c>
      <c r="J2624" s="42">
        <v>1743</v>
      </c>
      <c r="K2624" s="42">
        <f>J2624*OtherData!$C$3</f>
        <v>1319.4549583648752</v>
      </c>
      <c r="L2624" s="42" t="str">
        <f>VLOOKUP($C2624,OtherData!$H:$I,2,0)</f>
        <v>Heat</v>
      </c>
      <c r="M2624" s="54">
        <f t="shared" si="162"/>
        <v>-3.9277049031619091E-2</v>
      </c>
      <c r="N2624" s="42" t="e">
        <f>VLOOKUP(E2624,Inflation!$A$2:'Inflation'!$L$63,14,FALSE)*J2624</f>
        <v>#REF!</v>
      </c>
      <c r="O2624" s="126" t="e">
        <f t="shared" si="163"/>
        <v>#REF!</v>
      </c>
      <c r="P2624" s="41">
        <v>4</v>
      </c>
      <c r="Q2624" s="41">
        <v>4</v>
      </c>
      <c r="R2624" s="41">
        <v>4</v>
      </c>
    </row>
    <row r="2625" spans="1:18">
      <c r="A2625" s="40" t="str">
        <f t="shared" si="160"/>
        <v>1_19611</v>
      </c>
      <c r="B2625" s="40">
        <v>1</v>
      </c>
      <c r="C2625" s="41" t="s">
        <v>73</v>
      </c>
      <c r="D2625" s="40">
        <v>1</v>
      </c>
      <c r="E2625" s="40">
        <v>1961</v>
      </c>
      <c r="F2625" s="40" t="str">
        <f t="shared" si="161"/>
        <v>1961Q1</v>
      </c>
      <c r="G2625" s="40">
        <v>1</v>
      </c>
      <c r="H2625" s="40">
        <v>0</v>
      </c>
      <c r="I2625" s="40">
        <v>0</v>
      </c>
      <c r="J2625" s="42">
        <v>1741</v>
      </c>
      <c r="K2625" s="42">
        <f>J2625*OtherData!$C$3</f>
        <v>1317.9409538228615</v>
      </c>
      <c r="L2625" s="42" t="str">
        <f>VLOOKUP($C2625,OtherData!$H:$I,2,0)</f>
        <v>Wind</v>
      </c>
      <c r="M2625" s="54">
        <f t="shared" si="162"/>
        <v>-3.9277062358121104E-2</v>
      </c>
      <c r="N2625" s="42" t="e">
        <f>VLOOKUP(E2625,Inflation!$A$2:'Inflation'!$L$63,14,FALSE)*J2625</f>
        <v>#REF!</v>
      </c>
      <c r="O2625" s="126" t="e">
        <f t="shared" si="163"/>
        <v>#REF!</v>
      </c>
      <c r="P2625" s="41">
        <v>4</v>
      </c>
      <c r="Q2625" s="41">
        <v>4</v>
      </c>
      <c r="R2625" s="41">
        <v>5</v>
      </c>
    </row>
    <row r="2626" spans="1:18">
      <c r="A2626" s="40" t="str">
        <f t="shared" ref="A2626:A2689" si="164">B2626&amp;"_"&amp;E2626&amp;D2626</f>
        <v>3_19821</v>
      </c>
      <c r="B2626" s="40">
        <v>3</v>
      </c>
      <c r="C2626" s="41" t="s">
        <v>67</v>
      </c>
      <c r="D2626" s="40">
        <v>1</v>
      </c>
      <c r="E2626" s="40">
        <v>1982</v>
      </c>
      <c r="F2626" s="40" t="str">
        <f t="shared" ref="F2626:F2689" si="165">E2626&amp;"Q"&amp;D2626</f>
        <v>1982Q1</v>
      </c>
      <c r="G2626" s="40">
        <v>1</v>
      </c>
      <c r="H2626" s="40">
        <v>12</v>
      </c>
      <c r="I2626" s="40">
        <v>1</v>
      </c>
      <c r="J2626" s="42">
        <v>1740</v>
      </c>
      <c r="K2626" s="42">
        <f>J2626*OtherData!$C$3</f>
        <v>1317.1839515518548</v>
      </c>
      <c r="L2626" s="42" t="str">
        <f>VLOOKUP($C2626,OtherData!$H:$I,2,0)</f>
        <v>Winter</v>
      </c>
      <c r="M2626" s="54">
        <f t="shared" ref="M2626:M2689" si="166">STANDARDIZE(J2626,AVERAGE($J$2:$J$3367),_xlfn.STDEV.S($J$2:$J$3367))</f>
        <v>-3.927706902137211E-2</v>
      </c>
      <c r="N2626" s="42" t="e">
        <f>VLOOKUP(E2626,Inflation!$A$2:'Inflation'!$L$63,14,FALSE)*J2626</f>
        <v>#REF!</v>
      </c>
      <c r="O2626" s="126" t="e">
        <f t="shared" ref="O2626:O2689" si="167">STANDARDIZE(N2626,AVERAGE($N$2:$N$3367),_xlfn.STDEV.S($N$2:$N$3367))</f>
        <v>#REF!</v>
      </c>
      <c r="P2626" s="41">
        <v>5</v>
      </c>
      <c r="Q2626" s="41">
        <v>5</v>
      </c>
      <c r="R2626" s="41">
        <v>3</v>
      </c>
    </row>
    <row r="2627" spans="1:18">
      <c r="A2627" s="40" t="str">
        <f t="shared" si="164"/>
        <v>5_20181</v>
      </c>
      <c r="B2627" s="40">
        <v>5</v>
      </c>
      <c r="C2627" s="41" t="s">
        <v>71</v>
      </c>
      <c r="D2627" s="40">
        <v>1</v>
      </c>
      <c r="E2627" s="40">
        <v>2018</v>
      </c>
      <c r="F2627" s="40" t="str">
        <f t="shared" si="165"/>
        <v>2018Q1</v>
      </c>
      <c r="G2627" s="40">
        <v>1</v>
      </c>
      <c r="H2627" s="40">
        <v>0</v>
      </c>
      <c r="I2627" s="40">
        <v>0</v>
      </c>
      <c r="J2627" s="42">
        <v>1738</v>
      </c>
      <c r="K2627" s="42">
        <f>J2627*OtherData!$C$3</f>
        <v>1315.6699470098411</v>
      </c>
      <c r="L2627" s="42" t="str">
        <f>VLOOKUP($C2627,OtherData!$H:$I,2,0)</f>
        <v>Storm</v>
      </c>
      <c r="M2627" s="54">
        <f t="shared" si="166"/>
        <v>-3.9277082347874123E-2</v>
      </c>
      <c r="N2627" s="42" t="e">
        <f>VLOOKUP(E2627,Inflation!$A$2:'Inflation'!$L$63,14,FALSE)*J2627</f>
        <v>#REF!</v>
      </c>
      <c r="O2627" s="126" t="e">
        <f t="shared" si="167"/>
        <v>#REF!</v>
      </c>
      <c r="P2627" s="41">
        <v>4</v>
      </c>
      <c r="Q2627" s="41">
        <v>4</v>
      </c>
      <c r="R2627" s="41">
        <v>4</v>
      </c>
    </row>
    <row r="2628" spans="1:18">
      <c r="A2628" s="40" t="str">
        <f t="shared" si="164"/>
        <v>5_19883</v>
      </c>
      <c r="B2628" s="40">
        <v>5</v>
      </c>
      <c r="C2628" s="41" t="s">
        <v>85</v>
      </c>
      <c r="D2628" s="40">
        <v>3</v>
      </c>
      <c r="E2628" s="40">
        <v>1988</v>
      </c>
      <c r="F2628" s="40" t="str">
        <f t="shared" si="165"/>
        <v>1988Q3</v>
      </c>
      <c r="G2628" s="40">
        <v>31</v>
      </c>
      <c r="H2628" s="40">
        <v>0</v>
      </c>
      <c r="I2628" s="40">
        <v>0</v>
      </c>
      <c r="J2628" s="42">
        <v>1736</v>
      </c>
      <c r="K2628" s="42">
        <f>J2628*OtherData!$C$3</f>
        <v>1314.1559424678276</v>
      </c>
      <c r="L2628" s="42" t="str">
        <f>VLOOKUP($C2628,OtherData!$H:$I,2,0)</f>
        <v>Heat</v>
      </c>
      <c r="M2628" s="54">
        <f t="shared" si="166"/>
        <v>-3.9277095674376136E-2</v>
      </c>
      <c r="N2628" s="42" t="e">
        <f>VLOOKUP(E2628,Inflation!$A$2:'Inflation'!$L$63,14,FALSE)*J2628</f>
        <v>#REF!</v>
      </c>
      <c r="O2628" s="126" t="e">
        <f t="shared" si="167"/>
        <v>#REF!</v>
      </c>
      <c r="P2628" s="41">
        <v>4</v>
      </c>
      <c r="Q2628" s="41">
        <v>4</v>
      </c>
      <c r="R2628" s="41">
        <v>4</v>
      </c>
    </row>
    <row r="2629" spans="1:18">
      <c r="A2629" s="40" t="str">
        <f t="shared" si="164"/>
        <v>2_19611</v>
      </c>
      <c r="B2629" s="40">
        <v>2</v>
      </c>
      <c r="C2629" s="41" t="s">
        <v>73</v>
      </c>
      <c r="D2629" s="40">
        <v>1</v>
      </c>
      <c r="E2629" s="40">
        <v>1961</v>
      </c>
      <c r="F2629" s="40" t="str">
        <f t="shared" si="165"/>
        <v>1961Q1</v>
      </c>
      <c r="G2629" s="40">
        <v>1</v>
      </c>
      <c r="H2629" s="40">
        <v>0</v>
      </c>
      <c r="I2629" s="40">
        <v>0</v>
      </c>
      <c r="J2629" s="42">
        <v>1736</v>
      </c>
      <c r="K2629" s="42">
        <f>J2629*OtherData!$C$3</f>
        <v>1314.1559424678276</v>
      </c>
      <c r="L2629" s="42" t="str">
        <f>VLOOKUP($C2629,OtherData!$H:$I,2,0)</f>
        <v>Wind</v>
      </c>
      <c r="M2629" s="54">
        <f t="shared" si="166"/>
        <v>-3.9277095674376136E-2</v>
      </c>
      <c r="N2629" s="42" t="e">
        <f>VLOOKUP(E2629,Inflation!$A$2:'Inflation'!$L$63,14,FALSE)*J2629</f>
        <v>#REF!</v>
      </c>
      <c r="O2629" s="126" t="e">
        <f t="shared" si="167"/>
        <v>#REF!</v>
      </c>
      <c r="P2629" s="41">
        <v>4</v>
      </c>
      <c r="Q2629" s="41">
        <v>4</v>
      </c>
      <c r="R2629" s="41">
        <v>5</v>
      </c>
    </row>
    <row r="2630" spans="1:18">
      <c r="A2630" s="40" t="str">
        <f t="shared" si="164"/>
        <v>1_19841</v>
      </c>
      <c r="B2630" s="40">
        <v>1</v>
      </c>
      <c r="C2630" s="41" t="s">
        <v>73</v>
      </c>
      <c r="D2630" s="40">
        <v>1</v>
      </c>
      <c r="E2630" s="40">
        <v>1984</v>
      </c>
      <c r="F2630" s="40" t="str">
        <f t="shared" si="165"/>
        <v>1984Q1</v>
      </c>
      <c r="G2630" s="40">
        <v>1</v>
      </c>
      <c r="H2630" s="40">
        <v>0</v>
      </c>
      <c r="I2630" s="40">
        <v>0</v>
      </c>
      <c r="J2630" s="42">
        <v>1734</v>
      </c>
      <c r="K2630" s="42">
        <f>J2630*OtherData!$C$3</f>
        <v>1312.6419379258139</v>
      </c>
      <c r="L2630" s="42" t="str">
        <f>VLOOKUP($C2630,OtherData!$H:$I,2,0)</f>
        <v>Wind</v>
      </c>
      <c r="M2630" s="54">
        <f t="shared" si="166"/>
        <v>-3.9277109000878149E-2</v>
      </c>
      <c r="N2630" s="42" t="e">
        <f>VLOOKUP(E2630,Inflation!$A$2:'Inflation'!$L$63,14,FALSE)*J2630</f>
        <v>#REF!</v>
      </c>
      <c r="O2630" s="126" t="e">
        <f t="shared" si="167"/>
        <v>#REF!</v>
      </c>
      <c r="P2630" s="41">
        <v>5</v>
      </c>
      <c r="Q2630" s="41">
        <v>2</v>
      </c>
      <c r="R2630" s="41">
        <v>2</v>
      </c>
    </row>
    <row r="2631" spans="1:18">
      <c r="A2631" s="40" t="str">
        <f t="shared" si="164"/>
        <v>5_19771</v>
      </c>
      <c r="B2631" s="40">
        <v>5</v>
      </c>
      <c r="C2631" s="41" t="s">
        <v>67</v>
      </c>
      <c r="D2631" s="40">
        <v>1</v>
      </c>
      <c r="E2631" s="40">
        <v>1977</v>
      </c>
      <c r="F2631" s="40" t="str">
        <f t="shared" si="165"/>
        <v>1977Q1</v>
      </c>
      <c r="G2631" s="40">
        <v>31</v>
      </c>
      <c r="H2631" s="40">
        <v>0</v>
      </c>
      <c r="I2631" s="40">
        <v>0</v>
      </c>
      <c r="J2631" s="42">
        <v>1733</v>
      </c>
      <c r="K2631" s="42">
        <f>J2631*OtherData!$C$3</f>
        <v>1311.8849356548071</v>
      </c>
      <c r="L2631" s="42" t="str">
        <f>VLOOKUP($C2631,OtherData!$H:$I,2,0)</f>
        <v>Winter</v>
      </c>
      <c r="M2631" s="54">
        <f t="shared" si="166"/>
        <v>-3.9277115664129156E-2</v>
      </c>
      <c r="N2631" s="42" t="e">
        <f>VLOOKUP(E2631,Inflation!$A$2:'Inflation'!$L$63,14,FALSE)*J2631</f>
        <v>#REF!</v>
      </c>
      <c r="O2631" s="126" t="e">
        <f t="shared" si="167"/>
        <v>#REF!</v>
      </c>
      <c r="P2631" s="41">
        <v>3</v>
      </c>
      <c r="Q2631" s="41">
        <v>3</v>
      </c>
      <c r="R2631" s="41">
        <v>5</v>
      </c>
    </row>
    <row r="2632" spans="1:18">
      <c r="A2632" s="40" t="str">
        <f t="shared" si="164"/>
        <v>4_19653</v>
      </c>
      <c r="B2632" s="40">
        <v>4</v>
      </c>
      <c r="C2632" s="41" t="s">
        <v>106</v>
      </c>
      <c r="D2632" s="40">
        <v>3</v>
      </c>
      <c r="E2632" s="40">
        <v>1965</v>
      </c>
      <c r="F2632" s="40" t="str">
        <f t="shared" si="165"/>
        <v>1965Q3</v>
      </c>
      <c r="G2632" s="40">
        <v>1</v>
      </c>
      <c r="H2632" s="40">
        <v>0</v>
      </c>
      <c r="I2632" s="40">
        <v>0</v>
      </c>
      <c r="J2632" s="42">
        <v>1731</v>
      </c>
      <c r="K2632" s="42">
        <f>J2632*OtherData!$C$3</f>
        <v>1310.3709311127934</v>
      </c>
      <c r="L2632" s="42" t="str">
        <f>VLOOKUP($C2632,OtherData!$H:$I,2,0)</f>
        <v>Storm</v>
      </c>
      <c r="M2632" s="54">
        <f t="shared" si="166"/>
        <v>-3.9277128990631162E-2</v>
      </c>
      <c r="N2632" s="42" t="e">
        <f>VLOOKUP(E2632,Inflation!$A$2:'Inflation'!$L$63,14,FALSE)*J2632</f>
        <v>#REF!</v>
      </c>
      <c r="O2632" s="126" t="e">
        <f t="shared" si="167"/>
        <v>#REF!</v>
      </c>
      <c r="P2632" s="41">
        <v>5</v>
      </c>
      <c r="Q2632" s="41">
        <v>5</v>
      </c>
      <c r="R2632" s="41">
        <v>3</v>
      </c>
    </row>
    <row r="2633" spans="1:18">
      <c r="A2633" s="40" t="str">
        <f t="shared" si="164"/>
        <v>5_20182</v>
      </c>
      <c r="B2633" s="40">
        <v>5</v>
      </c>
      <c r="C2633" s="41" t="s">
        <v>86</v>
      </c>
      <c r="D2633" s="40">
        <v>2</v>
      </c>
      <c r="E2633" s="40">
        <v>2018</v>
      </c>
      <c r="F2633" s="40" t="str">
        <f t="shared" si="165"/>
        <v>2018Q2</v>
      </c>
      <c r="G2633" s="40">
        <v>1</v>
      </c>
      <c r="H2633" s="40">
        <v>0</v>
      </c>
      <c r="I2633" s="40">
        <v>0</v>
      </c>
      <c r="J2633" s="42">
        <v>1731</v>
      </c>
      <c r="K2633" s="42">
        <f>J2633*OtherData!$C$3</f>
        <v>1310.3709311127934</v>
      </c>
      <c r="L2633" s="42" t="str">
        <f>VLOOKUP($C2633,OtherData!$H:$I,2,0)</f>
        <v>Storm</v>
      </c>
      <c r="M2633" s="54">
        <f t="shared" si="166"/>
        <v>-3.9277128990631162E-2</v>
      </c>
      <c r="N2633" s="42" t="e">
        <f>VLOOKUP(E2633,Inflation!$A$2:'Inflation'!$L$63,14,FALSE)*J2633</f>
        <v>#REF!</v>
      </c>
      <c r="O2633" s="126" t="e">
        <f t="shared" si="167"/>
        <v>#REF!</v>
      </c>
      <c r="P2633" s="41">
        <v>1</v>
      </c>
      <c r="Q2633" s="41">
        <v>1</v>
      </c>
      <c r="R2633" s="41">
        <v>1</v>
      </c>
    </row>
    <row r="2634" spans="1:18">
      <c r="A2634" s="40" t="str">
        <f t="shared" si="164"/>
        <v>2_19883</v>
      </c>
      <c r="B2634" s="40">
        <v>2</v>
      </c>
      <c r="C2634" s="41" t="s">
        <v>85</v>
      </c>
      <c r="D2634" s="40">
        <v>3</v>
      </c>
      <c r="E2634" s="40">
        <v>1988</v>
      </c>
      <c r="F2634" s="40" t="str">
        <f t="shared" si="165"/>
        <v>1988Q3</v>
      </c>
      <c r="G2634" s="40">
        <v>31</v>
      </c>
      <c r="H2634" s="40">
        <v>0</v>
      </c>
      <c r="I2634" s="40">
        <v>0</v>
      </c>
      <c r="J2634" s="42">
        <v>1730</v>
      </c>
      <c r="K2634" s="42">
        <f>J2634*OtherData!$C$3</f>
        <v>1309.6139288417867</v>
      </c>
      <c r="L2634" s="42" t="str">
        <f>VLOOKUP($C2634,OtherData!$H:$I,2,0)</f>
        <v>Heat</v>
      </c>
      <c r="M2634" s="54">
        <f t="shared" si="166"/>
        <v>-3.9277135653882168E-2</v>
      </c>
      <c r="N2634" s="42" t="e">
        <f>VLOOKUP(E2634,Inflation!$A$2:'Inflation'!$L$63,14,FALSE)*J2634</f>
        <v>#REF!</v>
      </c>
      <c r="O2634" s="126" t="e">
        <f t="shared" si="167"/>
        <v>#REF!</v>
      </c>
      <c r="P2634" s="41">
        <v>3</v>
      </c>
      <c r="Q2634" s="41">
        <v>3</v>
      </c>
      <c r="R2634" s="41">
        <v>3</v>
      </c>
    </row>
    <row r="2635" spans="1:18">
      <c r="A2635" s="40" t="str">
        <f t="shared" si="164"/>
        <v>4_19614</v>
      </c>
      <c r="B2635" s="40">
        <v>4</v>
      </c>
      <c r="C2635" s="41" t="s">
        <v>73</v>
      </c>
      <c r="D2635" s="40">
        <v>4</v>
      </c>
      <c r="E2635" s="40">
        <v>1961</v>
      </c>
      <c r="F2635" s="40" t="str">
        <f t="shared" si="165"/>
        <v>1961Q4</v>
      </c>
      <c r="G2635" s="40">
        <v>1</v>
      </c>
      <c r="H2635" s="40">
        <v>0</v>
      </c>
      <c r="I2635" s="40">
        <v>0</v>
      </c>
      <c r="J2635" s="42">
        <v>1730</v>
      </c>
      <c r="K2635" s="42">
        <f>J2635*OtherData!$C$3</f>
        <v>1309.6139288417867</v>
      </c>
      <c r="L2635" s="42" t="str">
        <f>VLOOKUP($C2635,OtherData!$H:$I,2,0)</f>
        <v>Wind</v>
      </c>
      <c r="M2635" s="54">
        <f t="shared" si="166"/>
        <v>-3.9277135653882168E-2</v>
      </c>
      <c r="N2635" s="42" t="e">
        <f>VLOOKUP(E2635,Inflation!$A$2:'Inflation'!$L$63,14,FALSE)*J2635</f>
        <v>#REF!</v>
      </c>
      <c r="O2635" s="126" t="e">
        <f t="shared" si="167"/>
        <v>#REF!</v>
      </c>
      <c r="P2635" s="41">
        <v>2</v>
      </c>
      <c r="Q2635" s="41">
        <v>2</v>
      </c>
      <c r="R2635" s="41">
        <v>2</v>
      </c>
    </row>
    <row r="2636" spans="1:18">
      <c r="A2636" s="40" t="str">
        <f t="shared" si="164"/>
        <v>3_20172</v>
      </c>
      <c r="B2636" s="40">
        <v>3</v>
      </c>
      <c r="C2636" s="41" t="s">
        <v>66</v>
      </c>
      <c r="D2636" s="40">
        <v>2</v>
      </c>
      <c r="E2636" s="40">
        <v>2017</v>
      </c>
      <c r="F2636" s="40" t="str">
        <f t="shared" si="165"/>
        <v>2017Q2</v>
      </c>
      <c r="G2636" s="40">
        <v>1</v>
      </c>
      <c r="H2636" s="40">
        <v>0</v>
      </c>
      <c r="I2636" s="40">
        <v>0</v>
      </c>
      <c r="J2636" s="42">
        <v>1729</v>
      </c>
      <c r="K2636" s="42">
        <f>J2636*OtherData!$C$3</f>
        <v>1308.8569265707797</v>
      </c>
      <c r="L2636" s="42" t="str">
        <f>VLOOKUP($C2636,OtherData!$H:$I,2,0)</f>
        <v>Water</v>
      </c>
      <c r="M2636" s="54">
        <f t="shared" si="166"/>
        <v>-3.9277142317133175E-2</v>
      </c>
      <c r="N2636" s="42" t="e">
        <f>VLOOKUP(E2636,Inflation!$A$2:'Inflation'!$L$63,14,FALSE)*J2636</f>
        <v>#REF!</v>
      </c>
      <c r="O2636" s="126" t="e">
        <f t="shared" si="167"/>
        <v>#REF!</v>
      </c>
      <c r="P2636" s="41">
        <v>5</v>
      </c>
      <c r="Q2636" s="41">
        <v>2</v>
      </c>
      <c r="R2636" s="41">
        <v>2</v>
      </c>
    </row>
    <row r="2637" spans="1:18">
      <c r="A2637" s="40" t="str">
        <f t="shared" si="164"/>
        <v>3_20173</v>
      </c>
      <c r="B2637" s="40">
        <v>3</v>
      </c>
      <c r="C2637" s="41" t="s">
        <v>86</v>
      </c>
      <c r="D2637" s="40">
        <v>3</v>
      </c>
      <c r="E2637" s="40">
        <v>2017</v>
      </c>
      <c r="F2637" s="40" t="str">
        <f t="shared" si="165"/>
        <v>2017Q3</v>
      </c>
      <c r="G2637" s="40">
        <v>1</v>
      </c>
      <c r="H2637" s="40">
        <v>0</v>
      </c>
      <c r="I2637" s="40">
        <v>0</v>
      </c>
      <c r="J2637" s="42">
        <v>1729</v>
      </c>
      <c r="K2637" s="42">
        <f>J2637*OtherData!$C$3</f>
        <v>1308.8569265707797</v>
      </c>
      <c r="L2637" s="42" t="str">
        <f>VLOOKUP($C2637,OtherData!$H:$I,2,0)</f>
        <v>Storm</v>
      </c>
      <c r="M2637" s="54">
        <f t="shared" si="166"/>
        <v>-3.9277142317133175E-2</v>
      </c>
      <c r="N2637" s="42" t="e">
        <f>VLOOKUP(E2637,Inflation!$A$2:'Inflation'!$L$63,14,FALSE)*J2637</f>
        <v>#REF!</v>
      </c>
      <c r="O2637" s="126" t="e">
        <f t="shared" si="167"/>
        <v>#REF!</v>
      </c>
      <c r="P2637" s="41">
        <v>2</v>
      </c>
      <c r="Q2637" s="41">
        <v>2</v>
      </c>
      <c r="R2637" s="41">
        <v>2</v>
      </c>
    </row>
    <row r="2638" spans="1:18">
      <c r="A2638" s="40" t="str">
        <f t="shared" si="164"/>
        <v>4_20173</v>
      </c>
      <c r="B2638" s="40">
        <v>4</v>
      </c>
      <c r="C2638" s="41" t="s">
        <v>73</v>
      </c>
      <c r="D2638" s="40">
        <v>3</v>
      </c>
      <c r="E2638" s="40">
        <v>2017</v>
      </c>
      <c r="F2638" s="40" t="str">
        <f t="shared" si="165"/>
        <v>2017Q3</v>
      </c>
      <c r="G2638" s="40">
        <v>1</v>
      </c>
      <c r="H2638" s="40">
        <v>0</v>
      </c>
      <c r="I2638" s="40">
        <v>0</v>
      </c>
      <c r="J2638" s="42">
        <v>1725</v>
      </c>
      <c r="K2638" s="42">
        <f>J2638*OtherData!$C$3</f>
        <v>1305.8289174867525</v>
      </c>
      <c r="L2638" s="42" t="str">
        <f>VLOOKUP($C2638,OtherData!$H:$I,2,0)</f>
        <v>Wind</v>
      </c>
      <c r="M2638" s="54">
        <f t="shared" si="166"/>
        <v>-3.9277168970137201E-2</v>
      </c>
      <c r="N2638" s="42" t="e">
        <f>VLOOKUP(E2638,Inflation!$A$2:'Inflation'!$L$63,14,FALSE)*J2638</f>
        <v>#REF!</v>
      </c>
      <c r="O2638" s="126" t="e">
        <f t="shared" si="167"/>
        <v>#REF!</v>
      </c>
      <c r="P2638" s="41">
        <v>3</v>
      </c>
      <c r="Q2638" s="41">
        <v>3</v>
      </c>
      <c r="R2638" s="41">
        <v>3</v>
      </c>
    </row>
    <row r="2639" spans="1:18">
      <c r="A2639" s="40" t="str">
        <f t="shared" si="164"/>
        <v>2_19773</v>
      </c>
      <c r="B2639" s="40">
        <v>2</v>
      </c>
      <c r="C2639" s="41" t="s">
        <v>71</v>
      </c>
      <c r="D2639" s="40">
        <v>3</v>
      </c>
      <c r="E2639" s="40">
        <v>1977</v>
      </c>
      <c r="F2639" s="40" t="str">
        <f t="shared" si="165"/>
        <v>1977Q3</v>
      </c>
      <c r="G2639" s="40">
        <v>1</v>
      </c>
      <c r="H2639" s="40">
        <v>0</v>
      </c>
      <c r="I2639" s="40">
        <v>0</v>
      </c>
      <c r="J2639" s="42">
        <v>1724</v>
      </c>
      <c r="K2639" s="42">
        <f>J2639*OtherData!$C$3</f>
        <v>1305.0719152157458</v>
      </c>
      <c r="L2639" s="42" t="str">
        <f>VLOOKUP($C2639,OtherData!$H:$I,2,0)</f>
        <v>Storm</v>
      </c>
      <c r="M2639" s="54">
        <f t="shared" si="166"/>
        <v>-3.9277175633388207E-2</v>
      </c>
      <c r="N2639" s="42" t="e">
        <f>VLOOKUP(E2639,Inflation!$A$2:'Inflation'!$L$63,14,FALSE)*J2639</f>
        <v>#REF!</v>
      </c>
      <c r="O2639" s="126" t="e">
        <f t="shared" si="167"/>
        <v>#REF!</v>
      </c>
      <c r="P2639" s="41">
        <v>4</v>
      </c>
      <c r="Q2639" s="41">
        <v>4</v>
      </c>
      <c r="R2639" s="41">
        <v>4</v>
      </c>
    </row>
    <row r="2640" spans="1:18">
      <c r="A2640" s="40" t="str">
        <f t="shared" si="164"/>
        <v>3_20172</v>
      </c>
      <c r="B2640" s="40">
        <v>3</v>
      </c>
      <c r="C2640" s="41" t="s">
        <v>66</v>
      </c>
      <c r="D2640" s="40">
        <v>2</v>
      </c>
      <c r="E2640" s="40">
        <v>2017</v>
      </c>
      <c r="F2640" s="40" t="str">
        <f t="shared" si="165"/>
        <v>2017Q2</v>
      </c>
      <c r="G2640" s="40">
        <v>1</v>
      </c>
      <c r="H2640" s="40">
        <v>0</v>
      </c>
      <c r="I2640" s="40">
        <v>0</v>
      </c>
      <c r="J2640" s="42">
        <v>1724</v>
      </c>
      <c r="K2640" s="42">
        <f>J2640*OtherData!$C$3</f>
        <v>1305.0719152157458</v>
      </c>
      <c r="L2640" s="42" t="str">
        <f>VLOOKUP($C2640,OtherData!$H:$I,2,0)</f>
        <v>Water</v>
      </c>
      <c r="M2640" s="54">
        <f t="shared" si="166"/>
        <v>-3.9277175633388207E-2</v>
      </c>
      <c r="N2640" s="42" t="e">
        <f>VLOOKUP(E2640,Inflation!$A$2:'Inflation'!$L$63,14,FALSE)*J2640</f>
        <v>#REF!</v>
      </c>
      <c r="O2640" s="126" t="e">
        <f t="shared" si="167"/>
        <v>#REF!</v>
      </c>
      <c r="P2640" s="41">
        <v>3</v>
      </c>
      <c r="Q2640" s="41">
        <v>3</v>
      </c>
      <c r="R2640" s="41">
        <v>3</v>
      </c>
    </row>
    <row r="2641" spans="1:18">
      <c r="A2641" s="40" t="str">
        <f t="shared" si="164"/>
        <v>1_19821</v>
      </c>
      <c r="B2641" s="40">
        <v>1</v>
      </c>
      <c r="C2641" s="41" t="s">
        <v>67</v>
      </c>
      <c r="D2641" s="40">
        <v>1</v>
      </c>
      <c r="E2641" s="40">
        <v>1982</v>
      </c>
      <c r="F2641" s="40" t="str">
        <f t="shared" si="165"/>
        <v>1982Q1</v>
      </c>
      <c r="G2641" s="40">
        <v>1</v>
      </c>
      <c r="H2641" s="40">
        <v>0</v>
      </c>
      <c r="I2641" s="40">
        <v>1</v>
      </c>
      <c r="J2641" s="42">
        <v>1722</v>
      </c>
      <c r="K2641" s="42">
        <f>J2641*OtherData!$C$3</f>
        <v>1303.5579106737321</v>
      </c>
      <c r="L2641" s="42" t="str">
        <f>VLOOKUP($C2641,OtherData!$H:$I,2,0)</f>
        <v>Winter</v>
      </c>
      <c r="M2641" s="54">
        <f t="shared" si="166"/>
        <v>-3.927718895989022E-2</v>
      </c>
      <c r="N2641" s="42" t="e">
        <f>VLOOKUP(E2641,Inflation!$A$2:'Inflation'!$L$63,14,FALSE)*J2641</f>
        <v>#REF!</v>
      </c>
      <c r="O2641" s="126" t="e">
        <f t="shared" si="167"/>
        <v>#REF!</v>
      </c>
      <c r="P2641" s="41">
        <v>4</v>
      </c>
      <c r="Q2641" s="41">
        <v>4</v>
      </c>
      <c r="R2641" s="41">
        <v>5</v>
      </c>
    </row>
    <row r="2642" spans="1:18">
      <c r="A2642" s="40" t="str">
        <f t="shared" si="164"/>
        <v>2_19772</v>
      </c>
      <c r="B2642" s="40">
        <v>2</v>
      </c>
      <c r="C2642" s="41" t="s">
        <v>106</v>
      </c>
      <c r="D2642" s="40">
        <v>2</v>
      </c>
      <c r="E2642" s="40">
        <v>1977</v>
      </c>
      <c r="F2642" s="40" t="str">
        <f t="shared" si="165"/>
        <v>1977Q2</v>
      </c>
      <c r="G2642" s="40">
        <v>1</v>
      </c>
      <c r="H2642" s="40">
        <v>0</v>
      </c>
      <c r="I2642" s="40">
        <v>0</v>
      </c>
      <c r="J2642" s="42">
        <v>1722</v>
      </c>
      <c r="K2642" s="42">
        <f>J2642*OtherData!$C$3</f>
        <v>1303.5579106737321</v>
      </c>
      <c r="L2642" s="42" t="str">
        <f>VLOOKUP($C2642,OtherData!$H:$I,2,0)</f>
        <v>Storm</v>
      </c>
      <c r="M2642" s="54">
        <f t="shared" si="166"/>
        <v>-3.927718895989022E-2</v>
      </c>
      <c r="N2642" s="42" t="e">
        <f>VLOOKUP(E2642,Inflation!$A$2:'Inflation'!$L$63,14,FALSE)*J2642</f>
        <v>#REF!</v>
      </c>
      <c r="O2642" s="126" t="e">
        <f t="shared" si="167"/>
        <v>#REF!</v>
      </c>
      <c r="P2642" s="41">
        <v>3</v>
      </c>
      <c r="Q2642" s="41">
        <v>3</v>
      </c>
      <c r="R2642" s="41">
        <v>3</v>
      </c>
    </row>
    <row r="2643" spans="1:18">
      <c r="A2643" s="40" t="str">
        <f t="shared" si="164"/>
        <v>6_19641</v>
      </c>
      <c r="B2643" s="40">
        <v>6</v>
      </c>
      <c r="C2643" s="41" t="s">
        <v>73</v>
      </c>
      <c r="D2643" s="40">
        <v>1</v>
      </c>
      <c r="E2643" s="40">
        <v>1964</v>
      </c>
      <c r="F2643" s="40" t="str">
        <f t="shared" si="165"/>
        <v>1964Q1</v>
      </c>
      <c r="G2643" s="40">
        <v>1</v>
      </c>
      <c r="H2643" s="40">
        <v>0</v>
      </c>
      <c r="I2643" s="40">
        <v>0</v>
      </c>
      <c r="J2643" s="42">
        <v>1715</v>
      </c>
      <c r="K2643" s="42">
        <f>J2643*OtherData!$C$3</f>
        <v>1298.2588947766844</v>
      </c>
      <c r="L2643" s="42" t="str">
        <f>VLOOKUP($C2643,OtherData!$H:$I,2,0)</f>
        <v>Wind</v>
      </c>
      <c r="M2643" s="54">
        <f t="shared" si="166"/>
        <v>-3.9277235602647259E-2</v>
      </c>
      <c r="N2643" s="42" t="e">
        <f>VLOOKUP(E2643,Inflation!$A$2:'Inflation'!$L$63,14,FALSE)*J2643</f>
        <v>#REF!</v>
      </c>
      <c r="O2643" s="126" t="e">
        <f t="shared" si="167"/>
        <v>#REF!</v>
      </c>
      <c r="P2643" s="41">
        <v>2</v>
      </c>
      <c r="Q2643" s="41">
        <v>2</v>
      </c>
      <c r="R2643" s="41">
        <v>2</v>
      </c>
    </row>
    <row r="2644" spans="1:18">
      <c r="A2644" s="40" t="str">
        <f t="shared" si="164"/>
        <v>4_20172</v>
      </c>
      <c r="B2644" s="40">
        <v>4</v>
      </c>
      <c r="C2644" s="41" t="s">
        <v>86</v>
      </c>
      <c r="D2644" s="40">
        <v>2</v>
      </c>
      <c r="E2644" s="40">
        <v>2017</v>
      </c>
      <c r="F2644" s="40" t="str">
        <f t="shared" si="165"/>
        <v>2017Q2</v>
      </c>
      <c r="G2644" s="40">
        <v>1</v>
      </c>
      <c r="H2644" s="40">
        <v>0</v>
      </c>
      <c r="I2644" s="40">
        <v>0</v>
      </c>
      <c r="J2644" s="42">
        <v>1713</v>
      </c>
      <c r="K2644" s="42">
        <f>J2644*OtherData!$C$3</f>
        <v>1296.7448902346707</v>
      </c>
      <c r="L2644" s="42" t="str">
        <f>VLOOKUP($C2644,OtherData!$H:$I,2,0)</f>
        <v>Storm</v>
      </c>
      <c r="M2644" s="54">
        <f t="shared" si="166"/>
        <v>-3.9277248929149272E-2</v>
      </c>
      <c r="N2644" s="42" t="e">
        <f>VLOOKUP(E2644,Inflation!$A$2:'Inflation'!$L$63,14,FALSE)*J2644</f>
        <v>#REF!</v>
      </c>
      <c r="O2644" s="126" t="e">
        <f t="shared" si="167"/>
        <v>#REF!</v>
      </c>
      <c r="P2644" s="41">
        <v>5</v>
      </c>
      <c r="Q2644" s="41">
        <v>2</v>
      </c>
      <c r="R2644" s="41">
        <v>5</v>
      </c>
    </row>
    <row r="2645" spans="1:18">
      <c r="A2645" s="40" t="str">
        <f t="shared" si="164"/>
        <v>3_20173</v>
      </c>
      <c r="B2645" s="40">
        <v>3</v>
      </c>
      <c r="C2645" s="41" t="s">
        <v>74</v>
      </c>
      <c r="D2645" s="40">
        <v>3</v>
      </c>
      <c r="E2645" s="40">
        <v>2017</v>
      </c>
      <c r="F2645" s="40" t="str">
        <f t="shared" si="165"/>
        <v>2017Q3</v>
      </c>
      <c r="G2645" s="40">
        <v>1</v>
      </c>
      <c r="H2645" s="40">
        <v>0</v>
      </c>
      <c r="I2645" s="40">
        <v>0</v>
      </c>
      <c r="J2645" s="42">
        <v>1713</v>
      </c>
      <c r="K2645" s="42">
        <f>J2645*OtherData!$C$3</f>
        <v>1296.7448902346707</v>
      </c>
      <c r="L2645" s="42" t="str">
        <f>VLOOKUP($C2645,OtherData!$H:$I,2,0)</f>
        <v>Storm</v>
      </c>
      <c r="M2645" s="54">
        <f t="shared" si="166"/>
        <v>-3.9277248929149272E-2</v>
      </c>
      <c r="N2645" s="42" t="e">
        <f>VLOOKUP(E2645,Inflation!$A$2:'Inflation'!$L$63,14,FALSE)*J2645</f>
        <v>#REF!</v>
      </c>
      <c r="O2645" s="126" t="e">
        <f t="shared" si="167"/>
        <v>#REF!</v>
      </c>
      <c r="P2645" s="41">
        <v>3</v>
      </c>
      <c r="Q2645" s="41">
        <v>3</v>
      </c>
      <c r="R2645" s="41">
        <v>5</v>
      </c>
    </row>
    <row r="2646" spans="1:18">
      <c r="A2646" s="40" t="str">
        <f t="shared" si="164"/>
        <v>5_20173</v>
      </c>
      <c r="B2646" s="40">
        <v>5</v>
      </c>
      <c r="C2646" s="41" t="s">
        <v>73</v>
      </c>
      <c r="D2646" s="40">
        <v>3</v>
      </c>
      <c r="E2646" s="40">
        <v>2017</v>
      </c>
      <c r="F2646" s="40" t="str">
        <f t="shared" si="165"/>
        <v>2017Q3</v>
      </c>
      <c r="G2646" s="40">
        <v>1</v>
      </c>
      <c r="H2646" s="40">
        <v>0</v>
      </c>
      <c r="I2646" s="40">
        <v>0</v>
      </c>
      <c r="J2646" s="42">
        <v>1711</v>
      </c>
      <c r="K2646" s="42">
        <f>J2646*OtherData!$C$3</f>
        <v>1295.2308856926572</v>
      </c>
      <c r="L2646" s="42" t="str">
        <f>VLOOKUP($C2646,OtherData!$H:$I,2,0)</f>
        <v>Wind</v>
      </c>
      <c r="M2646" s="54">
        <f t="shared" si="166"/>
        <v>-3.9277262255651285E-2</v>
      </c>
      <c r="N2646" s="42" t="e">
        <f>VLOOKUP(E2646,Inflation!$A$2:'Inflation'!$L$63,14,FALSE)*J2646</f>
        <v>#REF!</v>
      </c>
      <c r="O2646" s="126" t="e">
        <f t="shared" si="167"/>
        <v>#REF!</v>
      </c>
      <c r="P2646" s="41">
        <v>3</v>
      </c>
      <c r="Q2646" s="41">
        <v>3</v>
      </c>
      <c r="R2646" s="41">
        <v>5</v>
      </c>
    </row>
    <row r="2647" spans="1:18">
      <c r="A2647" s="40" t="str">
        <f t="shared" si="164"/>
        <v>5_20202</v>
      </c>
      <c r="B2647" s="40">
        <v>5</v>
      </c>
      <c r="C2647" s="41" t="s">
        <v>66</v>
      </c>
      <c r="D2647" s="40">
        <v>2</v>
      </c>
      <c r="E2647" s="40">
        <v>2020</v>
      </c>
      <c r="F2647" s="40" t="str">
        <f t="shared" si="165"/>
        <v>2020Q2</v>
      </c>
      <c r="G2647" s="40">
        <v>1</v>
      </c>
      <c r="H2647" s="40">
        <v>0</v>
      </c>
      <c r="I2647" s="40">
        <v>0</v>
      </c>
      <c r="J2647" s="42">
        <v>1710</v>
      </c>
      <c r="K2647" s="42">
        <f>J2647*OtherData!$C$3</f>
        <v>1294.4738834216503</v>
      </c>
      <c r="L2647" s="42" t="str">
        <f>VLOOKUP($C2647,OtherData!$H:$I,2,0)</f>
        <v>Water</v>
      </c>
      <c r="M2647" s="54">
        <f t="shared" si="166"/>
        <v>-3.9277268918902292E-2</v>
      </c>
      <c r="N2647" s="42" t="e">
        <f>VLOOKUP(E2647,Inflation!$A$2:'Inflation'!$L$63,14,FALSE)*J2647</f>
        <v>#REF!</v>
      </c>
      <c r="O2647" s="126" t="e">
        <f t="shared" si="167"/>
        <v>#REF!</v>
      </c>
      <c r="P2647" s="41">
        <v>3</v>
      </c>
      <c r="Q2647" s="41">
        <v>3</v>
      </c>
      <c r="R2647" s="41">
        <v>5</v>
      </c>
    </row>
    <row r="2648" spans="1:18">
      <c r="A2648" s="40" t="str">
        <f t="shared" si="164"/>
        <v>6_19682</v>
      </c>
      <c r="B2648" s="40">
        <v>6</v>
      </c>
      <c r="C2648" s="41" t="s">
        <v>64</v>
      </c>
      <c r="D2648" s="40">
        <v>2</v>
      </c>
      <c r="E2648" s="40">
        <v>1968</v>
      </c>
      <c r="F2648" s="40" t="str">
        <f t="shared" si="165"/>
        <v>1968Q2</v>
      </c>
      <c r="G2648" s="40">
        <v>2</v>
      </c>
      <c r="H2648" s="40">
        <v>0</v>
      </c>
      <c r="I2648" s="40">
        <v>0</v>
      </c>
      <c r="J2648" s="42">
        <v>1705</v>
      </c>
      <c r="K2648" s="42">
        <f>J2648*OtherData!$C$3</f>
        <v>1290.6888720666163</v>
      </c>
      <c r="L2648" s="42" t="str">
        <f>VLOOKUP($C2648,OtherData!$H:$I,2,0)</f>
        <v>Wind</v>
      </c>
      <c r="M2648" s="54">
        <f t="shared" si="166"/>
        <v>-3.9277302235157324E-2</v>
      </c>
      <c r="N2648" s="42" t="e">
        <f>VLOOKUP(E2648,Inflation!$A$2:'Inflation'!$L$63,14,FALSE)*J2648</f>
        <v>#REF!</v>
      </c>
      <c r="O2648" s="126" t="e">
        <f t="shared" si="167"/>
        <v>#REF!</v>
      </c>
      <c r="P2648" s="41">
        <v>1</v>
      </c>
      <c r="Q2648" s="41">
        <v>1</v>
      </c>
      <c r="R2648" s="41">
        <v>1</v>
      </c>
    </row>
    <row r="2649" spans="1:18">
      <c r="A2649" s="40" t="str">
        <f t="shared" si="164"/>
        <v>6_19772</v>
      </c>
      <c r="B2649" s="40">
        <v>6</v>
      </c>
      <c r="C2649" s="41" t="s">
        <v>73</v>
      </c>
      <c r="D2649" s="40">
        <v>2</v>
      </c>
      <c r="E2649" s="40">
        <v>1977</v>
      </c>
      <c r="F2649" s="40" t="str">
        <f t="shared" si="165"/>
        <v>1977Q2</v>
      </c>
      <c r="G2649" s="40">
        <v>1</v>
      </c>
      <c r="H2649" s="40">
        <v>0</v>
      </c>
      <c r="I2649" s="40">
        <v>0</v>
      </c>
      <c r="J2649" s="42">
        <v>1705</v>
      </c>
      <c r="K2649" s="42">
        <f>J2649*OtherData!$C$3</f>
        <v>1290.6888720666163</v>
      </c>
      <c r="L2649" s="42" t="str">
        <f>VLOOKUP($C2649,OtherData!$H:$I,2,0)</f>
        <v>Wind</v>
      </c>
      <c r="M2649" s="54">
        <f t="shared" si="166"/>
        <v>-3.9277302235157324E-2</v>
      </c>
      <c r="N2649" s="42" t="e">
        <f>VLOOKUP(E2649,Inflation!$A$2:'Inflation'!$L$63,14,FALSE)*J2649</f>
        <v>#REF!</v>
      </c>
      <c r="O2649" s="126" t="e">
        <f t="shared" si="167"/>
        <v>#REF!</v>
      </c>
      <c r="P2649" s="41">
        <v>4</v>
      </c>
      <c r="Q2649" s="41">
        <v>4</v>
      </c>
      <c r="R2649" s="41">
        <v>4</v>
      </c>
    </row>
    <row r="2650" spans="1:18">
      <c r="A2650" s="40" t="str">
        <f t="shared" si="164"/>
        <v>3_19614</v>
      </c>
      <c r="B2650" s="40">
        <v>3</v>
      </c>
      <c r="C2650" s="41" t="s">
        <v>73</v>
      </c>
      <c r="D2650" s="40">
        <v>4</v>
      </c>
      <c r="E2650" s="40">
        <v>1961</v>
      </c>
      <c r="F2650" s="40" t="str">
        <f t="shared" si="165"/>
        <v>1961Q4</v>
      </c>
      <c r="G2650" s="40">
        <v>1</v>
      </c>
      <c r="H2650" s="40">
        <v>0</v>
      </c>
      <c r="I2650" s="40">
        <v>0</v>
      </c>
      <c r="J2650" s="42">
        <v>1704</v>
      </c>
      <c r="K2650" s="42">
        <f>J2650*OtherData!$C$3</f>
        <v>1289.9318697956094</v>
      </c>
      <c r="L2650" s="42" t="str">
        <f>VLOOKUP($C2650,OtherData!$H:$I,2,0)</f>
        <v>Wind</v>
      </c>
      <c r="M2650" s="54">
        <f t="shared" si="166"/>
        <v>-3.9277308898408331E-2</v>
      </c>
      <c r="N2650" s="42" t="e">
        <f>VLOOKUP(E2650,Inflation!$A$2:'Inflation'!$L$63,14,FALSE)*J2650</f>
        <v>#REF!</v>
      </c>
      <c r="O2650" s="126" t="e">
        <f t="shared" si="167"/>
        <v>#REF!</v>
      </c>
      <c r="P2650" s="41">
        <v>3</v>
      </c>
      <c r="Q2650" s="41">
        <v>3</v>
      </c>
      <c r="R2650" s="41">
        <v>3</v>
      </c>
    </row>
    <row r="2651" spans="1:18">
      <c r="A2651" s="40" t="str">
        <f t="shared" si="164"/>
        <v>2_19641</v>
      </c>
      <c r="B2651" s="40">
        <v>2</v>
      </c>
      <c r="C2651" s="41" t="s">
        <v>66</v>
      </c>
      <c r="D2651" s="40">
        <v>1</v>
      </c>
      <c r="E2651" s="40">
        <v>1964</v>
      </c>
      <c r="F2651" s="40" t="str">
        <f t="shared" si="165"/>
        <v>1964Q1</v>
      </c>
      <c r="G2651" s="40">
        <v>31</v>
      </c>
      <c r="H2651" s="40">
        <v>0</v>
      </c>
      <c r="I2651" s="40">
        <v>0</v>
      </c>
      <c r="J2651" s="42">
        <v>1701</v>
      </c>
      <c r="K2651" s="42">
        <f>J2651*OtherData!$C$3</f>
        <v>1287.6608629825889</v>
      </c>
      <c r="L2651" s="42" t="str">
        <f>VLOOKUP($C2651,OtherData!$H:$I,2,0)</f>
        <v>Water</v>
      </c>
      <c r="M2651" s="54">
        <f t="shared" si="166"/>
        <v>-3.927732888816135E-2</v>
      </c>
      <c r="N2651" s="42" t="e">
        <f>VLOOKUP(E2651,Inflation!$A$2:'Inflation'!$L$63,14,FALSE)*J2651</f>
        <v>#REF!</v>
      </c>
      <c r="O2651" s="126" t="e">
        <f t="shared" si="167"/>
        <v>#REF!</v>
      </c>
      <c r="P2651" s="41">
        <v>3</v>
      </c>
      <c r="Q2651" s="41">
        <v>3</v>
      </c>
      <c r="R2651" s="41">
        <v>3</v>
      </c>
    </row>
    <row r="2652" spans="1:18">
      <c r="A2652" s="40" t="str">
        <f t="shared" si="164"/>
        <v>1_19722</v>
      </c>
      <c r="B2652" s="40">
        <v>1</v>
      </c>
      <c r="C2652" s="41" t="s">
        <v>64</v>
      </c>
      <c r="D2652" s="40">
        <v>2</v>
      </c>
      <c r="E2652" s="40">
        <v>1972</v>
      </c>
      <c r="F2652" s="40" t="str">
        <f t="shared" si="165"/>
        <v>1972Q2</v>
      </c>
      <c r="G2652" s="40">
        <v>2</v>
      </c>
      <c r="H2652" s="40">
        <v>0</v>
      </c>
      <c r="I2652" s="40">
        <v>0</v>
      </c>
      <c r="J2652" s="42">
        <v>1694</v>
      </c>
      <c r="K2652" s="42">
        <f>J2652*OtherData!$C$3</f>
        <v>1282.3618470855413</v>
      </c>
      <c r="L2652" s="42" t="str">
        <f>VLOOKUP($C2652,OtherData!$H:$I,2,0)</f>
        <v>Wind</v>
      </c>
      <c r="M2652" s="54">
        <f t="shared" si="166"/>
        <v>-3.9277375530918389E-2</v>
      </c>
      <c r="N2652" s="42" t="e">
        <f>VLOOKUP(E2652,Inflation!$A$2:'Inflation'!$L$63,14,FALSE)*J2652</f>
        <v>#REF!</v>
      </c>
      <c r="O2652" s="126" t="e">
        <f t="shared" si="167"/>
        <v>#REF!</v>
      </c>
      <c r="P2652" s="41">
        <v>1</v>
      </c>
      <c r="Q2652" s="41">
        <v>1</v>
      </c>
      <c r="R2652" s="41">
        <v>1</v>
      </c>
    </row>
    <row r="2653" spans="1:18">
      <c r="A2653" s="40" t="str">
        <f t="shared" si="164"/>
        <v>4_20182</v>
      </c>
      <c r="B2653" s="40">
        <v>4</v>
      </c>
      <c r="C2653" s="41" t="s">
        <v>66</v>
      </c>
      <c r="D2653" s="40">
        <v>2</v>
      </c>
      <c r="E2653" s="40">
        <v>2018</v>
      </c>
      <c r="F2653" s="40" t="str">
        <f t="shared" si="165"/>
        <v>2018Q2</v>
      </c>
      <c r="G2653" s="40">
        <v>1</v>
      </c>
      <c r="H2653" s="40">
        <v>0</v>
      </c>
      <c r="I2653" s="40">
        <v>0</v>
      </c>
      <c r="J2653" s="42">
        <v>1693</v>
      </c>
      <c r="K2653" s="42">
        <f>J2653*OtherData!$C$3</f>
        <v>1281.6048448145345</v>
      </c>
      <c r="L2653" s="42" t="str">
        <f>VLOOKUP($C2653,OtherData!$H:$I,2,0)</f>
        <v>Water</v>
      </c>
      <c r="M2653" s="54">
        <f t="shared" si="166"/>
        <v>-3.9277382194169395E-2</v>
      </c>
      <c r="N2653" s="42" t="e">
        <f>VLOOKUP(E2653,Inflation!$A$2:'Inflation'!$L$63,14,FALSE)*J2653</f>
        <v>#REF!</v>
      </c>
      <c r="O2653" s="126" t="e">
        <f t="shared" si="167"/>
        <v>#REF!</v>
      </c>
      <c r="P2653" s="41">
        <v>1</v>
      </c>
      <c r="Q2653" s="41">
        <v>1</v>
      </c>
      <c r="R2653" s="41">
        <v>1</v>
      </c>
    </row>
    <row r="2654" spans="1:18">
      <c r="A2654" s="40" t="str">
        <f t="shared" si="164"/>
        <v>2_19614</v>
      </c>
      <c r="B2654" s="40">
        <v>2</v>
      </c>
      <c r="C2654" s="41" t="s">
        <v>73</v>
      </c>
      <c r="D2654" s="40">
        <v>4</v>
      </c>
      <c r="E2654" s="40">
        <v>1961</v>
      </c>
      <c r="F2654" s="40" t="str">
        <f t="shared" si="165"/>
        <v>1961Q4</v>
      </c>
      <c r="G2654" s="40">
        <v>1</v>
      </c>
      <c r="H2654" s="40">
        <v>0</v>
      </c>
      <c r="I2654" s="40">
        <v>0</v>
      </c>
      <c r="J2654" s="42">
        <v>1692</v>
      </c>
      <c r="K2654" s="42">
        <f>J2654*OtherData!$C$3</f>
        <v>1280.8478425435276</v>
      </c>
      <c r="L2654" s="42" t="str">
        <f>VLOOKUP($C2654,OtherData!$H:$I,2,0)</f>
        <v>Wind</v>
      </c>
      <c r="M2654" s="54">
        <f t="shared" si="166"/>
        <v>-3.9277388857420402E-2</v>
      </c>
      <c r="N2654" s="42" t="e">
        <f>VLOOKUP(E2654,Inflation!$A$2:'Inflation'!$L$63,14,FALSE)*J2654</f>
        <v>#REF!</v>
      </c>
      <c r="O2654" s="126" t="e">
        <f t="shared" si="167"/>
        <v>#REF!</v>
      </c>
      <c r="P2654" s="41">
        <v>2</v>
      </c>
      <c r="Q2654" s="41">
        <v>2</v>
      </c>
      <c r="R2654" s="41">
        <v>2</v>
      </c>
    </row>
    <row r="2655" spans="1:18">
      <c r="A2655" s="40" t="str">
        <f t="shared" si="164"/>
        <v>3_19754</v>
      </c>
      <c r="B2655" s="40">
        <v>3</v>
      </c>
      <c r="C2655" s="41" t="s">
        <v>73</v>
      </c>
      <c r="D2655" s="40">
        <v>4</v>
      </c>
      <c r="E2655" s="40">
        <v>1975</v>
      </c>
      <c r="F2655" s="40" t="str">
        <f t="shared" si="165"/>
        <v>1975Q4</v>
      </c>
      <c r="G2655" s="40">
        <v>1</v>
      </c>
      <c r="H2655" s="40">
        <v>0</v>
      </c>
      <c r="I2655" s="40">
        <v>0</v>
      </c>
      <c r="J2655" s="42">
        <v>1692</v>
      </c>
      <c r="K2655" s="42">
        <f>J2655*OtherData!$C$3</f>
        <v>1280.8478425435276</v>
      </c>
      <c r="L2655" s="42" t="str">
        <f>VLOOKUP($C2655,OtherData!$H:$I,2,0)</f>
        <v>Wind</v>
      </c>
      <c r="M2655" s="54">
        <f t="shared" si="166"/>
        <v>-3.9277388857420402E-2</v>
      </c>
      <c r="N2655" s="42" t="e">
        <f>VLOOKUP(E2655,Inflation!$A$2:'Inflation'!$L$63,14,FALSE)*J2655</f>
        <v>#REF!</v>
      </c>
      <c r="O2655" s="126" t="e">
        <f t="shared" si="167"/>
        <v>#REF!</v>
      </c>
      <c r="P2655" s="41">
        <v>4</v>
      </c>
      <c r="Q2655" s="41">
        <v>4</v>
      </c>
      <c r="R2655" s="41">
        <v>4</v>
      </c>
    </row>
    <row r="2656" spans="1:18">
      <c r="A2656" s="40" t="str">
        <f t="shared" si="164"/>
        <v>3_20173</v>
      </c>
      <c r="B2656" s="40">
        <v>3</v>
      </c>
      <c r="C2656" s="41" t="s">
        <v>66</v>
      </c>
      <c r="D2656" s="40">
        <v>3</v>
      </c>
      <c r="E2656" s="40">
        <v>2017</v>
      </c>
      <c r="F2656" s="40" t="str">
        <f t="shared" si="165"/>
        <v>2017Q3</v>
      </c>
      <c r="G2656" s="40">
        <v>1</v>
      </c>
      <c r="H2656" s="40">
        <v>0</v>
      </c>
      <c r="I2656" s="40">
        <v>0</v>
      </c>
      <c r="J2656" s="42">
        <v>1691</v>
      </c>
      <c r="K2656" s="42">
        <f>J2656*OtherData!$C$3</f>
        <v>1280.0908402725208</v>
      </c>
      <c r="L2656" s="42" t="str">
        <f>VLOOKUP($C2656,OtherData!$H:$I,2,0)</f>
        <v>Water</v>
      </c>
      <c r="M2656" s="54">
        <f t="shared" si="166"/>
        <v>-3.9277395520671408E-2</v>
      </c>
      <c r="N2656" s="42" t="e">
        <f>VLOOKUP(E2656,Inflation!$A$2:'Inflation'!$L$63,14,FALSE)*J2656</f>
        <v>#REF!</v>
      </c>
      <c r="O2656" s="126" t="e">
        <f t="shared" si="167"/>
        <v>#REF!</v>
      </c>
      <c r="P2656" s="41">
        <v>5</v>
      </c>
      <c r="Q2656" s="41">
        <v>2</v>
      </c>
      <c r="R2656" s="41">
        <v>2</v>
      </c>
    </row>
    <row r="2657" spans="1:18">
      <c r="A2657" s="40" t="str">
        <f t="shared" si="164"/>
        <v>1_19701</v>
      </c>
      <c r="B2657" s="40">
        <v>1</v>
      </c>
      <c r="C2657" s="41" t="s">
        <v>67</v>
      </c>
      <c r="D2657" s="40">
        <v>1</v>
      </c>
      <c r="E2657" s="40">
        <v>1970</v>
      </c>
      <c r="F2657" s="40" t="str">
        <f t="shared" si="165"/>
        <v>1970Q1</v>
      </c>
      <c r="G2657" s="40">
        <v>2</v>
      </c>
      <c r="H2657" s="40">
        <v>23</v>
      </c>
      <c r="I2657" s="40">
        <v>0</v>
      </c>
      <c r="J2657" s="42">
        <v>1690</v>
      </c>
      <c r="K2657" s="42">
        <f>J2657*OtherData!$C$3</f>
        <v>1279.3338380015141</v>
      </c>
      <c r="L2657" s="42" t="str">
        <f>VLOOKUP($C2657,OtherData!$H:$I,2,0)</f>
        <v>Winter</v>
      </c>
      <c r="M2657" s="54">
        <f t="shared" si="166"/>
        <v>-3.9277402183922415E-2</v>
      </c>
      <c r="N2657" s="42" t="e">
        <f>VLOOKUP(E2657,Inflation!$A$2:'Inflation'!$L$63,14,FALSE)*J2657</f>
        <v>#REF!</v>
      </c>
      <c r="O2657" s="126" t="e">
        <f t="shared" si="167"/>
        <v>#REF!</v>
      </c>
      <c r="P2657" s="41">
        <v>2</v>
      </c>
      <c r="Q2657" s="41">
        <v>2</v>
      </c>
      <c r="R2657" s="41">
        <v>2</v>
      </c>
    </row>
    <row r="2658" spans="1:18">
      <c r="A2658" s="40" t="str">
        <f t="shared" si="164"/>
        <v>4_20173</v>
      </c>
      <c r="B2658" s="40">
        <v>4</v>
      </c>
      <c r="C2658" s="41" t="s">
        <v>86</v>
      </c>
      <c r="D2658" s="40">
        <v>3</v>
      </c>
      <c r="E2658" s="40">
        <v>2017</v>
      </c>
      <c r="F2658" s="40" t="str">
        <f t="shared" si="165"/>
        <v>2017Q3</v>
      </c>
      <c r="G2658" s="40">
        <v>1</v>
      </c>
      <c r="H2658" s="40">
        <v>0</v>
      </c>
      <c r="I2658" s="40">
        <v>0</v>
      </c>
      <c r="J2658" s="42">
        <v>1689</v>
      </c>
      <c r="K2658" s="42">
        <f>J2658*OtherData!$C$3</f>
        <v>1278.5768357305074</v>
      </c>
      <c r="L2658" s="42" t="str">
        <f>VLOOKUP($C2658,OtherData!$H:$I,2,0)</f>
        <v>Storm</v>
      </c>
      <c r="M2658" s="54">
        <f t="shared" si="166"/>
        <v>-3.9277408847173421E-2</v>
      </c>
      <c r="N2658" s="42" t="e">
        <f>VLOOKUP(E2658,Inflation!$A$2:'Inflation'!$L$63,14,FALSE)*J2658</f>
        <v>#REF!</v>
      </c>
      <c r="O2658" s="126" t="e">
        <f t="shared" si="167"/>
        <v>#REF!</v>
      </c>
      <c r="P2658" s="41">
        <v>4</v>
      </c>
      <c r="Q2658" s="41">
        <v>4</v>
      </c>
      <c r="R2658" s="41">
        <v>4</v>
      </c>
    </row>
    <row r="2659" spans="1:18">
      <c r="A2659" s="40" t="str">
        <f t="shared" si="164"/>
        <v>3_20173</v>
      </c>
      <c r="B2659" s="40">
        <v>3</v>
      </c>
      <c r="C2659" s="41" t="s">
        <v>74</v>
      </c>
      <c r="D2659" s="40">
        <v>3</v>
      </c>
      <c r="E2659" s="40">
        <v>2017</v>
      </c>
      <c r="F2659" s="40" t="str">
        <f t="shared" si="165"/>
        <v>2017Q3</v>
      </c>
      <c r="G2659" s="40">
        <v>1</v>
      </c>
      <c r="H2659" s="40">
        <v>0</v>
      </c>
      <c r="I2659" s="40">
        <v>0</v>
      </c>
      <c r="J2659" s="42">
        <v>1688</v>
      </c>
      <c r="K2659" s="42">
        <f>J2659*OtherData!$C$3</f>
        <v>1277.8198334595004</v>
      </c>
      <c r="L2659" s="42" t="str">
        <f>VLOOKUP($C2659,OtherData!$H:$I,2,0)</f>
        <v>Storm</v>
      </c>
      <c r="M2659" s="54">
        <f t="shared" si="166"/>
        <v>-3.9277415510424428E-2</v>
      </c>
      <c r="N2659" s="42" t="e">
        <f>VLOOKUP(E2659,Inflation!$A$2:'Inflation'!$L$63,14,FALSE)*J2659</f>
        <v>#REF!</v>
      </c>
      <c r="O2659" s="126" t="e">
        <f t="shared" si="167"/>
        <v>#REF!</v>
      </c>
      <c r="P2659" s="41">
        <v>4</v>
      </c>
      <c r="Q2659" s="41">
        <v>4</v>
      </c>
      <c r="R2659" s="41">
        <v>5</v>
      </c>
    </row>
    <row r="2660" spans="1:18">
      <c r="A2660" s="40" t="str">
        <f t="shared" si="164"/>
        <v>4_19701</v>
      </c>
      <c r="B2660" s="40">
        <v>4</v>
      </c>
      <c r="C2660" s="41" t="s">
        <v>67</v>
      </c>
      <c r="D2660" s="40">
        <v>1</v>
      </c>
      <c r="E2660" s="40">
        <v>1970</v>
      </c>
      <c r="F2660" s="40" t="str">
        <f t="shared" si="165"/>
        <v>1970Q1</v>
      </c>
      <c r="G2660" s="40">
        <v>2</v>
      </c>
      <c r="H2660" s="40">
        <v>11</v>
      </c>
      <c r="I2660" s="40">
        <v>0</v>
      </c>
      <c r="J2660" s="42">
        <v>1685</v>
      </c>
      <c r="K2660" s="42">
        <f>J2660*OtherData!$C$3</f>
        <v>1275.5488266464799</v>
      </c>
      <c r="L2660" s="42" t="str">
        <f>VLOOKUP($C2660,OtherData!$H:$I,2,0)</f>
        <v>Winter</v>
      </c>
      <c r="M2660" s="54">
        <f t="shared" si="166"/>
        <v>-3.9277435500177448E-2</v>
      </c>
      <c r="N2660" s="42" t="e">
        <f>VLOOKUP(E2660,Inflation!$A$2:'Inflation'!$L$63,14,FALSE)*J2660</f>
        <v>#REF!</v>
      </c>
      <c r="O2660" s="126" t="e">
        <f t="shared" si="167"/>
        <v>#REF!</v>
      </c>
      <c r="P2660" s="41">
        <v>2</v>
      </c>
      <c r="Q2660" s="41">
        <v>2</v>
      </c>
      <c r="R2660" s="41">
        <v>2</v>
      </c>
    </row>
    <row r="2661" spans="1:18">
      <c r="A2661" s="40" t="str">
        <f t="shared" si="164"/>
        <v>5_19711</v>
      </c>
      <c r="B2661" s="40">
        <v>5</v>
      </c>
      <c r="C2661" s="41" t="s">
        <v>71</v>
      </c>
      <c r="D2661" s="40">
        <v>1</v>
      </c>
      <c r="E2661" s="40">
        <v>1971</v>
      </c>
      <c r="F2661" s="40" t="str">
        <f t="shared" si="165"/>
        <v>1971Q1</v>
      </c>
      <c r="G2661" s="40">
        <v>1</v>
      </c>
      <c r="H2661" s="40">
        <v>0</v>
      </c>
      <c r="I2661" s="40">
        <v>0</v>
      </c>
      <c r="J2661" s="42">
        <v>1684</v>
      </c>
      <c r="K2661" s="42">
        <f>J2661*OtherData!$C$3</f>
        <v>1274.7918243754732</v>
      </c>
      <c r="L2661" s="42" t="str">
        <f>VLOOKUP($C2661,OtherData!$H:$I,2,0)</f>
        <v>Storm</v>
      </c>
      <c r="M2661" s="54">
        <f t="shared" si="166"/>
        <v>-3.9277442163428447E-2</v>
      </c>
      <c r="N2661" s="42" t="e">
        <f>VLOOKUP(E2661,Inflation!$A$2:'Inflation'!$L$63,14,FALSE)*J2661</f>
        <v>#REF!</v>
      </c>
      <c r="O2661" s="126" t="e">
        <f t="shared" si="167"/>
        <v>#REF!</v>
      </c>
      <c r="P2661" s="41">
        <v>2</v>
      </c>
      <c r="Q2661" s="41">
        <v>2</v>
      </c>
      <c r="R2661" s="41">
        <v>2</v>
      </c>
    </row>
    <row r="2662" spans="1:18">
      <c r="A2662" s="40" t="str">
        <f t="shared" si="164"/>
        <v>3_20173</v>
      </c>
      <c r="B2662" s="40">
        <v>3</v>
      </c>
      <c r="C2662" s="41" t="s">
        <v>66</v>
      </c>
      <c r="D2662" s="40">
        <v>3</v>
      </c>
      <c r="E2662" s="40">
        <v>2017</v>
      </c>
      <c r="F2662" s="40" t="str">
        <f t="shared" si="165"/>
        <v>2017Q3</v>
      </c>
      <c r="G2662" s="40">
        <v>1</v>
      </c>
      <c r="H2662" s="40">
        <v>0</v>
      </c>
      <c r="I2662" s="40">
        <v>0</v>
      </c>
      <c r="J2662" s="42">
        <v>1684</v>
      </c>
      <c r="K2662" s="42">
        <f>J2662*OtherData!$C$3</f>
        <v>1274.7918243754732</v>
      </c>
      <c r="L2662" s="42" t="str">
        <f>VLOOKUP($C2662,OtherData!$H:$I,2,0)</f>
        <v>Water</v>
      </c>
      <c r="M2662" s="54">
        <f t="shared" si="166"/>
        <v>-3.9277442163428447E-2</v>
      </c>
      <c r="N2662" s="42" t="e">
        <f>VLOOKUP(E2662,Inflation!$A$2:'Inflation'!$L$63,14,FALSE)*J2662</f>
        <v>#REF!</v>
      </c>
      <c r="O2662" s="126" t="e">
        <f t="shared" si="167"/>
        <v>#REF!</v>
      </c>
      <c r="P2662" s="41">
        <v>4</v>
      </c>
      <c r="Q2662" s="41">
        <v>4</v>
      </c>
      <c r="R2662" s="41">
        <v>4</v>
      </c>
    </row>
    <row r="2663" spans="1:18">
      <c r="A2663" s="40" t="str">
        <f t="shared" si="164"/>
        <v>3_20183</v>
      </c>
      <c r="B2663" s="40">
        <v>3</v>
      </c>
      <c r="C2663" s="41" t="s">
        <v>71</v>
      </c>
      <c r="D2663" s="40">
        <v>3</v>
      </c>
      <c r="E2663" s="40">
        <v>2018</v>
      </c>
      <c r="F2663" s="40" t="str">
        <f t="shared" si="165"/>
        <v>2018Q3</v>
      </c>
      <c r="G2663" s="40">
        <v>1</v>
      </c>
      <c r="H2663" s="40">
        <v>0</v>
      </c>
      <c r="I2663" s="40">
        <v>0</v>
      </c>
      <c r="J2663" s="42">
        <v>1684</v>
      </c>
      <c r="K2663" s="42">
        <f>J2663*OtherData!$C$3</f>
        <v>1274.7918243754732</v>
      </c>
      <c r="L2663" s="42" t="str">
        <f>VLOOKUP($C2663,OtherData!$H:$I,2,0)</f>
        <v>Storm</v>
      </c>
      <c r="M2663" s="54">
        <f t="shared" si="166"/>
        <v>-3.9277442163428447E-2</v>
      </c>
      <c r="N2663" s="42" t="e">
        <f>VLOOKUP(E2663,Inflation!$A$2:'Inflation'!$L$63,14,FALSE)*J2663</f>
        <v>#REF!</v>
      </c>
      <c r="O2663" s="126" t="e">
        <f t="shared" si="167"/>
        <v>#REF!</v>
      </c>
      <c r="P2663" s="41">
        <v>2</v>
      </c>
      <c r="Q2663" s="41">
        <v>2</v>
      </c>
      <c r="R2663" s="41">
        <v>2</v>
      </c>
    </row>
    <row r="2664" spans="1:18">
      <c r="A2664" s="40" t="str">
        <f t="shared" si="164"/>
        <v>1_19801</v>
      </c>
      <c r="B2664" s="40">
        <v>1</v>
      </c>
      <c r="C2664" s="41" t="s">
        <v>67</v>
      </c>
      <c r="D2664" s="40">
        <v>1</v>
      </c>
      <c r="E2664" s="40">
        <v>1980</v>
      </c>
      <c r="F2664" s="40" t="str">
        <f t="shared" si="165"/>
        <v>1980Q1</v>
      </c>
      <c r="G2664" s="40">
        <v>1</v>
      </c>
      <c r="H2664" s="40">
        <v>0</v>
      </c>
      <c r="I2664" s="40">
        <v>0</v>
      </c>
      <c r="J2664" s="42">
        <v>1682</v>
      </c>
      <c r="K2664" s="42">
        <f>J2664*OtherData!$C$3</f>
        <v>1273.2778198334595</v>
      </c>
      <c r="L2664" s="42" t="str">
        <f>VLOOKUP($C2664,OtherData!$H:$I,2,0)</f>
        <v>Winter</v>
      </c>
      <c r="M2664" s="54">
        <f t="shared" si="166"/>
        <v>-3.927745548993046E-2</v>
      </c>
      <c r="N2664" s="42" t="e">
        <f>VLOOKUP(E2664,Inflation!$A$2:'Inflation'!$L$63,14,FALSE)*J2664</f>
        <v>#REF!</v>
      </c>
      <c r="O2664" s="126" t="e">
        <f t="shared" si="167"/>
        <v>#REF!</v>
      </c>
      <c r="P2664" s="41">
        <v>3</v>
      </c>
      <c r="Q2664" s="41">
        <v>3</v>
      </c>
      <c r="R2664" s="41">
        <v>3</v>
      </c>
    </row>
    <row r="2665" spans="1:18">
      <c r="A2665" s="40" t="str">
        <f t="shared" si="164"/>
        <v>3_20173</v>
      </c>
      <c r="B2665" s="40">
        <v>3</v>
      </c>
      <c r="C2665" s="41" t="s">
        <v>66</v>
      </c>
      <c r="D2665" s="40">
        <v>3</v>
      </c>
      <c r="E2665" s="40">
        <v>2017</v>
      </c>
      <c r="F2665" s="40" t="str">
        <f t="shared" si="165"/>
        <v>2017Q3</v>
      </c>
      <c r="G2665" s="40">
        <v>1</v>
      </c>
      <c r="H2665" s="40">
        <v>0</v>
      </c>
      <c r="I2665" s="40">
        <v>0</v>
      </c>
      <c r="J2665" s="42">
        <v>1681</v>
      </c>
      <c r="K2665" s="42">
        <f>J2665*OtherData!$C$3</f>
        <v>1272.5208175624527</v>
      </c>
      <c r="L2665" s="42" t="str">
        <f>VLOOKUP($C2665,OtherData!$H:$I,2,0)</f>
        <v>Water</v>
      </c>
      <c r="M2665" s="54">
        <f t="shared" si="166"/>
        <v>-3.9277462153181467E-2</v>
      </c>
      <c r="N2665" s="42" t="e">
        <f>VLOOKUP(E2665,Inflation!$A$2:'Inflation'!$L$63,14,FALSE)*J2665</f>
        <v>#REF!</v>
      </c>
      <c r="O2665" s="126" t="e">
        <f t="shared" si="167"/>
        <v>#REF!</v>
      </c>
      <c r="P2665" s="41">
        <v>3</v>
      </c>
      <c r="Q2665" s="41">
        <v>3</v>
      </c>
      <c r="R2665" s="41">
        <v>3</v>
      </c>
    </row>
    <row r="2666" spans="1:18">
      <c r="A2666" s="40" t="str">
        <f t="shared" si="164"/>
        <v>4_20172</v>
      </c>
      <c r="B2666" s="40">
        <v>4</v>
      </c>
      <c r="C2666" s="41" t="s">
        <v>66</v>
      </c>
      <c r="D2666" s="40">
        <v>2</v>
      </c>
      <c r="E2666" s="40">
        <v>2017</v>
      </c>
      <c r="F2666" s="40" t="str">
        <f t="shared" si="165"/>
        <v>2017Q2</v>
      </c>
      <c r="G2666" s="40">
        <v>1</v>
      </c>
      <c r="H2666" s="40">
        <v>0</v>
      </c>
      <c r="I2666" s="40">
        <v>0</v>
      </c>
      <c r="J2666" s="42">
        <v>1681</v>
      </c>
      <c r="K2666" s="42">
        <f>J2666*OtherData!$C$3</f>
        <v>1272.5208175624527</v>
      </c>
      <c r="L2666" s="42" t="str">
        <f>VLOOKUP($C2666,OtherData!$H:$I,2,0)</f>
        <v>Water</v>
      </c>
      <c r="M2666" s="54">
        <f t="shared" si="166"/>
        <v>-3.9277462153181467E-2</v>
      </c>
      <c r="N2666" s="42" t="e">
        <f>VLOOKUP(E2666,Inflation!$A$2:'Inflation'!$L$63,14,FALSE)*J2666</f>
        <v>#REF!</v>
      </c>
      <c r="O2666" s="126" t="e">
        <f t="shared" si="167"/>
        <v>#REF!</v>
      </c>
      <c r="P2666" s="41">
        <v>4</v>
      </c>
      <c r="Q2666" s="41">
        <v>4</v>
      </c>
      <c r="R2666" s="41">
        <v>4</v>
      </c>
    </row>
    <row r="2667" spans="1:18">
      <c r="A2667" s="40" t="str">
        <f t="shared" si="164"/>
        <v>3_20192</v>
      </c>
      <c r="B2667" s="40">
        <v>3</v>
      </c>
      <c r="C2667" s="41" t="s">
        <v>71</v>
      </c>
      <c r="D2667" s="40">
        <v>2</v>
      </c>
      <c r="E2667" s="40">
        <v>2019</v>
      </c>
      <c r="F2667" s="40" t="str">
        <f t="shared" si="165"/>
        <v>2019Q2</v>
      </c>
      <c r="G2667" s="40">
        <v>1</v>
      </c>
      <c r="H2667" s="40">
        <v>0</v>
      </c>
      <c r="I2667" s="40">
        <v>0</v>
      </c>
      <c r="J2667" s="42">
        <v>1680</v>
      </c>
      <c r="K2667" s="42">
        <f>J2667*OtherData!$C$3</f>
        <v>1271.763815291446</v>
      </c>
      <c r="L2667" s="42" t="str">
        <f>VLOOKUP($C2667,OtherData!$H:$I,2,0)</f>
        <v>Storm</v>
      </c>
      <c r="M2667" s="54">
        <f t="shared" si="166"/>
        <v>-3.9277468816432473E-2</v>
      </c>
      <c r="N2667" s="42" t="e">
        <f>VLOOKUP(E2667,Inflation!$A$2:'Inflation'!$L$63,14,FALSE)*J2667</f>
        <v>#REF!</v>
      </c>
      <c r="O2667" s="126" t="e">
        <f t="shared" si="167"/>
        <v>#REF!</v>
      </c>
      <c r="P2667" s="41">
        <v>4</v>
      </c>
      <c r="Q2667" s="41">
        <v>4</v>
      </c>
      <c r="R2667" s="41">
        <v>4</v>
      </c>
    </row>
    <row r="2668" spans="1:18">
      <c r="A2668" s="40" t="str">
        <f t="shared" si="164"/>
        <v>2_19611</v>
      </c>
      <c r="B2668" s="40">
        <v>2</v>
      </c>
      <c r="C2668" s="41" t="s">
        <v>67</v>
      </c>
      <c r="D2668" s="40">
        <v>1</v>
      </c>
      <c r="E2668" s="40">
        <v>1961</v>
      </c>
      <c r="F2668" s="40" t="str">
        <f t="shared" si="165"/>
        <v>1961Q1</v>
      </c>
      <c r="G2668" s="40">
        <v>2</v>
      </c>
      <c r="H2668" s="40">
        <v>0</v>
      </c>
      <c r="I2668" s="40">
        <v>0</v>
      </c>
      <c r="J2668" s="42">
        <v>1677</v>
      </c>
      <c r="K2668" s="42">
        <f>J2668*OtherData!$C$3</f>
        <v>1269.4928084784256</v>
      </c>
      <c r="L2668" s="42" t="str">
        <f>VLOOKUP($C2668,OtherData!$H:$I,2,0)</f>
        <v>Winter</v>
      </c>
      <c r="M2668" s="54">
        <f t="shared" si="166"/>
        <v>-3.9277488806185493E-2</v>
      </c>
      <c r="N2668" s="42" t="e">
        <f>VLOOKUP(E2668,Inflation!$A$2:'Inflation'!$L$63,14,FALSE)*J2668</f>
        <v>#REF!</v>
      </c>
      <c r="O2668" s="126" t="e">
        <f t="shared" si="167"/>
        <v>#REF!</v>
      </c>
      <c r="P2668" s="41">
        <v>1</v>
      </c>
      <c r="Q2668" s="41">
        <v>1</v>
      </c>
      <c r="R2668" s="41">
        <v>1</v>
      </c>
    </row>
    <row r="2669" spans="1:18">
      <c r="A2669" s="40" t="str">
        <f t="shared" si="164"/>
        <v>4_19821</v>
      </c>
      <c r="B2669" s="40">
        <v>4</v>
      </c>
      <c r="C2669" s="41" t="s">
        <v>67</v>
      </c>
      <c r="D2669" s="40">
        <v>1</v>
      </c>
      <c r="E2669" s="40">
        <v>1982</v>
      </c>
      <c r="F2669" s="40" t="str">
        <f t="shared" si="165"/>
        <v>1982Q1</v>
      </c>
      <c r="G2669" s="40">
        <v>1</v>
      </c>
      <c r="H2669" s="40">
        <v>0</v>
      </c>
      <c r="I2669" s="40">
        <v>1</v>
      </c>
      <c r="J2669" s="42">
        <v>1676</v>
      </c>
      <c r="K2669" s="42">
        <f>J2669*OtherData!$C$3</f>
        <v>1268.7358062074186</v>
      </c>
      <c r="L2669" s="42" t="str">
        <f>VLOOKUP($C2669,OtherData!$H:$I,2,0)</f>
        <v>Winter</v>
      </c>
      <c r="M2669" s="54">
        <f t="shared" si="166"/>
        <v>-3.9277495469436499E-2</v>
      </c>
      <c r="N2669" s="42" t="e">
        <f>VLOOKUP(E2669,Inflation!$A$2:'Inflation'!$L$63,14,FALSE)*J2669</f>
        <v>#REF!</v>
      </c>
      <c r="O2669" s="126" t="e">
        <f t="shared" si="167"/>
        <v>#REF!</v>
      </c>
      <c r="P2669" s="41">
        <v>5</v>
      </c>
      <c r="Q2669" s="41">
        <v>2</v>
      </c>
      <c r="R2669" s="41">
        <v>2</v>
      </c>
    </row>
    <row r="2670" spans="1:18">
      <c r="A2670" s="40" t="str">
        <f t="shared" si="164"/>
        <v>5_19754</v>
      </c>
      <c r="B2670" s="40">
        <v>5</v>
      </c>
      <c r="C2670" s="41" t="s">
        <v>73</v>
      </c>
      <c r="D2670" s="40">
        <v>4</v>
      </c>
      <c r="E2670" s="40">
        <v>1975</v>
      </c>
      <c r="F2670" s="40" t="str">
        <f t="shared" si="165"/>
        <v>1975Q4</v>
      </c>
      <c r="G2670" s="40">
        <v>1</v>
      </c>
      <c r="H2670" s="40">
        <v>0</v>
      </c>
      <c r="I2670" s="40">
        <v>0</v>
      </c>
      <c r="J2670" s="42">
        <v>1676</v>
      </c>
      <c r="K2670" s="42">
        <f>J2670*OtherData!$C$3</f>
        <v>1268.7358062074186</v>
      </c>
      <c r="L2670" s="42" t="str">
        <f>VLOOKUP($C2670,OtherData!$H:$I,2,0)</f>
        <v>Wind</v>
      </c>
      <c r="M2670" s="54">
        <f t="shared" si="166"/>
        <v>-3.9277495469436499E-2</v>
      </c>
      <c r="N2670" s="42" t="e">
        <f>VLOOKUP(E2670,Inflation!$A$2:'Inflation'!$L$63,14,FALSE)*J2670</f>
        <v>#REF!</v>
      </c>
      <c r="O2670" s="126" t="e">
        <f t="shared" si="167"/>
        <v>#REF!</v>
      </c>
      <c r="P2670" s="41">
        <v>5</v>
      </c>
      <c r="Q2670" s="41">
        <v>2</v>
      </c>
      <c r="R2670" s="41">
        <v>2</v>
      </c>
    </row>
    <row r="2671" spans="1:18">
      <c r="A2671" s="40" t="str">
        <f t="shared" si="164"/>
        <v>4_19653</v>
      </c>
      <c r="B2671" s="40">
        <v>4</v>
      </c>
      <c r="C2671" s="41" t="s">
        <v>72</v>
      </c>
      <c r="D2671" s="40">
        <v>3</v>
      </c>
      <c r="E2671" s="40">
        <v>1965</v>
      </c>
      <c r="F2671" s="40" t="str">
        <f t="shared" si="165"/>
        <v>1965Q3</v>
      </c>
      <c r="G2671" s="40">
        <v>1</v>
      </c>
      <c r="H2671" s="40">
        <v>0</v>
      </c>
      <c r="I2671" s="40">
        <v>0</v>
      </c>
      <c r="J2671" s="42">
        <v>1674</v>
      </c>
      <c r="K2671" s="42">
        <f>J2671*OtherData!$C$3</f>
        <v>1267.2218016654051</v>
      </c>
      <c r="L2671" s="42" t="str">
        <f>VLOOKUP($C2671,OtherData!$H:$I,2,0)</f>
        <v>Storm</v>
      </c>
      <c r="M2671" s="54">
        <f t="shared" si="166"/>
        <v>-3.9277508795938512E-2</v>
      </c>
      <c r="N2671" s="42" t="e">
        <f>VLOOKUP(E2671,Inflation!$A$2:'Inflation'!$L$63,14,FALSE)*J2671</f>
        <v>#REF!</v>
      </c>
      <c r="O2671" s="126" t="e">
        <f t="shared" si="167"/>
        <v>#REF!</v>
      </c>
      <c r="P2671" s="41">
        <v>2</v>
      </c>
      <c r="Q2671" s="41">
        <v>2</v>
      </c>
      <c r="R2671" s="41">
        <v>2</v>
      </c>
    </row>
    <row r="2672" spans="1:18">
      <c r="A2672" s="40" t="str">
        <f t="shared" si="164"/>
        <v>4_20173</v>
      </c>
      <c r="B2672" s="40">
        <v>4</v>
      </c>
      <c r="C2672" s="41" t="s">
        <v>66</v>
      </c>
      <c r="D2672" s="40">
        <v>3</v>
      </c>
      <c r="E2672" s="40">
        <v>2017</v>
      </c>
      <c r="F2672" s="40" t="str">
        <f t="shared" si="165"/>
        <v>2017Q3</v>
      </c>
      <c r="G2672" s="40">
        <v>1</v>
      </c>
      <c r="H2672" s="40">
        <v>0</v>
      </c>
      <c r="I2672" s="40">
        <v>0</v>
      </c>
      <c r="J2672" s="42">
        <v>1673</v>
      </c>
      <c r="K2672" s="42">
        <f>J2672*OtherData!$C$3</f>
        <v>1266.4647993943981</v>
      </c>
      <c r="L2672" s="42" t="str">
        <f>VLOOKUP($C2672,OtherData!$H:$I,2,0)</f>
        <v>Water</v>
      </c>
      <c r="M2672" s="54">
        <f t="shared" si="166"/>
        <v>-3.9277515459189519E-2</v>
      </c>
      <c r="N2672" s="42" t="e">
        <f>VLOOKUP(E2672,Inflation!$A$2:'Inflation'!$L$63,14,FALSE)*J2672</f>
        <v>#REF!</v>
      </c>
      <c r="O2672" s="126" t="e">
        <f t="shared" si="167"/>
        <v>#REF!</v>
      </c>
      <c r="P2672" s="41">
        <v>4</v>
      </c>
      <c r="Q2672" s="41">
        <v>4</v>
      </c>
      <c r="R2672" s="41">
        <v>4</v>
      </c>
    </row>
    <row r="2673" spans="1:18">
      <c r="A2673" s="40" t="str">
        <f t="shared" si="164"/>
        <v>3_20173</v>
      </c>
      <c r="B2673" s="40">
        <v>3</v>
      </c>
      <c r="C2673" s="41" t="s">
        <v>71</v>
      </c>
      <c r="D2673" s="40">
        <v>3</v>
      </c>
      <c r="E2673" s="40">
        <v>2017</v>
      </c>
      <c r="F2673" s="40" t="str">
        <f t="shared" si="165"/>
        <v>2017Q3</v>
      </c>
      <c r="G2673" s="40">
        <v>1</v>
      </c>
      <c r="H2673" s="40">
        <v>0</v>
      </c>
      <c r="I2673" s="40">
        <v>0</v>
      </c>
      <c r="J2673" s="42">
        <v>1673</v>
      </c>
      <c r="K2673" s="42">
        <f>J2673*OtherData!$C$3</f>
        <v>1266.4647993943981</v>
      </c>
      <c r="L2673" s="42" t="str">
        <f>VLOOKUP($C2673,OtherData!$H:$I,2,0)</f>
        <v>Storm</v>
      </c>
      <c r="M2673" s="54">
        <f t="shared" si="166"/>
        <v>-3.9277515459189519E-2</v>
      </c>
      <c r="N2673" s="42" t="e">
        <f>VLOOKUP(E2673,Inflation!$A$2:'Inflation'!$L$63,14,FALSE)*J2673</f>
        <v>#REF!</v>
      </c>
      <c r="O2673" s="126" t="e">
        <f t="shared" si="167"/>
        <v>#REF!</v>
      </c>
      <c r="P2673" s="41">
        <v>3</v>
      </c>
      <c r="Q2673" s="41">
        <v>3</v>
      </c>
      <c r="R2673" s="41">
        <v>5</v>
      </c>
    </row>
    <row r="2674" spans="1:18">
      <c r="A2674" s="40" t="str">
        <f t="shared" si="164"/>
        <v>2_19771</v>
      </c>
      <c r="B2674" s="40">
        <v>2</v>
      </c>
      <c r="C2674" s="41" t="s">
        <v>67</v>
      </c>
      <c r="D2674" s="40">
        <v>1</v>
      </c>
      <c r="E2674" s="40">
        <v>1977</v>
      </c>
      <c r="F2674" s="40" t="str">
        <f t="shared" si="165"/>
        <v>1977Q1</v>
      </c>
      <c r="G2674" s="40">
        <v>31</v>
      </c>
      <c r="H2674" s="40">
        <v>0</v>
      </c>
      <c r="I2674" s="40">
        <v>0</v>
      </c>
      <c r="J2674" s="42">
        <v>1670</v>
      </c>
      <c r="K2674" s="42">
        <f>J2674*OtherData!$C$3</f>
        <v>1264.1937925813777</v>
      </c>
      <c r="L2674" s="42" t="str">
        <f>VLOOKUP($C2674,OtherData!$H:$I,2,0)</f>
        <v>Winter</v>
      </c>
      <c r="M2674" s="54">
        <f t="shared" si="166"/>
        <v>-3.9277535448942538E-2</v>
      </c>
      <c r="N2674" s="42" t="e">
        <f>VLOOKUP(E2674,Inflation!$A$2:'Inflation'!$L$63,14,FALSE)*J2674</f>
        <v>#REF!</v>
      </c>
      <c r="O2674" s="126" t="e">
        <f t="shared" si="167"/>
        <v>#REF!</v>
      </c>
      <c r="P2674" s="41">
        <v>3</v>
      </c>
      <c r="Q2674" s="41">
        <v>3</v>
      </c>
      <c r="R2674" s="41">
        <v>3</v>
      </c>
    </row>
    <row r="2675" spans="1:18">
      <c r="A2675" s="40" t="str">
        <f t="shared" si="164"/>
        <v>5_19772</v>
      </c>
      <c r="B2675" s="40">
        <v>5</v>
      </c>
      <c r="C2675" s="41" t="s">
        <v>73</v>
      </c>
      <c r="D2675" s="40">
        <v>2</v>
      </c>
      <c r="E2675" s="40">
        <v>1977</v>
      </c>
      <c r="F2675" s="40" t="str">
        <f t="shared" si="165"/>
        <v>1977Q2</v>
      </c>
      <c r="G2675" s="40">
        <v>1</v>
      </c>
      <c r="H2675" s="40">
        <v>0</v>
      </c>
      <c r="I2675" s="40">
        <v>0</v>
      </c>
      <c r="J2675" s="42">
        <v>1670</v>
      </c>
      <c r="K2675" s="42">
        <f>J2675*OtherData!$C$3</f>
        <v>1264.1937925813777</v>
      </c>
      <c r="L2675" s="42" t="str">
        <f>VLOOKUP($C2675,OtherData!$H:$I,2,0)</f>
        <v>Wind</v>
      </c>
      <c r="M2675" s="54">
        <f t="shared" si="166"/>
        <v>-3.9277535448942538E-2</v>
      </c>
      <c r="N2675" s="42" t="e">
        <f>VLOOKUP(E2675,Inflation!$A$2:'Inflation'!$L$63,14,FALSE)*J2675</f>
        <v>#REF!</v>
      </c>
      <c r="O2675" s="126" t="e">
        <f t="shared" si="167"/>
        <v>#REF!</v>
      </c>
      <c r="P2675" s="41">
        <v>2</v>
      </c>
      <c r="Q2675" s="41">
        <v>2</v>
      </c>
      <c r="R2675" s="41">
        <v>2</v>
      </c>
    </row>
    <row r="2676" spans="1:18">
      <c r="A2676" s="40" t="str">
        <f t="shared" si="164"/>
        <v>3_19852</v>
      </c>
      <c r="B2676" s="40">
        <v>3</v>
      </c>
      <c r="C2676" s="41" t="s">
        <v>65</v>
      </c>
      <c r="D2676" s="40">
        <v>2</v>
      </c>
      <c r="E2676" s="40">
        <v>1985</v>
      </c>
      <c r="F2676" s="40" t="str">
        <f t="shared" si="165"/>
        <v>1985Q2</v>
      </c>
      <c r="G2676" s="40">
        <v>30</v>
      </c>
      <c r="H2676" s="40">
        <v>0</v>
      </c>
      <c r="I2676" s="40">
        <v>0</v>
      </c>
      <c r="J2676" s="42">
        <v>1669</v>
      </c>
      <c r="K2676" s="42">
        <f>J2676*OtherData!$C$3</f>
        <v>1263.436790310371</v>
      </c>
      <c r="L2676" s="42" t="str">
        <f>VLOOKUP($C2676,OtherData!$H:$I,2,0)</f>
        <v>Heat</v>
      </c>
      <c r="M2676" s="54">
        <f t="shared" si="166"/>
        <v>-3.9277542112193545E-2</v>
      </c>
      <c r="N2676" s="42" t="e">
        <f>VLOOKUP(E2676,Inflation!$A$2:'Inflation'!$L$63,14,FALSE)*J2676</f>
        <v>#REF!</v>
      </c>
      <c r="O2676" s="126" t="e">
        <f t="shared" si="167"/>
        <v>#REF!</v>
      </c>
      <c r="P2676" s="41">
        <v>1</v>
      </c>
      <c r="Q2676" s="41">
        <v>1</v>
      </c>
      <c r="R2676" s="41">
        <v>1</v>
      </c>
    </row>
    <row r="2677" spans="1:18">
      <c r="A2677" s="40" t="str">
        <f t="shared" si="164"/>
        <v>3_20173</v>
      </c>
      <c r="B2677" s="40">
        <v>3</v>
      </c>
      <c r="C2677" s="41" t="s">
        <v>74</v>
      </c>
      <c r="D2677" s="40">
        <v>3</v>
      </c>
      <c r="E2677" s="40">
        <v>2017</v>
      </c>
      <c r="F2677" s="40" t="str">
        <f t="shared" si="165"/>
        <v>2017Q3</v>
      </c>
      <c r="G2677" s="40">
        <v>1</v>
      </c>
      <c r="H2677" s="40">
        <v>0</v>
      </c>
      <c r="I2677" s="40">
        <v>0</v>
      </c>
      <c r="J2677" s="42">
        <v>1667</v>
      </c>
      <c r="K2677" s="42">
        <f>J2677*OtherData!$C$3</f>
        <v>1261.9227857683575</v>
      </c>
      <c r="L2677" s="42" t="str">
        <f>VLOOKUP($C2677,OtherData!$H:$I,2,0)</f>
        <v>Storm</v>
      </c>
      <c r="M2677" s="54">
        <f t="shared" si="166"/>
        <v>-3.9277555438695551E-2</v>
      </c>
      <c r="N2677" s="42" t="e">
        <f>VLOOKUP(E2677,Inflation!$A$2:'Inflation'!$L$63,14,FALSE)*J2677</f>
        <v>#REF!</v>
      </c>
      <c r="O2677" s="126" t="e">
        <f t="shared" si="167"/>
        <v>#REF!</v>
      </c>
      <c r="P2677" s="41">
        <v>3</v>
      </c>
      <c r="Q2677" s="41">
        <v>3</v>
      </c>
      <c r="R2677" s="41">
        <v>3</v>
      </c>
    </row>
    <row r="2678" spans="1:18">
      <c r="A2678" s="40" t="str">
        <f t="shared" si="164"/>
        <v>1_19614</v>
      </c>
      <c r="B2678" s="40">
        <v>1</v>
      </c>
      <c r="C2678" s="41" t="s">
        <v>73</v>
      </c>
      <c r="D2678" s="40">
        <v>4</v>
      </c>
      <c r="E2678" s="40">
        <v>1961</v>
      </c>
      <c r="F2678" s="40" t="str">
        <f t="shared" si="165"/>
        <v>1961Q4</v>
      </c>
      <c r="G2678" s="40">
        <v>1</v>
      </c>
      <c r="H2678" s="40">
        <v>0</v>
      </c>
      <c r="I2678" s="40">
        <v>0</v>
      </c>
      <c r="J2678" s="42">
        <v>1665</v>
      </c>
      <c r="K2678" s="42">
        <f>J2678*OtherData!$C$3</f>
        <v>1260.4087812263438</v>
      </c>
      <c r="L2678" s="42" t="str">
        <f>VLOOKUP($C2678,OtherData!$H:$I,2,0)</f>
        <v>Wind</v>
      </c>
      <c r="M2678" s="54">
        <f t="shared" si="166"/>
        <v>-3.9277568765197564E-2</v>
      </c>
      <c r="N2678" s="42" t="e">
        <f>VLOOKUP(E2678,Inflation!$A$2:'Inflation'!$L$63,14,FALSE)*J2678</f>
        <v>#REF!</v>
      </c>
      <c r="O2678" s="126" t="e">
        <f t="shared" si="167"/>
        <v>#REF!</v>
      </c>
      <c r="P2678" s="41">
        <v>5</v>
      </c>
      <c r="Q2678" s="41">
        <v>5</v>
      </c>
      <c r="R2678" s="41">
        <v>3</v>
      </c>
    </row>
    <row r="2679" spans="1:18">
      <c r="A2679" s="40" t="str">
        <f t="shared" si="164"/>
        <v>4_19852</v>
      </c>
      <c r="B2679" s="40">
        <v>4</v>
      </c>
      <c r="C2679" s="41" t="s">
        <v>65</v>
      </c>
      <c r="D2679" s="40">
        <v>2</v>
      </c>
      <c r="E2679" s="40">
        <v>1985</v>
      </c>
      <c r="F2679" s="40" t="str">
        <f t="shared" si="165"/>
        <v>1985Q2</v>
      </c>
      <c r="G2679" s="40">
        <v>30</v>
      </c>
      <c r="H2679" s="40">
        <v>0</v>
      </c>
      <c r="I2679" s="40">
        <v>0</v>
      </c>
      <c r="J2679" s="42">
        <v>1662</v>
      </c>
      <c r="K2679" s="42">
        <f>J2679*OtherData!$C$3</f>
        <v>1258.1377744133233</v>
      </c>
      <c r="L2679" s="42" t="str">
        <f>VLOOKUP($C2679,OtherData!$H:$I,2,0)</f>
        <v>Heat</v>
      </c>
      <c r="M2679" s="54">
        <f t="shared" si="166"/>
        <v>-3.9277588754950583E-2</v>
      </c>
      <c r="N2679" s="42" t="e">
        <f>VLOOKUP(E2679,Inflation!$A$2:'Inflation'!$L$63,14,FALSE)*J2679</f>
        <v>#REF!</v>
      </c>
      <c r="O2679" s="126" t="e">
        <f t="shared" si="167"/>
        <v>#REF!</v>
      </c>
      <c r="P2679" s="41">
        <v>4</v>
      </c>
      <c r="Q2679" s="41">
        <v>4</v>
      </c>
      <c r="R2679" s="41">
        <v>4</v>
      </c>
    </row>
    <row r="2680" spans="1:18">
      <c r="A2680" s="40" t="str">
        <f t="shared" si="164"/>
        <v>1_19653</v>
      </c>
      <c r="B2680" s="40">
        <v>1</v>
      </c>
      <c r="C2680" s="41" t="s">
        <v>79</v>
      </c>
      <c r="D2680" s="40">
        <v>3</v>
      </c>
      <c r="E2680" s="40">
        <v>1965</v>
      </c>
      <c r="F2680" s="40" t="str">
        <f t="shared" si="165"/>
        <v>1965Q3</v>
      </c>
      <c r="G2680" s="40">
        <v>31</v>
      </c>
      <c r="H2680" s="40">
        <v>0</v>
      </c>
      <c r="I2680" s="40">
        <v>0</v>
      </c>
      <c r="J2680" s="42">
        <v>1659</v>
      </c>
      <c r="K2680" s="42">
        <f>J2680*OtherData!$C$3</f>
        <v>1255.8667676003029</v>
      </c>
      <c r="L2680" s="42" t="str">
        <f>VLOOKUP($C2680,OtherData!$H:$I,2,0)</f>
        <v>Storm</v>
      </c>
      <c r="M2680" s="54">
        <f t="shared" si="166"/>
        <v>-3.9277608744703603E-2</v>
      </c>
      <c r="N2680" s="42" t="e">
        <f>VLOOKUP(E2680,Inflation!$A$2:'Inflation'!$L$63,14,FALSE)*J2680</f>
        <v>#REF!</v>
      </c>
      <c r="O2680" s="126" t="e">
        <f t="shared" si="167"/>
        <v>#REF!</v>
      </c>
      <c r="P2680" s="41">
        <v>4</v>
      </c>
      <c r="Q2680" s="41">
        <v>4</v>
      </c>
      <c r="R2680" s="41">
        <v>4</v>
      </c>
    </row>
    <row r="2681" spans="1:18">
      <c r="A2681" s="40" t="str">
        <f t="shared" si="164"/>
        <v>2_19841</v>
      </c>
      <c r="B2681" s="40">
        <v>2</v>
      </c>
      <c r="C2681" s="41" t="s">
        <v>73</v>
      </c>
      <c r="D2681" s="40">
        <v>1</v>
      </c>
      <c r="E2681" s="40">
        <v>1984</v>
      </c>
      <c r="F2681" s="40" t="str">
        <f t="shared" si="165"/>
        <v>1984Q1</v>
      </c>
      <c r="G2681" s="40">
        <v>1</v>
      </c>
      <c r="H2681" s="40">
        <v>0</v>
      </c>
      <c r="I2681" s="40">
        <v>0</v>
      </c>
      <c r="J2681" s="42">
        <v>1659</v>
      </c>
      <c r="K2681" s="42">
        <f>J2681*OtherData!$C$3</f>
        <v>1255.8667676003029</v>
      </c>
      <c r="L2681" s="42" t="str">
        <f>VLOOKUP($C2681,OtherData!$H:$I,2,0)</f>
        <v>Wind</v>
      </c>
      <c r="M2681" s="54">
        <f t="shared" si="166"/>
        <v>-3.9277608744703603E-2</v>
      </c>
      <c r="N2681" s="42" t="e">
        <f>VLOOKUP(E2681,Inflation!$A$2:'Inflation'!$L$63,14,FALSE)*J2681</f>
        <v>#REF!</v>
      </c>
      <c r="O2681" s="126" t="e">
        <f t="shared" si="167"/>
        <v>#REF!</v>
      </c>
      <c r="P2681" s="41">
        <v>3</v>
      </c>
      <c r="Q2681" s="41">
        <v>3</v>
      </c>
      <c r="R2681" s="41">
        <v>5</v>
      </c>
    </row>
    <row r="2682" spans="1:18">
      <c r="A2682" s="40" t="str">
        <f t="shared" si="164"/>
        <v>3_19701</v>
      </c>
      <c r="B2682" s="40">
        <v>3</v>
      </c>
      <c r="C2682" s="41" t="s">
        <v>67</v>
      </c>
      <c r="D2682" s="40">
        <v>1</v>
      </c>
      <c r="E2682" s="40">
        <v>1970</v>
      </c>
      <c r="F2682" s="40" t="str">
        <f t="shared" si="165"/>
        <v>1970Q1</v>
      </c>
      <c r="G2682" s="40">
        <v>2</v>
      </c>
      <c r="H2682" s="40">
        <v>0</v>
      </c>
      <c r="I2682" s="40">
        <v>0</v>
      </c>
      <c r="J2682" s="42">
        <v>1655</v>
      </c>
      <c r="K2682" s="42">
        <f>J2682*OtherData!$C$3</f>
        <v>1252.8387585162757</v>
      </c>
      <c r="L2682" s="42" t="str">
        <f>VLOOKUP($C2682,OtherData!$H:$I,2,0)</f>
        <v>Winter</v>
      </c>
      <c r="M2682" s="54">
        <f t="shared" si="166"/>
        <v>-3.9277635397707629E-2</v>
      </c>
      <c r="N2682" s="42" t="e">
        <f>VLOOKUP(E2682,Inflation!$A$2:'Inflation'!$L$63,14,FALSE)*J2682</f>
        <v>#REF!</v>
      </c>
      <c r="O2682" s="126" t="e">
        <f t="shared" si="167"/>
        <v>#REF!</v>
      </c>
      <c r="P2682" s="41">
        <v>4</v>
      </c>
      <c r="Q2682" s="41">
        <v>4</v>
      </c>
      <c r="R2682" s="41">
        <v>4</v>
      </c>
    </row>
    <row r="2683" spans="1:18">
      <c r="A2683" s="40" t="str">
        <f t="shared" si="164"/>
        <v>5_19742</v>
      </c>
      <c r="B2683" s="40">
        <v>5</v>
      </c>
      <c r="C2683" s="41" t="s">
        <v>106</v>
      </c>
      <c r="D2683" s="40">
        <v>2</v>
      </c>
      <c r="E2683" s="40">
        <v>1974</v>
      </c>
      <c r="F2683" s="40" t="str">
        <f t="shared" si="165"/>
        <v>1974Q2</v>
      </c>
      <c r="G2683" s="40">
        <v>1</v>
      </c>
      <c r="H2683" s="40">
        <v>0</v>
      </c>
      <c r="I2683" s="40">
        <v>0</v>
      </c>
      <c r="J2683" s="42">
        <v>1655</v>
      </c>
      <c r="K2683" s="42">
        <f>J2683*OtherData!$C$3</f>
        <v>1252.8387585162757</v>
      </c>
      <c r="L2683" s="42" t="str">
        <f>VLOOKUP($C2683,OtherData!$H:$I,2,0)</f>
        <v>Storm</v>
      </c>
      <c r="M2683" s="54">
        <f t="shared" si="166"/>
        <v>-3.9277635397707629E-2</v>
      </c>
      <c r="N2683" s="42" t="e">
        <f>VLOOKUP(E2683,Inflation!$A$2:'Inflation'!$L$63,14,FALSE)*J2683</f>
        <v>#REF!</v>
      </c>
      <c r="O2683" s="126" t="e">
        <f t="shared" si="167"/>
        <v>#REF!</v>
      </c>
      <c r="P2683" s="41">
        <v>3</v>
      </c>
      <c r="Q2683" s="41">
        <v>3</v>
      </c>
      <c r="R2683" s="41">
        <v>3</v>
      </c>
    </row>
    <row r="2684" spans="1:18">
      <c r="A2684" s="40" t="str">
        <f t="shared" si="164"/>
        <v>3_19711</v>
      </c>
      <c r="B2684" s="40">
        <v>3</v>
      </c>
      <c r="C2684" s="41" t="s">
        <v>71</v>
      </c>
      <c r="D2684" s="40">
        <v>1</v>
      </c>
      <c r="E2684" s="40">
        <v>1971</v>
      </c>
      <c r="F2684" s="40" t="str">
        <f t="shared" si="165"/>
        <v>1971Q1</v>
      </c>
      <c r="G2684" s="40">
        <v>1</v>
      </c>
      <c r="H2684" s="40">
        <v>0</v>
      </c>
      <c r="I2684" s="40">
        <v>0</v>
      </c>
      <c r="J2684" s="42">
        <v>1654</v>
      </c>
      <c r="K2684" s="42">
        <f>J2684*OtherData!$C$3</f>
        <v>1252.0817562452687</v>
      </c>
      <c r="L2684" s="42" t="str">
        <f>VLOOKUP($C2684,OtherData!$H:$I,2,0)</f>
        <v>Storm</v>
      </c>
      <c r="M2684" s="54">
        <f t="shared" si="166"/>
        <v>-3.9277642060958635E-2</v>
      </c>
      <c r="N2684" s="42" t="e">
        <f>VLOOKUP(E2684,Inflation!$A$2:'Inflation'!$L$63,14,FALSE)*J2684</f>
        <v>#REF!</v>
      </c>
      <c r="O2684" s="126" t="e">
        <f t="shared" si="167"/>
        <v>#REF!</v>
      </c>
      <c r="P2684" s="41">
        <v>3</v>
      </c>
      <c r="Q2684" s="41">
        <v>3</v>
      </c>
      <c r="R2684" s="41">
        <v>3</v>
      </c>
    </row>
    <row r="2685" spans="1:18">
      <c r="A2685" s="40" t="str">
        <f t="shared" si="164"/>
        <v>4_20192</v>
      </c>
      <c r="B2685" s="40">
        <v>4</v>
      </c>
      <c r="C2685" s="41" t="s">
        <v>71</v>
      </c>
      <c r="D2685" s="40">
        <v>2</v>
      </c>
      <c r="E2685" s="40">
        <v>2019</v>
      </c>
      <c r="F2685" s="40" t="str">
        <f t="shared" si="165"/>
        <v>2019Q2</v>
      </c>
      <c r="G2685" s="40">
        <v>1</v>
      </c>
      <c r="H2685" s="40">
        <v>0</v>
      </c>
      <c r="I2685" s="40">
        <v>0</v>
      </c>
      <c r="J2685" s="42">
        <v>1654</v>
      </c>
      <c r="K2685" s="42">
        <f>J2685*OtherData!$C$3</f>
        <v>1252.0817562452687</v>
      </c>
      <c r="L2685" s="42" t="str">
        <f>VLOOKUP($C2685,OtherData!$H:$I,2,0)</f>
        <v>Storm</v>
      </c>
      <c r="M2685" s="54">
        <f t="shared" si="166"/>
        <v>-3.9277642060958635E-2</v>
      </c>
      <c r="N2685" s="42" t="e">
        <f>VLOOKUP(E2685,Inflation!$A$2:'Inflation'!$L$63,14,FALSE)*J2685</f>
        <v>#REF!</v>
      </c>
      <c r="O2685" s="126" t="e">
        <f t="shared" si="167"/>
        <v>#REF!</v>
      </c>
      <c r="P2685" s="41">
        <v>2</v>
      </c>
      <c r="Q2685" s="41">
        <v>2</v>
      </c>
      <c r="R2685" s="41">
        <v>2</v>
      </c>
    </row>
    <row r="2686" spans="1:18">
      <c r="A2686" s="40" t="str">
        <f t="shared" si="164"/>
        <v>4_20202</v>
      </c>
      <c r="B2686" s="40">
        <v>4</v>
      </c>
      <c r="C2686" s="41" t="s">
        <v>71</v>
      </c>
      <c r="D2686" s="40">
        <v>2</v>
      </c>
      <c r="E2686" s="40">
        <v>2020</v>
      </c>
      <c r="F2686" s="40" t="str">
        <f t="shared" si="165"/>
        <v>2020Q2</v>
      </c>
      <c r="G2686" s="40">
        <v>1</v>
      </c>
      <c r="H2686" s="40">
        <v>0</v>
      </c>
      <c r="I2686" s="40">
        <v>0</v>
      </c>
      <c r="J2686" s="42">
        <v>1654</v>
      </c>
      <c r="K2686" s="42">
        <f>J2686*OtherData!$C$3</f>
        <v>1252.0817562452687</v>
      </c>
      <c r="L2686" s="42" t="str">
        <f>VLOOKUP($C2686,OtherData!$H:$I,2,0)</f>
        <v>Storm</v>
      </c>
      <c r="M2686" s="54">
        <f t="shared" si="166"/>
        <v>-3.9277642060958635E-2</v>
      </c>
      <c r="N2686" s="42" t="e">
        <f>VLOOKUP(E2686,Inflation!$A$2:'Inflation'!$L$63,14,FALSE)*J2686</f>
        <v>#REF!</v>
      </c>
      <c r="O2686" s="126" t="e">
        <f t="shared" si="167"/>
        <v>#REF!</v>
      </c>
      <c r="P2686" s="41">
        <v>5</v>
      </c>
      <c r="Q2686" s="41">
        <v>2</v>
      </c>
      <c r="R2686" s="41">
        <v>5</v>
      </c>
    </row>
    <row r="2687" spans="1:18">
      <c r="A2687" s="40" t="str">
        <f t="shared" si="164"/>
        <v>3_20173</v>
      </c>
      <c r="B2687" s="40">
        <v>3</v>
      </c>
      <c r="C2687" s="41" t="s">
        <v>66</v>
      </c>
      <c r="D2687" s="40">
        <v>3</v>
      </c>
      <c r="E2687" s="40">
        <v>2017</v>
      </c>
      <c r="F2687" s="40" t="str">
        <f t="shared" si="165"/>
        <v>2017Q3</v>
      </c>
      <c r="G2687" s="40">
        <v>1</v>
      </c>
      <c r="H2687" s="40">
        <v>0</v>
      </c>
      <c r="I2687" s="40">
        <v>0</v>
      </c>
      <c r="J2687" s="42">
        <v>1653</v>
      </c>
      <c r="K2687" s="42">
        <f>J2687*OtherData!$C$3</f>
        <v>1251.324753974262</v>
      </c>
      <c r="L2687" s="42" t="str">
        <f>VLOOKUP($C2687,OtherData!$H:$I,2,0)</f>
        <v>Water</v>
      </c>
      <c r="M2687" s="54">
        <f t="shared" si="166"/>
        <v>-3.9277648724209642E-2</v>
      </c>
      <c r="N2687" s="42" t="e">
        <f>VLOOKUP(E2687,Inflation!$A$2:'Inflation'!$L$63,14,FALSE)*J2687</f>
        <v>#REF!</v>
      </c>
      <c r="O2687" s="126" t="e">
        <f t="shared" si="167"/>
        <v>#REF!</v>
      </c>
      <c r="P2687" s="41">
        <v>3</v>
      </c>
      <c r="Q2687" s="41">
        <v>3</v>
      </c>
      <c r="R2687" s="41">
        <v>3</v>
      </c>
    </row>
    <row r="2688" spans="1:18">
      <c r="A2688" s="40" t="str">
        <f t="shared" si="164"/>
        <v>5_19653</v>
      </c>
      <c r="B2688" s="40">
        <v>5</v>
      </c>
      <c r="C2688" s="41" t="s">
        <v>106</v>
      </c>
      <c r="D2688" s="40">
        <v>3</v>
      </c>
      <c r="E2688" s="40">
        <v>1965</v>
      </c>
      <c r="F2688" s="40" t="str">
        <f t="shared" si="165"/>
        <v>1965Q3</v>
      </c>
      <c r="G2688" s="40">
        <v>1</v>
      </c>
      <c r="H2688" s="40">
        <v>0</v>
      </c>
      <c r="I2688" s="40">
        <v>0</v>
      </c>
      <c r="J2688" s="42">
        <v>1652</v>
      </c>
      <c r="K2688" s="42">
        <f>J2688*OtherData!$C$3</f>
        <v>1250.5677517032552</v>
      </c>
      <c r="L2688" s="42" t="str">
        <f>VLOOKUP($C2688,OtherData!$H:$I,2,0)</f>
        <v>Storm</v>
      </c>
      <c r="M2688" s="54">
        <f t="shared" si="166"/>
        <v>-3.9277655387460642E-2</v>
      </c>
      <c r="N2688" s="42" t="e">
        <f>VLOOKUP(E2688,Inflation!$A$2:'Inflation'!$L$63,14,FALSE)*J2688</f>
        <v>#REF!</v>
      </c>
      <c r="O2688" s="126" t="e">
        <f t="shared" si="167"/>
        <v>#REF!</v>
      </c>
      <c r="P2688" s="41">
        <v>5</v>
      </c>
      <c r="Q2688" s="41">
        <v>5</v>
      </c>
      <c r="R2688" s="41">
        <v>3</v>
      </c>
    </row>
    <row r="2689" spans="1:18">
      <c r="A2689" s="40" t="str">
        <f t="shared" si="164"/>
        <v>2_19682</v>
      </c>
      <c r="B2689" s="40">
        <v>2</v>
      </c>
      <c r="C2689" s="41" t="s">
        <v>64</v>
      </c>
      <c r="D2689" s="40">
        <v>2</v>
      </c>
      <c r="E2689" s="40">
        <v>1968</v>
      </c>
      <c r="F2689" s="40" t="str">
        <f t="shared" si="165"/>
        <v>1968Q2</v>
      </c>
      <c r="G2689" s="40">
        <v>2</v>
      </c>
      <c r="H2689" s="40">
        <v>0</v>
      </c>
      <c r="I2689" s="40">
        <v>0</v>
      </c>
      <c r="J2689" s="42">
        <v>1652</v>
      </c>
      <c r="K2689" s="42">
        <f>J2689*OtherData!$C$3</f>
        <v>1250.5677517032552</v>
      </c>
      <c r="L2689" s="42" t="str">
        <f>VLOOKUP($C2689,OtherData!$H:$I,2,0)</f>
        <v>Wind</v>
      </c>
      <c r="M2689" s="54">
        <f t="shared" si="166"/>
        <v>-3.9277655387460642E-2</v>
      </c>
      <c r="N2689" s="42" t="e">
        <f>VLOOKUP(E2689,Inflation!$A$2:'Inflation'!$L$63,14,FALSE)*J2689</f>
        <v>#REF!</v>
      </c>
      <c r="O2689" s="126" t="e">
        <f t="shared" si="167"/>
        <v>#REF!</v>
      </c>
      <c r="P2689" s="41">
        <v>4</v>
      </c>
      <c r="Q2689" s="41">
        <v>4</v>
      </c>
      <c r="R2689" s="41">
        <v>4</v>
      </c>
    </row>
    <row r="2690" spans="1:18">
      <c r="A2690" s="40" t="str">
        <f t="shared" ref="A2690:A2753" si="168">B2690&amp;"_"&amp;E2690&amp;D2690</f>
        <v>5_19653</v>
      </c>
      <c r="B2690" s="40">
        <v>5</v>
      </c>
      <c r="C2690" s="41" t="s">
        <v>79</v>
      </c>
      <c r="D2690" s="40">
        <v>3</v>
      </c>
      <c r="E2690" s="40">
        <v>1965</v>
      </c>
      <c r="F2690" s="40" t="str">
        <f t="shared" ref="F2690:F2753" si="169">E2690&amp;"Q"&amp;D2690</f>
        <v>1965Q3</v>
      </c>
      <c r="G2690" s="40">
        <v>31</v>
      </c>
      <c r="H2690" s="40">
        <v>0</v>
      </c>
      <c r="I2690" s="40">
        <v>0</v>
      </c>
      <c r="J2690" s="42">
        <v>1650</v>
      </c>
      <c r="K2690" s="42">
        <f>J2690*OtherData!$C$3</f>
        <v>1249.0537471612415</v>
      </c>
      <c r="L2690" s="42" t="str">
        <f>VLOOKUP($C2690,OtherData!$H:$I,2,0)</f>
        <v>Storm</v>
      </c>
      <c r="M2690" s="54">
        <f t="shared" ref="M2690:M2753" si="170">STANDARDIZE(J2690,AVERAGE($J$2:$J$3367),_xlfn.STDEV.S($J$2:$J$3367))</f>
        <v>-3.9277668713962655E-2</v>
      </c>
      <c r="N2690" s="42" t="e">
        <f>VLOOKUP(E2690,Inflation!$A$2:'Inflation'!$L$63,14,FALSE)*J2690</f>
        <v>#REF!</v>
      </c>
      <c r="O2690" s="126" t="e">
        <f t="shared" ref="O2690:O2753" si="171">STANDARDIZE(N2690,AVERAGE($N$2:$N$3367),_xlfn.STDEV.S($N$2:$N$3367))</f>
        <v>#REF!</v>
      </c>
      <c r="P2690" s="41">
        <v>1</v>
      </c>
      <c r="Q2690" s="41">
        <v>1</v>
      </c>
      <c r="R2690" s="41">
        <v>1</v>
      </c>
    </row>
    <row r="2691" spans="1:18">
      <c r="A2691" s="40" t="str">
        <f t="shared" si="168"/>
        <v>2_19881</v>
      </c>
      <c r="B2691" s="40">
        <v>2</v>
      </c>
      <c r="C2691" s="41" t="s">
        <v>67</v>
      </c>
      <c r="D2691" s="40">
        <v>1</v>
      </c>
      <c r="E2691" s="40">
        <v>1988</v>
      </c>
      <c r="F2691" s="40" t="str">
        <f t="shared" si="169"/>
        <v>1988Q1</v>
      </c>
      <c r="G2691" s="40">
        <v>4</v>
      </c>
      <c r="H2691" s="40">
        <v>0</v>
      </c>
      <c r="I2691" s="40">
        <v>0</v>
      </c>
      <c r="J2691" s="42">
        <v>1650</v>
      </c>
      <c r="K2691" s="42">
        <f>J2691*OtherData!$C$3</f>
        <v>1249.0537471612415</v>
      </c>
      <c r="L2691" s="42" t="str">
        <f>VLOOKUP($C2691,OtherData!$H:$I,2,0)</f>
        <v>Winter</v>
      </c>
      <c r="M2691" s="54">
        <f t="shared" si="170"/>
        <v>-3.9277668713962655E-2</v>
      </c>
      <c r="N2691" s="42" t="e">
        <f>VLOOKUP(E2691,Inflation!$A$2:'Inflation'!$L$63,14,FALSE)*J2691</f>
        <v>#REF!</v>
      </c>
      <c r="O2691" s="126" t="e">
        <f t="shared" si="171"/>
        <v>#REF!</v>
      </c>
      <c r="P2691" s="41">
        <v>5</v>
      </c>
      <c r="Q2691" s="41">
        <v>5</v>
      </c>
      <c r="R2691" s="41">
        <v>3</v>
      </c>
    </row>
    <row r="2692" spans="1:18">
      <c r="A2692" s="40" t="str">
        <f t="shared" si="168"/>
        <v>5_19854</v>
      </c>
      <c r="B2692" s="40">
        <v>5</v>
      </c>
      <c r="C2692" s="41" t="s">
        <v>67</v>
      </c>
      <c r="D2692" s="40">
        <v>4</v>
      </c>
      <c r="E2692" s="40">
        <v>1985</v>
      </c>
      <c r="F2692" s="40" t="str">
        <f t="shared" si="169"/>
        <v>1985Q4</v>
      </c>
      <c r="G2692" s="40">
        <v>1</v>
      </c>
      <c r="H2692" s="40">
        <v>0</v>
      </c>
      <c r="I2692" s="40">
        <v>0</v>
      </c>
      <c r="J2692" s="42">
        <v>1649</v>
      </c>
      <c r="K2692" s="42">
        <f>J2692*OtherData!$C$3</f>
        <v>1248.2967448902348</v>
      </c>
      <c r="L2692" s="42" t="str">
        <f>VLOOKUP($C2692,OtherData!$H:$I,2,0)</f>
        <v>Winter</v>
      </c>
      <c r="M2692" s="54">
        <f t="shared" si="170"/>
        <v>-3.9277675377213661E-2</v>
      </c>
      <c r="N2692" s="42" t="e">
        <f>VLOOKUP(E2692,Inflation!$A$2:'Inflation'!$L$63,14,FALSE)*J2692</f>
        <v>#REF!</v>
      </c>
      <c r="O2692" s="126" t="e">
        <f t="shared" si="171"/>
        <v>#REF!</v>
      </c>
      <c r="P2692" s="41">
        <v>5</v>
      </c>
      <c r="Q2692" s="41">
        <v>2</v>
      </c>
      <c r="R2692" s="41">
        <v>2</v>
      </c>
    </row>
    <row r="2693" spans="1:18">
      <c r="A2693" s="40" t="str">
        <f t="shared" si="168"/>
        <v>4_19883</v>
      </c>
      <c r="B2693" s="40">
        <v>4</v>
      </c>
      <c r="C2693" s="41" t="s">
        <v>85</v>
      </c>
      <c r="D2693" s="40">
        <v>3</v>
      </c>
      <c r="E2693" s="40">
        <v>1988</v>
      </c>
      <c r="F2693" s="40" t="str">
        <f t="shared" si="169"/>
        <v>1988Q3</v>
      </c>
      <c r="G2693" s="40">
        <v>31</v>
      </c>
      <c r="H2693" s="40">
        <v>0</v>
      </c>
      <c r="I2693" s="40">
        <v>0</v>
      </c>
      <c r="J2693" s="42">
        <v>1647</v>
      </c>
      <c r="K2693" s="42">
        <f>J2693*OtherData!$C$3</f>
        <v>1246.7827403482211</v>
      </c>
      <c r="L2693" s="42" t="str">
        <f>VLOOKUP($C2693,OtherData!$H:$I,2,0)</f>
        <v>Heat</v>
      </c>
      <c r="M2693" s="54">
        <f t="shared" si="170"/>
        <v>-3.9277688703715674E-2</v>
      </c>
      <c r="N2693" s="42" t="e">
        <f>VLOOKUP(E2693,Inflation!$A$2:'Inflation'!$L$63,14,FALSE)*J2693</f>
        <v>#REF!</v>
      </c>
      <c r="O2693" s="126" t="e">
        <f t="shared" si="171"/>
        <v>#REF!</v>
      </c>
      <c r="P2693" s="41">
        <v>3</v>
      </c>
      <c r="Q2693" s="41">
        <v>3</v>
      </c>
      <c r="R2693" s="41">
        <v>3</v>
      </c>
    </row>
    <row r="2694" spans="1:18">
      <c r="A2694" s="40" t="str">
        <f t="shared" si="168"/>
        <v>4_19643</v>
      </c>
      <c r="B2694" s="40">
        <v>4</v>
      </c>
      <c r="C2694" s="41" t="s">
        <v>64</v>
      </c>
      <c r="D2694" s="40">
        <v>3</v>
      </c>
      <c r="E2694" s="40">
        <v>1964</v>
      </c>
      <c r="F2694" s="40" t="str">
        <f t="shared" si="169"/>
        <v>1964Q3</v>
      </c>
      <c r="G2694" s="40">
        <v>2</v>
      </c>
      <c r="H2694" s="40">
        <v>0</v>
      </c>
      <c r="I2694" s="40">
        <v>0</v>
      </c>
      <c r="J2694" s="42">
        <v>1646</v>
      </c>
      <c r="K2694" s="42">
        <f>J2694*OtherData!$C$3</f>
        <v>1246.0257380772143</v>
      </c>
      <c r="L2694" s="42" t="str">
        <f>VLOOKUP($C2694,OtherData!$H:$I,2,0)</f>
        <v>Wind</v>
      </c>
      <c r="M2694" s="54">
        <f t="shared" si="170"/>
        <v>-3.9277695366966681E-2</v>
      </c>
      <c r="N2694" s="42" t="e">
        <f>VLOOKUP(E2694,Inflation!$A$2:'Inflation'!$L$63,14,FALSE)*J2694</f>
        <v>#REF!</v>
      </c>
      <c r="O2694" s="126" t="e">
        <f t="shared" si="171"/>
        <v>#REF!</v>
      </c>
      <c r="P2694" s="41">
        <v>4</v>
      </c>
      <c r="Q2694" s="41">
        <v>4</v>
      </c>
      <c r="R2694" s="41">
        <v>4</v>
      </c>
    </row>
    <row r="2695" spans="1:18">
      <c r="A2695" s="40" t="str">
        <f t="shared" si="168"/>
        <v>3_20202</v>
      </c>
      <c r="B2695" s="40">
        <v>3</v>
      </c>
      <c r="C2695" s="41" t="s">
        <v>66</v>
      </c>
      <c r="D2695" s="40">
        <v>2</v>
      </c>
      <c r="E2695" s="40">
        <v>2020</v>
      </c>
      <c r="F2695" s="40" t="str">
        <f t="shared" si="169"/>
        <v>2020Q2</v>
      </c>
      <c r="G2695" s="40">
        <v>1</v>
      </c>
      <c r="H2695" s="40">
        <v>0</v>
      </c>
      <c r="I2695" s="40">
        <v>0</v>
      </c>
      <c r="J2695" s="42">
        <v>1646</v>
      </c>
      <c r="K2695" s="42">
        <f>J2695*OtherData!$C$3</f>
        <v>1246.0257380772143</v>
      </c>
      <c r="L2695" s="42" t="str">
        <f>VLOOKUP($C2695,OtherData!$H:$I,2,0)</f>
        <v>Water</v>
      </c>
      <c r="M2695" s="54">
        <f t="shared" si="170"/>
        <v>-3.9277695366966681E-2</v>
      </c>
      <c r="N2695" s="42" t="e">
        <f>VLOOKUP(E2695,Inflation!$A$2:'Inflation'!$L$63,14,FALSE)*J2695</f>
        <v>#REF!</v>
      </c>
      <c r="O2695" s="126" t="e">
        <f t="shared" si="171"/>
        <v>#REF!</v>
      </c>
      <c r="P2695" s="41">
        <v>3</v>
      </c>
      <c r="Q2695" s="41">
        <v>3</v>
      </c>
      <c r="R2695" s="41">
        <v>3</v>
      </c>
    </row>
    <row r="2696" spans="1:18">
      <c r="A2696" s="40" t="str">
        <f t="shared" si="168"/>
        <v>3_20181</v>
      </c>
      <c r="B2696" s="40">
        <v>3</v>
      </c>
      <c r="C2696" s="41" t="s">
        <v>71</v>
      </c>
      <c r="D2696" s="40">
        <v>1</v>
      </c>
      <c r="E2696" s="40">
        <v>2018</v>
      </c>
      <c r="F2696" s="40" t="str">
        <f t="shared" si="169"/>
        <v>2018Q1</v>
      </c>
      <c r="G2696" s="40">
        <v>1</v>
      </c>
      <c r="H2696" s="40">
        <v>0</v>
      </c>
      <c r="I2696" s="40">
        <v>0</v>
      </c>
      <c r="J2696" s="42">
        <v>1644</v>
      </c>
      <c r="K2696" s="42">
        <f>J2696*OtherData!$C$3</f>
        <v>1244.5117335352006</v>
      </c>
      <c r="L2696" s="42" t="str">
        <f>VLOOKUP($C2696,OtherData!$H:$I,2,0)</f>
        <v>Storm</v>
      </c>
      <c r="M2696" s="54">
        <f t="shared" si="170"/>
        <v>-3.9277708693468694E-2</v>
      </c>
      <c r="N2696" s="42" t="e">
        <f>VLOOKUP(E2696,Inflation!$A$2:'Inflation'!$L$63,14,FALSE)*J2696</f>
        <v>#REF!</v>
      </c>
      <c r="O2696" s="126" t="e">
        <f t="shared" si="171"/>
        <v>#REF!</v>
      </c>
      <c r="P2696" s="41">
        <v>4</v>
      </c>
      <c r="Q2696" s="41">
        <v>4</v>
      </c>
      <c r="R2696" s="41">
        <v>5</v>
      </c>
    </row>
    <row r="2697" spans="1:18">
      <c r="A2697" s="40" t="str">
        <f t="shared" si="168"/>
        <v>3_20192</v>
      </c>
      <c r="B2697" s="40">
        <v>3</v>
      </c>
      <c r="C2697" s="41" t="s">
        <v>71</v>
      </c>
      <c r="D2697" s="40">
        <v>2</v>
      </c>
      <c r="E2697" s="40">
        <v>2019</v>
      </c>
      <c r="F2697" s="40" t="str">
        <f t="shared" si="169"/>
        <v>2019Q2</v>
      </c>
      <c r="G2697" s="40">
        <v>1</v>
      </c>
      <c r="H2697" s="40">
        <v>0</v>
      </c>
      <c r="I2697" s="40">
        <v>0</v>
      </c>
      <c r="J2697" s="42">
        <v>1642</v>
      </c>
      <c r="K2697" s="42">
        <f>J2697*OtherData!$C$3</f>
        <v>1242.9977289931871</v>
      </c>
      <c r="L2697" s="42" t="str">
        <f>VLOOKUP($C2697,OtherData!$H:$I,2,0)</f>
        <v>Storm</v>
      </c>
      <c r="M2697" s="54">
        <f t="shared" si="170"/>
        <v>-3.9277722019970707E-2</v>
      </c>
      <c r="N2697" s="42" t="e">
        <f>VLOOKUP(E2697,Inflation!$A$2:'Inflation'!$L$63,14,FALSE)*J2697</f>
        <v>#REF!</v>
      </c>
      <c r="O2697" s="126" t="e">
        <f t="shared" si="171"/>
        <v>#REF!</v>
      </c>
      <c r="P2697" s="41">
        <v>5</v>
      </c>
      <c r="Q2697" s="41">
        <v>2</v>
      </c>
      <c r="R2697" s="41">
        <v>5</v>
      </c>
    </row>
    <row r="2698" spans="1:18">
      <c r="A2698" s="40" t="str">
        <f t="shared" si="168"/>
        <v>5_19841</v>
      </c>
      <c r="B2698" s="40">
        <v>5</v>
      </c>
      <c r="C2698" s="41" t="s">
        <v>73</v>
      </c>
      <c r="D2698" s="40">
        <v>1</v>
      </c>
      <c r="E2698" s="40">
        <v>1984</v>
      </c>
      <c r="F2698" s="40" t="str">
        <f t="shared" si="169"/>
        <v>1984Q1</v>
      </c>
      <c r="G2698" s="40">
        <v>1</v>
      </c>
      <c r="H2698" s="40">
        <v>0</v>
      </c>
      <c r="I2698" s="40">
        <v>0</v>
      </c>
      <c r="J2698" s="42">
        <v>1641</v>
      </c>
      <c r="K2698" s="42">
        <f>J2698*OtherData!$C$3</f>
        <v>1242.2407267221802</v>
      </c>
      <c r="L2698" s="42" t="str">
        <f>VLOOKUP($C2698,OtherData!$H:$I,2,0)</f>
        <v>Wind</v>
      </c>
      <c r="M2698" s="54">
        <f t="shared" si="170"/>
        <v>-3.9277728683221713E-2</v>
      </c>
      <c r="N2698" s="42" t="e">
        <f>VLOOKUP(E2698,Inflation!$A$2:'Inflation'!$L$63,14,FALSE)*J2698</f>
        <v>#REF!</v>
      </c>
      <c r="O2698" s="126" t="e">
        <f t="shared" si="171"/>
        <v>#REF!</v>
      </c>
      <c r="P2698" s="41">
        <v>2</v>
      </c>
      <c r="Q2698" s="41">
        <v>2</v>
      </c>
      <c r="R2698" s="41">
        <v>2</v>
      </c>
    </row>
    <row r="2699" spans="1:18">
      <c r="A2699" s="40" t="str">
        <f t="shared" si="168"/>
        <v>5_19653</v>
      </c>
      <c r="B2699" s="40">
        <v>5</v>
      </c>
      <c r="C2699" s="41" t="s">
        <v>72</v>
      </c>
      <c r="D2699" s="40">
        <v>3</v>
      </c>
      <c r="E2699" s="40">
        <v>1965</v>
      </c>
      <c r="F2699" s="40" t="str">
        <f t="shared" si="169"/>
        <v>1965Q3</v>
      </c>
      <c r="G2699" s="40">
        <v>1</v>
      </c>
      <c r="H2699" s="40">
        <v>0</v>
      </c>
      <c r="I2699" s="40">
        <v>0</v>
      </c>
      <c r="J2699" s="42">
        <v>1637</v>
      </c>
      <c r="K2699" s="42">
        <f>J2699*OtherData!$C$3</f>
        <v>1239.212717638153</v>
      </c>
      <c r="L2699" s="42" t="str">
        <f>VLOOKUP($C2699,OtherData!$H:$I,2,0)</f>
        <v>Storm</v>
      </c>
      <c r="M2699" s="54">
        <f t="shared" si="170"/>
        <v>-3.9277755336225732E-2</v>
      </c>
      <c r="N2699" s="42" t="e">
        <f>VLOOKUP(E2699,Inflation!$A$2:'Inflation'!$L$63,14,FALSE)*J2699</f>
        <v>#REF!</v>
      </c>
      <c r="O2699" s="126" t="e">
        <f t="shared" si="171"/>
        <v>#REF!</v>
      </c>
      <c r="P2699" s="41">
        <v>3</v>
      </c>
      <c r="Q2699" s="41">
        <v>3</v>
      </c>
      <c r="R2699" s="41">
        <v>3</v>
      </c>
    </row>
    <row r="2700" spans="1:18">
      <c r="A2700" s="40" t="str">
        <f t="shared" si="168"/>
        <v>3_20173</v>
      </c>
      <c r="B2700" s="40">
        <v>3</v>
      </c>
      <c r="C2700" s="41" t="s">
        <v>74</v>
      </c>
      <c r="D2700" s="40">
        <v>3</v>
      </c>
      <c r="E2700" s="40">
        <v>2017</v>
      </c>
      <c r="F2700" s="40" t="str">
        <f t="shared" si="169"/>
        <v>2017Q3</v>
      </c>
      <c r="G2700" s="40">
        <v>1</v>
      </c>
      <c r="H2700" s="40">
        <v>0</v>
      </c>
      <c r="I2700" s="40">
        <v>0</v>
      </c>
      <c r="J2700" s="42">
        <v>1637</v>
      </c>
      <c r="K2700" s="42">
        <f>J2700*OtherData!$C$3</f>
        <v>1239.212717638153</v>
      </c>
      <c r="L2700" s="42" t="str">
        <f>VLOOKUP($C2700,OtherData!$H:$I,2,0)</f>
        <v>Storm</v>
      </c>
      <c r="M2700" s="54">
        <f t="shared" si="170"/>
        <v>-3.9277755336225732E-2</v>
      </c>
      <c r="N2700" s="42" t="e">
        <f>VLOOKUP(E2700,Inflation!$A$2:'Inflation'!$L$63,14,FALSE)*J2700</f>
        <v>#REF!</v>
      </c>
      <c r="O2700" s="126" t="e">
        <f t="shared" si="171"/>
        <v>#REF!</v>
      </c>
      <c r="P2700" s="41">
        <v>1</v>
      </c>
      <c r="Q2700" s="41">
        <v>1</v>
      </c>
      <c r="R2700" s="41">
        <v>1</v>
      </c>
    </row>
    <row r="2701" spans="1:18">
      <c r="A2701" s="40" t="str">
        <f t="shared" si="168"/>
        <v>3_20202</v>
      </c>
      <c r="B2701" s="40">
        <v>3</v>
      </c>
      <c r="C2701" s="41" t="s">
        <v>66</v>
      </c>
      <c r="D2701" s="40">
        <v>2</v>
      </c>
      <c r="E2701" s="40">
        <v>2020</v>
      </c>
      <c r="F2701" s="40" t="str">
        <f t="shared" si="169"/>
        <v>2020Q2</v>
      </c>
      <c r="G2701" s="40">
        <v>1</v>
      </c>
      <c r="H2701" s="40">
        <v>0</v>
      </c>
      <c r="I2701" s="40">
        <v>0</v>
      </c>
      <c r="J2701" s="42">
        <v>1636</v>
      </c>
      <c r="K2701" s="42">
        <f>J2701*OtherData!$C$3</f>
        <v>1238.4557153671462</v>
      </c>
      <c r="L2701" s="42" t="str">
        <f>VLOOKUP($C2701,OtherData!$H:$I,2,0)</f>
        <v>Water</v>
      </c>
      <c r="M2701" s="54">
        <f t="shared" si="170"/>
        <v>-3.9277761999476739E-2</v>
      </c>
      <c r="N2701" s="42" t="e">
        <f>VLOOKUP(E2701,Inflation!$A$2:'Inflation'!$L$63,14,FALSE)*J2701</f>
        <v>#REF!</v>
      </c>
      <c r="O2701" s="126" t="e">
        <f t="shared" si="171"/>
        <v>#REF!</v>
      </c>
      <c r="P2701" s="41">
        <v>2</v>
      </c>
      <c r="Q2701" s="41">
        <v>2</v>
      </c>
      <c r="R2701" s="41">
        <v>2</v>
      </c>
    </row>
    <row r="2702" spans="1:18">
      <c r="A2702" s="40" t="str">
        <f t="shared" si="168"/>
        <v>1_19784</v>
      </c>
      <c r="B2702" s="40">
        <v>1</v>
      </c>
      <c r="C2702" s="41" t="s">
        <v>70</v>
      </c>
      <c r="D2702" s="40">
        <v>4</v>
      </c>
      <c r="E2702" s="40">
        <v>1978</v>
      </c>
      <c r="F2702" s="40" t="str">
        <f t="shared" si="169"/>
        <v>1978Q4</v>
      </c>
      <c r="G2702" s="40">
        <v>31</v>
      </c>
      <c r="H2702" s="40">
        <v>0</v>
      </c>
      <c r="I2702" s="40">
        <v>0</v>
      </c>
      <c r="J2702" s="42">
        <v>1635</v>
      </c>
      <c r="K2702" s="42">
        <f>J2702*OtherData!$C$3</f>
        <v>1237.6987130961393</v>
      </c>
      <c r="L2702" s="42" t="str">
        <f>VLOOKUP($C2702,OtherData!$H:$I,2,0)</f>
        <v>Heat</v>
      </c>
      <c r="M2702" s="54">
        <f t="shared" si="170"/>
        <v>-3.9277768662727745E-2</v>
      </c>
      <c r="N2702" s="42" t="e">
        <f>VLOOKUP(E2702,Inflation!$A$2:'Inflation'!$L$63,14,FALSE)*J2702</f>
        <v>#REF!</v>
      </c>
      <c r="O2702" s="126" t="e">
        <f t="shared" si="171"/>
        <v>#REF!</v>
      </c>
      <c r="P2702" s="41">
        <v>2</v>
      </c>
      <c r="Q2702" s="41">
        <v>2</v>
      </c>
      <c r="R2702" s="41">
        <v>2</v>
      </c>
    </row>
    <row r="2703" spans="1:18">
      <c r="A2703" s="40" t="str">
        <f t="shared" si="168"/>
        <v>3_20173</v>
      </c>
      <c r="B2703" s="40">
        <v>3</v>
      </c>
      <c r="C2703" s="41" t="s">
        <v>74</v>
      </c>
      <c r="D2703" s="40">
        <v>3</v>
      </c>
      <c r="E2703" s="40">
        <v>2017</v>
      </c>
      <c r="F2703" s="40" t="str">
        <f t="shared" si="169"/>
        <v>2017Q3</v>
      </c>
      <c r="G2703" s="40">
        <v>1</v>
      </c>
      <c r="H2703" s="40">
        <v>0</v>
      </c>
      <c r="I2703" s="40">
        <v>0</v>
      </c>
      <c r="J2703" s="42">
        <v>1635</v>
      </c>
      <c r="K2703" s="42">
        <f>J2703*OtherData!$C$3</f>
        <v>1237.6987130961393</v>
      </c>
      <c r="L2703" s="42" t="str">
        <f>VLOOKUP($C2703,OtherData!$H:$I,2,0)</f>
        <v>Storm</v>
      </c>
      <c r="M2703" s="54">
        <f t="shared" si="170"/>
        <v>-3.9277768662727745E-2</v>
      </c>
      <c r="N2703" s="42" t="e">
        <f>VLOOKUP(E2703,Inflation!$A$2:'Inflation'!$L$63,14,FALSE)*J2703</f>
        <v>#REF!</v>
      </c>
      <c r="O2703" s="126" t="e">
        <f t="shared" si="171"/>
        <v>#REF!</v>
      </c>
      <c r="P2703" s="41">
        <v>1</v>
      </c>
      <c r="Q2703" s="41">
        <v>1</v>
      </c>
      <c r="R2703" s="41">
        <v>5</v>
      </c>
    </row>
    <row r="2704" spans="1:18">
      <c r="A2704" s="40" t="str">
        <f t="shared" si="168"/>
        <v>3_20173</v>
      </c>
      <c r="B2704" s="40">
        <v>3</v>
      </c>
      <c r="C2704" s="41" t="s">
        <v>66</v>
      </c>
      <c r="D2704" s="40">
        <v>3</v>
      </c>
      <c r="E2704" s="40">
        <v>2017</v>
      </c>
      <c r="F2704" s="40" t="str">
        <f t="shared" si="169"/>
        <v>2017Q3</v>
      </c>
      <c r="G2704" s="40">
        <v>1</v>
      </c>
      <c r="H2704" s="40">
        <v>0</v>
      </c>
      <c r="I2704" s="40">
        <v>0</v>
      </c>
      <c r="J2704" s="42">
        <v>1633</v>
      </c>
      <c r="K2704" s="42">
        <f>J2704*OtherData!$C$3</f>
        <v>1236.1847085541258</v>
      </c>
      <c r="L2704" s="42" t="str">
        <f>VLOOKUP($C2704,OtherData!$H:$I,2,0)</f>
        <v>Water</v>
      </c>
      <c r="M2704" s="54">
        <f t="shared" si="170"/>
        <v>-3.9277781989229758E-2</v>
      </c>
      <c r="N2704" s="42" t="e">
        <f>VLOOKUP(E2704,Inflation!$A$2:'Inflation'!$L$63,14,FALSE)*J2704</f>
        <v>#REF!</v>
      </c>
      <c r="O2704" s="126" t="e">
        <f t="shared" si="171"/>
        <v>#REF!</v>
      </c>
      <c r="P2704" s="41">
        <v>4</v>
      </c>
      <c r="Q2704" s="41">
        <v>4</v>
      </c>
      <c r="R2704" s="41">
        <v>4</v>
      </c>
    </row>
    <row r="2705" spans="1:18">
      <c r="A2705" s="40" t="str">
        <f t="shared" si="168"/>
        <v>6_19754</v>
      </c>
      <c r="B2705" s="40">
        <v>6</v>
      </c>
      <c r="C2705" s="41" t="s">
        <v>73</v>
      </c>
      <c r="D2705" s="40">
        <v>4</v>
      </c>
      <c r="E2705" s="40">
        <v>1975</v>
      </c>
      <c r="F2705" s="40" t="str">
        <f t="shared" si="169"/>
        <v>1975Q4</v>
      </c>
      <c r="G2705" s="40">
        <v>1</v>
      </c>
      <c r="H2705" s="40">
        <v>0</v>
      </c>
      <c r="I2705" s="40">
        <v>0</v>
      </c>
      <c r="J2705" s="42">
        <v>1632</v>
      </c>
      <c r="K2705" s="42">
        <f>J2705*OtherData!$C$3</f>
        <v>1235.4277062831188</v>
      </c>
      <c r="L2705" s="42" t="str">
        <f>VLOOKUP($C2705,OtherData!$H:$I,2,0)</f>
        <v>Wind</v>
      </c>
      <c r="M2705" s="54">
        <f t="shared" si="170"/>
        <v>-3.9277788652480765E-2</v>
      </c>
      <c r="N2705" s="42" t="e">
        <f>VLOOKUP(E2705,Inflation!$A$2:'Inflation'!$L$63,14,FALSE)*J2705</f>
        <v>#REF!</v>
      </c>
      <c r="O2705" s="126" t="e">
        <f t="shared" si="171"/>
        <v>#REF!</v>
      </c>
      <c r="P2705" s="41">
        <v>3</v>
      </c>
      <c r="Q2705" s="41">
        <v>3</v>
      </c>
      <c r="R2705" s="41">
        <v>5</v>
      </c>
    </row>
    <row r="2706" spans="1:18">
      <c r="A2706" s="40" t="str">
        <f t="shared" si="168"/>
        <v>1_19641</v>
      </c>
      <c r="B2706" s="40">
        <v>1</v>
      </c>
      <c r="C2706" s="41" t="s">
        <v>73</v>
      </c>
      <c r="D2706" s="40">
        <v>1</v>
      </c>
      <c r="E2706" s="40">
        <v>1964</v>
      </c>
      <c r="F2706" s="40" t="str">
        <f t="shared" si="169"/>
        <v>1964Q1</v>
      </c>
      <c r="G2706" s="40">
        <v>1</v>
      </c>
      <c r="H2706" s="40">
        <v>0</v>
      </c>
      <c r="I2706" s="40">
        <v>3</v>
      </c>
      <c r="J2706" s="42">
        <v>1627</v>
      </c>
      <c r="K2706" s="42">
        <f>J2706*OtherData!$C$3</f>
        <v>1231.6426949280849</v>
      </c>
      <c r="L2706" s="42" t="str">
        <f>VLOOKUP($C2706,OtherData!$H:$I,2,0)</f>
        <v>Wind</v>
      </c>
      <c r="M2706" s="54">
        <f t="shared" si="170"/>
        <v>-3.9277821968735797E-2</v>
      </c>
      <c r="N2706" s="42" t="e">
        <f>VLOOKUP(E2706,Inflation!$A$2:'Inflation'!$L$63,14,FALSE)*J2706</f>
        <v>#REF!</v>
      </c>
      <c r="O2706" s="126" t="e">
        <f t="shared" si="171"/>
        <v>#REF!</v>
      </c>
      <c r="P2706" s="41">
        <v>2</v>
      </c>
      <c r="Q2706" s="41">
        <v>2</v>
      </c>
      <c r="R2706" s="41">
        <v>2</v>
      </c>
    </row>
    <row r="2707" spans="1:18">
      <c r="A2707" s="40" t="str">
        <f t="shared" si="168"/>
        <v>5_19722</v>
      </c>
      <c r="B2707" s="40">
        <v>5</v>
      </c>
      <c r="C2707" s="41" t="s">
        <v>64</v>
      </c>
      <c r="D2707" s="40">
        <v>2</v>
      </c>
      <c r="E2707" s="40">
        <v>1972</v>
      </c>
      <c r="F2707" s="40" t="str">
        <f t="shared" si="169"/>
        <v>1972Q2</v>
      </c>
      <c r="G2707" s="40">
        <v>2</v>
      </c>
      <c r="H2707" s="40">
        <v>0</v>
      </c>
      <c r="I2707" s="40">
        <v>0</v>
      </c>
      <c r="J2707" s="42">
        <v>1626</v>
      </c>
      <c r="K2707" s="42">
        <f>J2707*OtherData!$C$3</f>
        <v>1230.8856926570779</v>
      </c>
      <c r="L2707" s="42" t="str">
        <f>VLOOKUP($C2707,OtherData!$H:$I,2,0)</f>
        <v>Wind</v>
      </c>
      <c r="M2707" s="54">
        <f t="shared" si="170"/>
        <v>-3.9277828631986804E-2</v>
      </c>
      <c r="N2707" s="42" t="e">
        <f>VLOOKUP(E2707,Inflation!$A$2:'Inflation'!$L$63,14,FALSE)*J2707</f>
        <v>#REF!</v>
      </c>
      <c r="O2707" s="126" t="e">
        <f t="shared" si="171"/>
        <v>#REF!</v>
      </c>
      <c r="P2707" s="41">
        <v>4</v>
      </c>
      <c r="Q2707" s="41">
        <v>4</v>
      </c>
      <c r="R2707" s="41">
        <v>4</v>
      </c>
    </row>
    <row r="2708" spans="1:18">
      <c r="A2708" s="40" t="str">
        <f t="shared" si="168"/>
        <v>3_20173</v>
      </c>
      <c r="B2708" s="40">
        <v>3</v>
      </c>
      <c r="C2708" s="41" t="s">
        <v>66</v>
      </c>
      <c r="D2708" s="40">
        <v>3</v>
      </c>
      <c r="E2708" s="40">
        <v>2017</v>
      </c>
      <c r="F2708" s="40" t="str">
        <f t="shared" si="169"/>
        <v>2017Q3</v>
      </c>
      <c r="G2708" s="40">
        <v>1</v>
      </c>
      <c r="H2708" s="40">
        <v>0</v>
      </c>
      <c r="I2708" s="40">
        <v>0</v>
      </c>
      <c r="J2708" s="42">
        <v>1626</v>
      </c>
      <c r="K2708" s="42">
        <f>J2708*OtherData!$C$3</f>
        <v>1230.8856926570779</v>
      </c>
      <c r="L2708" s="42" t="str">
        <f>VLOOKUP($C2708,OtherData!$H:$I,2,0)</f>
        <v>Water</v>
      </c>
      <c r="M2708" s="54">
        <f t="shared" si="170"/>
        <v>-3.9277828631986804E-2</v>
      </c>
      <c r="N2708" s="42" t="e">
        <f>VLOOKUP(E2708,Inflation!$A$2:'Inflation'!$L$63,14,FALSE)*J2708</f>
        <v>#REF!</v>
      </c>
      <c r="O2708" s="126" t="e">
        <f t="shared" si="171"/>
        <v>#REF!</v>
      </c>
      <c r="P2708" s="41">
        <v>3</v>
      </c>
      <c r="Q2708" s="41">
        <v>3</v>
      </c>
      <c r="R2708" s="41">
        <v>3</v>
      </c>
    </row>
    <row r="2709" spans="1:18">
      <c r="A2709" s="40" t="str">
        <f t="shared" si="168"/>
        <v>1_19771</v>
      </c>
      <c r="B2709" s="40">
        <v>1</v>
      </c>
      <c r="C2709" s="41" t="s">
        <v>67</v>
      </c>
      <c r="D2709" s="40">
        <v>1</v>
      </c>
      <c r="E2709" s="40">
        <v>1977</v>
      </c>
      <c r="F2709" s="40" t="str">
        <f t="shared" si="169"/>
        <v>1977Q1</v>
      </c>
      <c r="G2709" s="40">
        <v>31</v>
      </c>
      <c r="H2709" s="40">
        <v>0</v>
      </c>
      <c r="I2709" s="40">
        <v>0</v>
      </c>
      <c r="J2709" s="42">
        <v>1623</v>
      </c>
      <c r="K2709" s="42">
        <f>J2709*OtherData!$C$3</f>
        <v>1228.6146858440575</v>
      </c>
      <c r="L2709" s="42" t="str">
        <f>VLOOKUP($C2709,OtherData!$H:$I,2,0)</f>
        <v>Winter</v>
      </c>
      <c r="M2709" s="54">
        <f t="shared" si="170"/>
        <v>-3.9277848621739823E-2</v>
      </c>
      <c r="N2709" s="42" t="e">
        <f>VLOOKUP(E2709,Inflation!$A$2:'Inflation'!$L$63,14,FALSE)*J2709</f>
        <v>#REF!</v>
      </c>
      <c r="O2709" s="126" t="e">
        <f t="shared" si="171"/>
        <v>#REF!</v>
      </c>
      <c r="P2709" s="41">
        <v>3</v>
      </c>
      <c r="Q2709" s="41">
        <v>3</v>
      </c>
      <c r="R2709" s="41">
        <v>3</v>
      </c>
    </row>
    <row r="2710" spans="1:18">
      <c r="A2710" s="40" t="str">
        <f t="shared" si="168"/>
        <v>3_20172</v>
      </c>
      <c r="B2710" s="40">
        <v>3</v>
      </c>
      <c r="C2710" s="41" t="s">
        <v>66</v>
      </c>
      <c r="D2710" s="40">
        <v>2</v>
      </c>
      <c r="E2710" s="40">
        <v>2017</v>
      </c>
      <c r="F2710" s="40" t="str">
        <f t="shared" si="169"/>
        <v>2017Q2</v>
      </c>
      <c r="G2710" s="40">
        <v>1</v>
      </c>
      <c r="H2710" s="40">
        <v>0</v>
      </c>
      <c r="I2710" s="40">
        <v>0</v>
      </c>
      <c r="J2710" s="42">
        <v>1623</v>
      </c>
      <c r="K2710" s="42">
        <f>J2710*OtherData!$C$3</f>
        <v>1228.6146858440575</v>
      </c>
      <c r="L2710" s="42" t="str">
        <f>VLOOKUP($C2710,OtherData!$H:$I,2,0)</f>
        <v>Water</v>
      </c>
      <c r="M2710" s="54">
        <f t="shared" si="170"/>
        <v>-3.9277848621739823E-2</v>
      </c>
      <c r="N2710" s="42" t="e">
        <f>VLOOKUP(E2710,Inflation!$A$2:'Inflation'!$L$63,14,FALSE)*J2710</f>
        <v>#REF!</v>
      </c>
      <c r="O2710" s="126" t="e">
        <f t="shared" si="171"/>
        <v>#REF!</v>
      </c>
      <c r="P2710" s="41">
        <v>4</v>
      </c>
      <c r="Q2710" s="41">
        <v>4</v>
      </c>
      <c r="R2710" s="41">
        <v>4</v>
      </c>
    </row>
    <row r="2711" spans="1:18">
      <c r="A2711" s="40" t="str">
        <f t="shared" si="168"/>
        <v>4_20192</v>
      </c>
      <c r="B2711" s="40">
        <v>4</v>
      </c>
      <c r="C2711" s="41" t="s">
        <v>71</v>
      </c>
      <c r="D2711" s="40">
        <v>2</v>
      </c>
      <c r="E2711" s="40">
        <v>2019</v>
      </c>
      <c r="F2711" s="40" t="str">
        <f t="shared" si="169"/>
        <v>2019Q2</v>
      </c>
      <c r="G2711" s="40">
        <v>1</v>
      </c>
      <c r="H2711" s="40">
        <v>0</v>
      </c>
      <c r="I2711" s="40">
        <v>0</v>
      </c>
      <c r="J2711" s="42">
        <v>1622</v>
      </c>
      <c r="K2711" s="42">
        <f>J2711*OtherData!$C$3</f>
        <v>1227.8576835730507</v>
      </c>
      <c r="L2711" s="42" t="str">
        <f>VLOOKUP($C2711,OtherData!$H:$I,2,0)</f>
        <v>Storm</v>
      </c>
      <c r="M2711" s="54">
        <f t="shared" si="170"/>
        <v>-3.927785528499083E-2</v>
      </c>
      <c r="N2711" s="42" t="e">
        <f>VLOOKUP(E2711,Inflation!$A$2:'Inflation'!$L$63,14,FALSE)*J2711</f>
        <v>#REF!</v>
      </c>
      <c r="O2711" s="126" t="e">
        <f t="shared" si="171"/>
        <v>#REF!</v>
      </c>
      <c r="P2711" s="41">
        <v>4</v>
      </c>
      <c r="Q2711" s="41">
        <v>4</v>
      </c>
      <c r="R2711" s="41">
        <v>5</v>
      </c>
    </row>
    <row r="2712" spans="1:18">
      <c r="A2712" s="40" t="str">
        <f t="shared" si="168"/>
        <v>3_19611</v>
      </c>
      <c r="B2712" s="40">
        <v>3</v>
      </c>
      <c r="C2712" s="41" t="s">
        <v>73</v>
      </c>
      <c r="D2712" s="40">
        <v>1</v>
      </c>
      <c r="E2712" s="40">
        <v>1961</v>
      </c>
      <c r="F2712" s="40" t="str">
        <f t="shared" si="169"/>
        <v>1961Q1</v>
      </c>
      <c r="G2712" s="40">
        <v>1</v>
      </c>
      <c r="H2712" s="40">
        <v>0</v>
      </c>
      <c r="I2712" s="40">
        <v>0</v>
      </c>
      <c r="J2712" s="42">
        <v>1621</v>
      </c>
      <c r="K2712" s="42">
        <f>J2712*OtherData!$C$3</f>
        <v>1227.100681302044</v>
      </c>
      <c r="L2712" s="42" t="str">
        <f>VLOOKUP($C2712,OtherData!$H:$I,2,0)</f>
        <v>Wind</v>
      </c>
      <c r="M2712" s="54">
        <f t="shared" si="170"/>
        <v>-3.927786194824183E-2</v>
      </c>
      <c r="N2712" s="42" t="e">
        <f>VLOOKUP(E2712,Inflation!$A$2:'Inflation'!$L$63,14,FALSE)*J2712</f>
        <v>#REF!</v>
      </c>
      <c r="O2712" s="126" t="e">
        <f t="shared" si="171"/>
        <v>#REF!</v>
      </c>
      <c r="P2712" s="41">
        <v>3</v>
      </c>
      <c r="Q2712" s="41">
        <v>3</v>
      </c>
      <c r="R2712" s="41">
        <v>3</v>
      </c>
    </row>
    <row r="2713" spans="1:18">
      <c r="A2713" s="40" t="str">
        <f t="shared" si="168"/>
        <v>5_19771</v>
      </c>
      <c r="B2713" s="40">
        <v>5</v>
      </c>
      <c r="C2713" s="41" t="s">
        <v>67</v>
      </c>
      <c r="D2713" s="40">
        <v>1</v>
      </c>
      <c r="E2713" s="40">
        <v>1977</v>
      </c>
      <c r="F2713" s="40" t="str">
        <f t="shared" si="169"/>
        <v>1977Q1</v>
      </c>
      <c r="G2713" s="40">
        <v>31</v>
      </c>
      <c r="H2713" s="40">
        <v>0</v>
      </c>
      <c r="I2713" s="40">
        <v>0</v>
      </c>
      <c r="J2713" s="42">
        <v>1621</v>
      </c>
      <c r="K2713" s="42">
        <f>J2713*OtherData!$C$3</f>
        <v>1227.100681302044</v>
      </c>
      <c r="L2713" s="42" t="str">
        <f>VLOOKUP($C2713,OtherData!$H:$I,2,0)</f>
        <v>Winter</v>
      </c>
      <c r="M2713" s="54">
        <f t="shared" si="170"/>
        <v>-3.927786194824183E-2</v>
      </c>
      <c r="N2713" s="42" t="e">
        <f>VLOOKUP(E2713,Inflation!$A$2:'Inflation'!$L$63,14,FALSE)*J2713</f>
        <v>#REF!</v>
      </c>
      <c r="O2713" s="126" t="e">
        <f t="shared" si="171"/>
        <v>#REF!</v>
      </c>
      <c r="P2713" s="41">
        <v>3</v>
      </c>
      <c r="Q2713" s="41">
        <v>3</v>
      </c>
      <c r="R2713" s="41">
        <v>3</v>
      </c>
    </row>
    <row r="2714" spans="1:18">
      <c r="A2714" s="40" t="str">
        <f t="shared" si="168"/>
        <v>4_20172</v>
      </c>
      <c r="B2714" s="40">
        <v>4</v>
      </c>
      <c r="C2714" s="41" t="s">
        <v>86</v>
      </c>
      <c r="D2714" s="40">
        <v>2</v>
      </c>
      <c r="E2714" s="40">
        <v>2017</v>
      </c>
      <c r="F2714" s="40" t="str">
        <f t="shared" si="169"/>
        <v>2017Q2</v>
      </c>
      <c r="G2714" s="40">
        <v>1</v>
      </c>
      <c r="H2714" s="40">
        <v>0</v>
      </c>
      <c r="I2714" s="40">
        <v>0</v>
      </c>
      <c r="J2714" s="42">
        <v>1621</v>
      </c>
      <c r="K2714" s="42">
        <f>J2714*OtherData!$C$3</f>
        <v>1227.100681302044</v>
      </c>
      <c r="L2714" s="42" t="str">
        <f>VLOOKUP($C2714,OtherData!$H:$I,2,0)</f>
        <v>Storm</v>
      </c>
      <c r="M2714" s="54">
        <f t="shared" si="170"/>
        <v>-3.927786194824183E-2</v>
      </c>
      <c r="N2714" s="42" t="e">
        <f>VLOOKUP(E2714,Inflation!$A$2:'Inflation'!$L$63,14,FALSE)*J2714</f>
        <v>#REF!</v>
      </c>
      <c r="O2714" s="126" t="e">
        <f t="shared" si="171"/>
        <v>#REF!</v>
      </c>
      <c r="P2714" s="41">
        <v>1</v>
      </c>
      <c r="Q2714" s="41">
        <v>1</v>
      </c>
      <c r="R2714" s="41">
        <v>5</v>
      </c>
    </row>
    <row r="2715" spans="1:18">
      <c r="A2715" s="40" t="str">
        <f t="shared" si="168"/>
        <v>4_19682</v>
      </c>
      <c r="B2715" s="40">
        <v>4</v>
      </c>
      <c r="C2715" s="41" t="s">
        <v>64</v>
      </c>
      <c r="D2715" s="40">
        <v>2</v>
      </c>
      <c r="E2715" s="40">
        <v>1968</v>
      </c>
      <c r="F2715" s="40" t="str">
        <f t="shared" si="169"/>
        <v>1968Q2</v>
      </c>
      <c r="G2715" s="40">
        <v>2</v>
      </c>
      <c r="H2715" s="40">
        <v>0</v>
      </c>
      <c r="I2715" s="40">
        <v>0</v>
      </c>
      <c r="J2715" s="42">
        <v>1620</v>
      </c>
      <c r="K2715" s="42">
        <f>J2715*OtherData!$C$3</f>
        <v>1226.3436790310373</v>
      </c>
      <c r="L2715" s="42" t="str">
        <f>VLOOKUP($C2715,OtherData!$H:$I,2,0)</f>
        <v>Wind</v>
      </c>
      <c r="M2715" s="54">
        <f t="shared" si="170"/>
        <v>-3.9277868611492836E-2</v>
      </c>
      <c r="N2715" s="42" t="e">
        <f>VLOOKUP(E2715,Inflation!$A$2:'Inflation'!$L$63,14,FALSE)*J2715</f>
        <v>#REF!</v>
      </c>
      <c r="O2715" s="126" t="e">
        <f t="shared" si="171"/>
        <v>#REF!</v>
      </c>
      <c r="P2715" s="41">
        <v>4</v>
      </c>
      <c r="Q2715" s="41">
        <v>4</v>
      </c>
      <c r="R2715" s="41">
        <v>4</v>
      </c>
    </row>
    <row r="2716" spans="1:18">
      <c r="A2716" s="40" t="str">
        <f t="shared" si="168"/>
        <v>6_19854</v>
      </c>
      <c r="B2716" s="40">
        <v>6</v>
      </c>
      <c r="C2716" s="41" t="s">
        <v>67</v>
      </c>
      <c r="D2716" s="40">
        <v>4</v>
      </c>
      <c r="E2716" s="40">
        <v>1985</v>
      </c>
      <c r="F2716" s="40" t="str">
        <f t="shared" si="169"/>
        <v>1985Q4</v>
      </c>
      <c r="G2716" s="40">
        <v>1</v>
      </c>
      <c r="H2716" s="40">
        <v>0</v>
      </c>
      <c r="I2716" s="40">
        <v>0</v>
      </c>
      <c r="J2716" s="42">
        <v>1620</v>
      </c>
      <c r="K2716" s="42">
        <f>J2716*OtherData!$C$3</f>
        <v>1226.3436790310373</v>
      </c>
      <c r="L2716" s="42" t="str">
        <f>VLOOKUP($C2716,OtherData!$H:$I,2,0)</f>
        <v>Winter</v>
      </c>
      <c r="M2716" s="54">
        <f t="shared" si="170"/>
        <v>-3.9277868611492836E-2</v>
      </c>
      <c r="N2716" s="42" t="e">
        <f>VLOOKUP(E2716,Inflation!$A$2:'Inflation'!$L$63,14,FALSE)*J2716</f>
        <v>#REF!</v>
      </c>
      <c r="O2716" s="126" t="e">
        <f t="shared" si="171"/>
        <v>#REF!</v>
      </c>
      <c r="P2716" s="41">
        <v>3</v>
      </c>
      <c r="Q2716" s="41">
        <v>3</v>
      </c>
      <c r="R2716" s="41">
        <v>3</v>
      </c>
    </row>
    <row r="2717" spans="1:18">
      <c r="A2717" s="40" t="str">
        <f t="shared" si="168"/>
        <v>4_19771</v>
      </c>
      <c r="B2717" s="40">
        <v>4</v>
      </c>
      <c r="C2717" s="41" t="s">
        <v>67</v>
      </c>
      <c r="D2717" s="40">
        <v>1</v>
      </c>
      <c r="E2717" s="40">
        <v>1977</v>
      </c>
      <c r="F2717" s="40" t="str">
        <f t="shared" si="169"/>
        <v>1977Q1</v>
      </c>
      <c r="G2717" s="40">
        <v>31</v>
      </c>
      <c r="H2717" s="40">
        <v>0</v>
      </c>
      <c r="I2717" s="40">
        <v>0</v>
      </c>
      <c r="J2717" s="42">
        <v>1619</v>
      </c>
      <c r="K2717" s="42">
        <f>J2717*OtherData!$C$3</f>
        <v>1225.5866767600303</v>
      </c>
      <c r="L2717" s="42" t="str">
        <f>VLOOKUP($C2717,OtherData!$H:$I,2,0)</f>
        <v>Winter</v>
      </c>
      <c r="M2717" s="54">
        <f t="shared" si="170"/>
        <v>-3.9277875274743843E-2</v>
      </c>
      <c r="N2717" s="42" t="e">
        <f>VLOOKUP(E2717,Inflation!$A$2:'Inflation'!$L$63,14,FALSE)*J2717</f>
        <v>#REF!</v>
      </c>
      <c r="O2717" s="126" t="e">
        <f t="shared" si="171"/>
        <v>#REF!</v>
      </c>
      <c r="P2717" s="41">
        <v>4</v>
      </c>
      <c r="Q2717" s="41">
        <v>4</v>
      </c>
      <c r="R2717" s="41">
        <v>5</v>
      </c>
    </row>
    <row r="2718" spans="1:18">
      <c r="A2718" s="40" t="str">
        <f t="shared" si="168"/>
        <v>3_20192</v>
      </c>
      <c r="B2718" s="40">
        <v>3</v>
      </c>
      <c r="C2718" s="41" t="s">
        <v>71</v>
      </c>
      <c r="D2718" s="40">
        <v>2</v>
      </c>
      <c r="E2718" s="40">
        <v>2019</v>
      </c>
      <c r="F2718" s="40" t="str">
        <f t="shared" si="169"/>
        <v>2019Q2</v>
      </c>
      <c r="G2718" s="40">
        <v>1</v>
      </c>
      <c r="H2718" s="40">
        <v>0</v>
      </c>
      <c r="I2718" s="40">
        <v>0</v>
      </c>
      <c r="J2718" s="42">
        <v>1619</v>
      </c>
      <c r="K2718" s="42">
        <f>J2718*OtherData!$C$3</f>
        <v>1225.5866767600303</v>
      </c>
      <c r="L2718" s="42" t="str">
        <f>VLOOKUP($C2718,OtherData!$H:$I,2,0)</f>
        <v>Storm</v>
      </c>
      <c r="M2718" s="54">
        <f t="shared" si="170"/>
        <v>-3.9277875274743843E-2</v>
      </c>
      <c r="N2718" s="42" t="e">
        <f>VLOOKUP(E2718,Inflation!$A$2:'Inflation'!$L$63,14,FALSE)*J2718</f>
        <v>#REF!</v>
      </c>
      <c r="O2718" s="126" t="e">
        <f t="shared" si="171"/>
        <v>#REF!</v>
      </c>
      <c r="P2718" s="41">
        <v>4</v>
      </c>
      <c r="Q2718" s="41">
        <v>4</v>
      </c>
      <c r="R2718" s="41">
        <v>5</v>
      </c>
    </row>
    <row r="2719" spans="1:18">
      <c r="A2719" s="40" t="str">
        <f t="shared" si="168"/>
        <v>5_19611</v>
      </c>
      <c r="B2719" s="40">
        <v>5</v>
      </c>
      <c r="C2719" s="41" t="s">
        <v>67</v>
      </c>
      <c r="D2719" s="40">
        <v>1</v>
      </c>
      <c r="E2719" s="40">
        <v>1961</v>
      </c>
      <c r="F2719" s="40" t="str">
        <f t="shared" si="169"/>
        <v>1961Q1</v>
      </c>
      <c r="G2719" s="40">
        <v>2</v>
      </c>
      <c r="H2719" s="40">
        <v>0</v>
      </c>
      <c r="I2719" s="40">
        <v>0</v>
      </c>
      <c r="J2719" s="42">
        <v>1614</v>
      </c>
      <c r="K2719" s="42">
        <f>J2719*OtherData!$C$3</f>
        <v>1221.8016654049964</v>
      </c>
      <c r="L2719" s="42" t="str">
        <f>VLOOKUP($C2719,OtherData!$H:$I,2,0)</f>
        <v>Winter</v>
      </c>
      <c r="M2719" s="54">
        <f t="shared" si="170"/>
        <v>-3.9277908590998875E-2</v>
      </c>
      <c r="N2719" s="42" t="e">
        <f>VLOOKUP(E2719,Inflation!$A$2:'Inflation'!$L$63,14,FALSE)*J2719</f>
        <v>#REF!</v>
      </c>
      <c r="O2719" s="126" t="e">
        <f t="shared" si="171"/>
        <v>#REF!</v>
      </c>
      <c r="P2719" s="41">
        <v>4</v>
      </c>
      <c r="Q2719" s="41">
        <v>4</v>
      </c>
      <c r="R2719" s="41">
        <v>5</v>
      </c>
    </row>
    <row r="2720" spans="1:18">
      <c r="A2720" s="40" t="str">
        <f t="shared" si="168"/>
        <v>6_19831</v>
      </c>
      <c r="B2720" s="40">
        <v>6</v>
      </c>
      <c r="C2720" s="41" t="s">
        <v>69</v>
      </c>
      <c r="D2720" s="40">
        <v>1</v>
      </c>
      <c r="E2720" s="40">
        <v>1983</v>
      </c>
      <c r="F2720" s="40" t="str">
        <f t="shared" si="169"/>
        <v>1983Q1</v>
      </c>
      <c r="G2720" s="40">
        <v>1</v>
      </c>
      <c r="H2720" s="40">
        <v>0</v>
      </c>
      <c r="I2720" s="40">
        <v>0</v>
      </c>
      <c r="J2720" s="42">
        <v>1613</v>
      </c>
      <c r="K2720" s="42">
        <f>J2720*OtherData!$C$3</f>
        <v>1221.0446631339894</v>
      </c>
      <c r="L2720" s="42" t="str">
        <f>VLOOKUP($C2720,OtherData!$H:$I,2,0)</f>
        <v>Wind</v>
      </c>
      <c r="M2720" s="54">
        <f t="shared" si="170"/>
        <v>-3.9277915254249882E-2</v>
      </c>
      <c r="N2720" s="42" t="e">
        <f>VLOOKUP(E2720,Inflation!$A$2:'Inflation'!$L$63,14,FALSE)*J2720</f>
        <v>#REF!</v>
      </c>
      <c r="O2720" s="126" t="e">
        <f t="shared" si="171"/>
        <v>#REF!</v>
      </c>
      <c r="P2720" s="41">
        <v>3</v>
      </c>
      <c r="Q2720" s="41">
        <v>3</v>
      </c>
      <c r="R2720" s="41">
        <v>3</v>
      </c>
    </row>
    <row r="2721" spans="1:18">
      <c r="A2721" s="40" t="str">
        <f t="shared" si="168"/>
        <v>5_19761</v>
      </c>
      <c r="B2721" s="40">
        <v>5</v>
      </c>
      <c r="C2721" s="41" t="s">
        <v>112</v>
      </c>
      <c r="D2721" s="40">
        <v>1</v>
      </c>
      <c r="E2721" s="40">
        <v>1976</v>
      </c>
      <c r="F2721" s="40" t="str">
        <f t="shared" si="169"/>
        <v>1976Q1</v>
      </c>
      <c r="G2721" s="40">
        <v>29</v>
      </c>
      <c r="H2721" s="40">
        <v>0</v>
      </c>
      <c r="I2721" s="40">
        <v>0</v>
      </c>
      <c r="J2721" s="42">
        <v>1612</v>
      </c>
      <c r="K2721" s="42">
        <f>J2721*OtherData!$C$3</f>
        <v>1220.2876608629826</v>
      </c>
      <c r="L2721" s="42" t="str">
        <f>VLOOKUP($C2721,OtherData!$H:$I,2,0)</f>
        <v>Heat</v>
      </c>
      <c r="M2721" s="54">
        <f t="shared" si="170"/>
        <v>-3.9277921917500888E-2</v>
      </c>
      <c r="N2721" s="42" t="e">
        <f>VLOOKUP(E2721,Inflation!$A$2:'Inflation'!$L$63,14,FALSE)*J2721</f>
        <v>#REF!</v>
      </c>
      <c r="O2721" s="126" t="e">
        <f t="shared" si="171"/>
        <v>#REF!</v>
      </c>
      <c r="P2721" s="41">
        <v>1</v>
      </c>
      <c r="Q2721" s="41">
        <v>1</v>
      </c>
      <c r="R2721" s="41">
        <v>1</v>
      </c>
    </row>
    <row r="2722" spans="1:18">
      <c r="A2722" s="40" t="str">
        <f t="shared" si="168"/>
        <v>3_20202</v>
      </c>
      <c r="B2722" s="40">
        <v>3</v>
      </c>
      <c r="C2722" s="41" t="s">
        <v>66</v>
      </c>
      <c r="D2722" s="40">
        <v>2</v>
      </c>
      <c r="E2722" s="40">
        <v>2020</v>
      </c>
      <c r="F2722" s="40" t="str">
        <f t="shared" si="169"/>
        <v>2020Q2</v>
      </c>
      <c r="G2722" s="40">
        <v>1</v>
      </c>
      <c r="H2722" s="40">
        <v>0</v>
      </c>
      <c r="I2722" s="40">
        <v>0</v>
      </c>
      <c r="J2722" s="42">
        <v>1611</v>
      </c>
      <c r="K2722" s="42">
        <f>J2722*OtherData!$C$3</f>
        <v>1219.5306585919759</v>
      </c>
      <c r="L2722" s="42" t="str">
        <f>VLOOKUP($C2722,OtherData!$H:$I,2,0)</f>
        <v>Water</v>
      </c>
      <c r="M2722" s="54">
        <f t="shared" si="170"/>
        <v>-3.9277928580751895E-2</v>
      </c>
      <c r="N2722" s="42" t="e">
        <f>VLOOKUP(E2722,Inflation!$A$2:'Inflation'!$L$63,14,FALSE)*J2722</f>
        <v>#REF!</v>
      </c>
      <c r="O2722" s="126" t="e">
        <f t="shared" si="171"/>
        <v>#REF!</v>
      </c>
      <c r="P2722" s="41">
        <v>3</v>
      </c>
      <c r="Q2722" s="41">
        <v>3</v>
      </c>
      <c r="R2722" s="41">
        <v>3</v>
      </c>
    </row>
    <row r="2723" spans="1:18">
      <c r="A2723" s="40" t="str">
        <f t="shared" si="168"/>
        <v>1_19754</v>
      </c>
      <c r="B2723" s="40">
        <v>1</v>
      </c>
      <c r="C2723" s="41" t="s">
        <v>73</v>
      </c>
      <c r="D2723" s="40">
        <v>4</v>
      </c>
      <c r="E2723" s="40">
        <v>1975</v>
      </c>
      <c r="F2723" s="40" t="str">
        <f t="shared" si="169"/>
        <v>1975Q4</v>
      </c>
      <c r="G2723" s="40">
        <v>1</v>
      </c>
      <c r="H2723" s="40">
        <v>0</v>
      </c>
      <c r="I2723" s="40">
        <v>0</v>
      </c>
      <c r="J2723" s="42">
        <v>1609</v>
      </c>
      <c r="K2723" s="42">
        <f>J2723*OtherData!$C$3</f>
        <v>1218.0166540499622</v>
      </c>
      <c r="L2723" s="42" t="str">
        <f>VLOOKUP($C2723,OtherData!$H:$I,2,0)</f>
        <v>Wind</v>
      </c>
      <c r="M2723" s="54">
        <f t="shared" si="170"/>
        <v>-3.9277941907253908E-2</v>
      </c>
      <c r="N2723" s="42" t="e">
        <f>VLOOKUP(E2723,Inflation!$A$2:'Inflation'!$L$63,14,FALSE)*J2723</f>
        <v>#REF!</v>
      </c>
      <c r="O2723" s="126" t="e">
        <f t="shared" si="171"/>
        <v>#REF!</v>
      </c>
      <c r="P2723" s="41">
        <v>2</v>
      </c>
      <c r="Q2723" s="41">
        <v>2</v>
      </c>
      <c r="R2723" s="41">
        <v>2</v>
      </c>
    </row>
    <row r="2724" spans="1:18">
      <c r="A2724" s="40" t="str">
        <f t="shared" si="168"/>
        <v>3_20172</v>
      </c>
      <c r="B2724" s="40">
        <v>3</v>
      </c>
      <c r="C2724" s="41" t="s">
        <v>74</v>
      </c>
      <c r="D2724" s="40">
        <v>2</v>
      </c>
      <c r="E2724" s="40">
        <v>2017</v>
      </c>
      <c r="F2724" s="40" t="str">
        <f t="shared" si="169"/>
        <v>2017Q2</v>
      </c>
      <c r="G2724" s="40">
        <v>2</v>
      </c>
      <c r="H2724" s="40">
        <v>0</v>
      </c>
      <c r="I2724" s="40">
        <v>0</v>
      </c>
      <c r="J2724" s="42">
        <v>1609</v>
      </c>
      <c r="K2724" s="42">
        <f>J2724*OtherData!$C$3</f>
        <v>1218.0166540499622</v>
      </c>
      <c r="L2724" s="42" t="str">
        <f>VLOOKUP($C2724,OtherData!$H:$I,2,0)</f>
        <v>Storm</v>
      </c>
      <c r="M2724" s="54">
        <f t="shared" si="170"/>
        <v>-3.9277941907253908E-2</v>
      </c>
      <c r="N2724" s="42" t="e">
        <f>VLOOKUP(E2724,Inflation!$A$2:'Inflation'!$L$63,14,FALSE)*J2724</f>
        <v>#REF!</v>
      </c>
      <c r="O2724" s="126" t="e">
        <f t="shared" si="171"/>
        <v>#REF!</v>
      </c>
      <c r="P2724" s="41">
        <v>5</v>
      </c>
      <c r="Q2724" s="41">
        <v>2</v>
      </c>
      <c r="R2724" s="41">
        <v>5</v>
      </c>
    </row>
    <row r="2725" spans="1:18">
      <c r="A2725" s="40" t="str">
        <f t="shared" si="168"/>
        <v>3_19643</v>
      </c>
      <c r="B2725" s="40">
        <v>3</v>
      </c>
      <c r="C2725" s="41" t="s">
        <v>64</v>
      </c>
      <c r="D2725" s="40">
        <v>3</v>
      </c>
      <c r="E2725" s="40">
        <v>1964</v>
      </c>
      <c r="F2725" s="40" t="str">
        <f t="shared" si="169"/>
        <v>1964Q3</v>
      </c>
      <c r="G2725" s="40">
        <v>2</v>
      </c>
      <c r="H2725" s="40">
        <v>0</v>
      </c>
      <c r="I2725" s="40">
        <v>0</v>
      </c>
      <c r="J2725" s="42">
        <v>1608</v>
      </c>
      <c r="K2725" s="42">
        <f>J2725*OtherData!$C$3</f>
        <v>1217.2596517789555</v>
      </c>
      <c r="L2725" s="42" t="str">
        <f>VLOOKUP($C2725,OtherData!$H:$I,2,0)</f>
        <v>Wind</v>
      </c>
      <c r="M2725" s="54">
        <f t="shared" si="170"/>
        <v>-3.9277948570504914E-2</v>
      </c>
      <c r="N2725" s="42" t="e">
        <f>VLOOKUP(E2725,Inflation!$A$2:'Inflation'!$L$63,14,FALSE)*J2725</f>
        <v>#REF!</v>
      </c>
      <c r="O2725" s="126" t="e">
        <f t="shared" si="171"/>
        <v>#REF!</v>
      </c>
      <c r="P2725" s="41">
        <v>3</v>
      </c>
      <c r="Q2725" s="41">
        <v>3</v>
      </c>
      <c r="R2725" s="41">
        <v>3</v>
      </c>
    </row>
    <row r="2726" spans="1:18">
      <c r="A2726" s="40" t="str">
        <f t="shared" si="168"/>
        <v>5_19773</v>
      </c>
      <c r="B2726" s="40">
        <v>5</v>
      </c>
      <c r="C2726" s="41" t="s">
        <v>71</v>
      </c>
      <c r="D2726" s="40">
        <v>3</v>
      </c>
      <c r="E2726" s="40">
        <v>1977</v>
      </c>
      <c r="F2726" s="40" t="str">
        <f t="shared" si="169"/>
        <v>1977Q3</v>
      </c>
      <c r="G2726" s="40">
        <v>1</v>
      </c>
      <c r="H2726" s="40">
        <v>0</v>
      </c>
      <c r="I2726" s="40">
        <v>0</v>
      </c>
      <c r="J2726" s="42">
        <v>1608</v>
      </c>
      <c r="K2726" s="42">
        <f>J2726*OtherData!$C$3</f>
        <v>1217.2596517789555</v>
      </c>
      <c r="L2726" s="42" t="str">
        <f>VLOOKUP($C2726,OtherData!$H:$I,2,0)</f>
        <v>Storm</v>
      </c>
      <c r="M2726" s="54">
        <f t="shared" si="170"/>
        <v>-3.9277948570504914E-2</v>
      </c>
      <c r="N2726" s="42" t="e">
        <f>VLOOKUP(E2726,Inflation!$A$2:'Inflation'!$L$63,14,FALSE)*J2726</f>
        <v>#REF!</v>
      </c>
      <c r="O2726" s="126" t="e">
        <f t="shared" si="171"/>
        <v>#REF!</v>
      </c>
      <c r="P2726" s="41">
        <v>4</v>
      </c>
      <c r="Q2726" s="41">
        <v>4</v>
      </c>
      <c r="R2726" s="41">
        <v>5</v>
      </c>
    </row>
    <row r="2727" spans="1:18">
      <c r="A2727" s="40" t="str">
        <f t="shared" si="168"/>
        <v>5_19852</v>
      </c>
      <c r="B2727" s="40">
        <v>5</v>
      </c>
      <c r="C2727" s="41" t="s">
        <v>65</v>
      </c>
      <c r="D2727" s="40">
        <v>2</v>
      </c>
      <c r="E2727" s="40">
        <v>1985</v>
      </c>
      <c r="F2727" s="40" t="str">
        <f t="shared" si="169"/>
        <v>1985Q2</v>
      </c>
      <c r="G2727" s="40">
        <v>30</v>
      </c>
      <c r="H2727" s="40">
        <v>0</v>
      </c>
      <c r="I2727" s="40">
        <v>0</v>
      </c>
      <c r="J2727" s="42">
        <v>1605</v>
      </c>
      <c r="K2727" s="42">
        <f>J2727*OtherData!$C$3</f>
        <v>1214.988644965935</v>
      </c>
      <c r="L2727" s="42" t="str">
        <f>VLOOKUP($C2727,OtherData!$H:$I,2,0)</f>
        <v>Heat</v>
      </c>
      <c r="M2727" s="54">
        <f t="shared" si="170"/>
        <v>-3.9277968560257927E-2</v>
      </c>
      <c r="N2727" s="42" t="e">
        <f>VLOOKUP(E2727,Inflation!$A$2:'Inflation'!$L$63,14,FALSE)*J2727</f>
        <v>#REF!</v>
      </c>
      <c r="O2727" s="126" t="e">
        <f t="shared" si="171"/>
        <v>#REF!</v>
      </c>
      <c r="P2727" s="41">
        <v>2</v>
      </c>
      <c r="Q2727" s="41">
        <v>2</v>
      </c>
      <c r="R2727" s="41">
        <v>2</v>
      </c>
    </row>
    <row r="2728" spans="1:18">
      <c r="A2728" s="40" t="str">
        <f t="shared" si="168"/>
        <v>6_19701</v>
      </c>
      <c r="B2728" s="40">
        <v>6</v>
      </c>
      <c r="C2728" s="41" t="s">
        <v>67</v>
      </c>
      <c r="D2728" s="40">
        <v>1</v>
      </c>
      <c r="E2728" s="40">
        <v>1970</v>
      </c>
      <c r="F2728" s="40" t="str">
        <f t="shared" si="169"/>
        <v>1970Q1</v>
      </c>
      <c r="G2728" s="40">
        <v>2</v>
      </c>
      <c r="H2728" s="40">
        <v>0</v>
      </c>
      <c r="I2728" s="40">
        <v>0</v>
      </c>
      <c r="J2728" s="42">
        <v>1605</v>
      </c>
      <c r="K2728" s="42">
        <f>J2728*OtherData!$C$3</f>
        <v>1214.988644965935</v>
      </c>
      <c r="L2728" s="42" t="str">
        <f>VLOOKUP($C2728,OtherData!$H:$I,2,0)</f>
        <v>Winter</v>
      </c>
      <c r="M2728" s="54">
        <f t="shared" si="170"/>
        <v>-3.9277968560257927E-2</v>
      </c>
      <c r="N2728" s="42" t="e">
        <f>VLOOKUP(E2728,Inflation!$A$2:'Inflation'!$L$63,14,FALSE)*J2728</f>
        <v>#REF!</v>
      </c>
      <c r="O2728" s="126" t="e">
        <f t="shared" si="171"/>
        <v>#REF!</v>
      </c>
      <c r="P2728" s="41">
        <v>4</v>
      </c>
      <c r="Q2728" s="41">
        <v>4</v>
      </c>
      <c r="R2728" s="41">
        <v>4</v>
      </c>
    </row>
    <row r="2729" spans="1:18">
      <c r="A2729" s="40" t="str">
        <f t="shared" si="168"/>
        <v>3_20173</v>
      </c>
      <c r="B2729" s="40">
        <v>3</v>
      </c>
      <c r="C2729" s="41" t="s">
        <v>66</v>
      </c>
      <c r="D2729" s="40">
        <v>3</v>
      </c>
      <c r="E2729" s="40">
        <v>2017</v>
      </c>
      <c r="F2729" s="40" t="str">
        <f t="shared" si="169"/>
        <v>2017Q3</v>
      </c>
      <c r="G2729" s="40">
        <v>1</v>
      </c>
      <c r="H2729" s="40">
        <v>0</v>
      </c>
      <c r="I2729" s="40">
        <v>0</v>
      </c>
      <c r="J2729" s="42">
        <v>1604</v>
      </c>
      <c r="K2729" s="42">
        <f>J2729*OtherData!$C$3</f>
        <v>1214.231642694928</v>
      </c>
      <c r="L2729" s="42" t="str">
        <f>VLOOKUP($C2729,OtherData!$H:$I,2,0)</f>
        <v>Water</v>
      </c>
      <c r="M2729" s="54">
        <f t="shared" si="170"/>
        <v>-3.9277975223508933E-2</v>
      </c>
      <c r="N2729" s="42" t="e">
        <f>VLOOKUP(E2729,Inflation!$A$2:'Inflation'!$L$63,14,FALSE)*J2729</f>
        <v>#REF!</v>
      </c>
      <c r="O2729" s="126" t="e">
        <f t="shared" si="171"/>
        <v>#REF!</v>
      </c>
      <c r="P2729" s="41">
        <v>3</v>
      </c>
      <c r="Q2729" s="41">
        <v>3</v>
      </c>
      <c r="R2729" s="41">
        <v>3</v>
      </c>
    </row>
    <row r="2730" spans="1:18">
      <c r="A2730" s="40" t="str">
        <f t="shared" si="168"/>
        <v>2_19661</v>
      </c>
      <c r="B2730" s="40">
        <v>2</v>
      </c>
      <c r="C2730" s="41" t="s">
        <v>71</v>
      </c>
      <c r="D2730" s="40">
        <v>1</v>
      </c>
      <c r="E2730" s="40">
        <v>1966</v>
      </c>
      <c r="F2730" s="40" t="str">
        <f t="shared" si="169"/>
        <v>1966Q1</v>
      </c>
      <c r="G2730" s="40">
        <v>1</v>
      </c>
      <c r="H2730" s="40">
        <v>0</v>
      </c>
      <c r="I2730" s="40">
        <v>0</v>
      </c>
      <c r="J2730" s="42">
        <v>1602</v>
      </c>
      <c r="K2730" s="42">
        <f>J2730*OtherData!$C$3</f>
        <v>1212.7176381529146</v>
      </c>
      <c r="L2730" s="42" t="str">
        <f>VLOOKUP($C2730,OtherData!$H:$I,2,0)</f>
        <v>Storm</v>
      </c>
      <c r="M2730" s="54">
        <f t="shared" si="170"/>
        <v>-3.9277988550010946E-2</v>
      </c>
      <c r="N2730" s="42" t="e">
        <f>VLOOKUP(E2730,Inflation!$A$2:'Inflation'!$L$63,14,FALSE)*J2730</f>
        <v>#REF!</v>
      </c>
      <c r="O2730" s="126" t="e">
        <f t="shared" si="171"/>
        <v>#REF!</v>
      </c>
      <c r="P2730" s="41">
        <v>2</v>
      </c>
      <c r="Q2730" s="41">
        <v>2</v>
      </c>
      <c r="R2730" s="41">
        <v>2</v>
      </c>
    </row>
    <row r="2731" spans="1:18">
      <c r="A2731" s="40" t="str">
        <f t="shared" si="168"/>
        <v>4_20172</v>
      </c>
      <c r="B2731" s="40">
        <v>4</v>
      </c>
      <c r="C2731" s="41" t="s">
        <v>66</v>
      </c>
      <c r="D2731" s="40">
        <v>2</v>
      </c>
      <c r="E2731" s="40">
        <v>2017</v>
      </c>
      <c r="F2731" s="40" t="str">
        <f t="shared" si="169"/>
        <v>2017Q2</v>
      </c>
      <c r="G2731" s="40">
        <v>1</v>
      </c>
      <c r="H2731" s="40">
        <v>0</v>
      </c>
      <c r="I2731" s="40">
        <v>0</v>
      </c>
      <c r="J2731" s="42">
        <v>1602</v>
      </c>
      <c r="K2731" s="42">
        <f>J2731*OtherData!$C$3</f>
        <v>1212.7176381529146</v>
      </c>
      <c r="L2731" s="42" t="str">
        <f>VLOOKUP($C2731,OtherData!$H:$I,2,0)</f>
        <v>Water</v>
      </c>
      <c r="M2731" s="54">
        <f t="shared" si="170"/>
        <v>-3.9277988550010946E-2</v>
      </c>
      <c r="N2731" s="42" t="e">
        <f>VLOOKUP(E2731,Inflation!$A$2:'Inflation'!$L$63,14,FALSE)*J2731</f>
        <v>#REF!</v>
      </c>
      <c r="O2731" s="126" t="e">
        <f t="shared" si="171"/>
        <v>#REF!</v>
      </c>
      <c r="P2731" s="41">
        <v>4</v>
      </c>
      <c r="Q2731" s="41">
        <v>4</v>
      </c>
      <c r="R2731" s="41">
        <v>4</v>
      </c>
    </row>
    <row r="2732" spans="1:18">
      <c r="A2732" s="40" t="str">
        <f t="shared" si="168"/>
        <v>3_20173</v>
      </c>
      <c r="B2732" s="40">
        <v>3</v>
      </c>
      <c r="C2732" s="41" t="s">
        <v>66</v>
      </c>
      <c r="D2732" s="40">
        <v>3</v>
      </c>
      <c r="E2732" s="40">
        <v>2017</v>
      </c>
      <c r="F2732" s="40" t="str">
        <f t="shared" si="169"/>
        <v>2017Q3</v>
      </c>
      <c r="G2732" s="40">
        <v>1</v>
      </c>
      <c r="H2732" s="40">
        <v>0</v>
      </c>
      <c r="I2732" s="40">
        <v>0</v>
      </c>
      <c r="J2732" s="42">
        <v>1600</v>
      </c>
      <c r="K2732" s="42">
        <f>J2732*OtherData!$C$3</f>
        <v>1211.2036336109009</v>
      </c>
      <c r="L2732" s="42" t="str">
        <f>VLOOKUP($C2732,OtherData!$H:$I,2,0)</f>
        <v>Water</v>
      </c>
      <c r="M2732" s="54">
        <f t="shared" si="170"/>
        <v>-3.9278001876512959E-2</v>
      </c>
      <c r="N2732" s="42" t="e">
        <f>VLOOKUP(E2732,Inflation!$A$2:'Inflation'!$L$63,14,FALSE)*J2732</f>
        <v>#REF!</v>
      </c>
      <c r="O2732" s="126" t="e">
        <f t="shared" si="171"/>
        <v>#REF!</v>
      </c>
      <c r="P2732" s="41">
        <v>3</v>
      </c>
      <c r="Q2732" s="41">
        <v>3</v>
      </c>
      <c r="R2732" s="41">
        <v>3</v>
      </c>
    </row>
    <row r="2733" spans="1:18">
      <c r="A2733" s="40" t="str">
        <f t="shared" si="168"/>
        <v>3_19771</v>
      </c>
      <c r="B2733" s="40">
        <v>3</v>
      </c>
      <c r="C2733" s="41" t="s">
        <v>67</v>
      </c>
      <c r="D2733" s="40">
        <v>1</v>
      </c>
      <c r="E2733" s="40">
        <v>1977</v>
      </c>
      <c r="F2733" s="40" t="str">
        <f t="shared" si="169"/>
        <v>1977Q1</v>
      </c>
      <c r="G2733" s="40">
        <v>31</v>
      </c>
      <c r="H2733" s="40">
        <v>0</v>
      </c>
      <c r="I2733" s="40">
        <v>0</v>
      </c>
      <c r="J2733" s="42">
        <v>1599</v>
      </c>
      <c r="K2733" s="42">
        <f>J2733*OtherData!$C$3</f>
        <v>1210.4466313398941</v>
      </c>
      <c r="L2733" s="42" t="str">
        <f>VLOOKUP($C2733,OtherData!$H:$I,2,0)</f>
        <v>Winter</v>
      </c>
      <c r="M2733" s="54">
        <f t="shared" si="170"/>
        <v>-3.9278008539763966E-2</v>
      </c>
      <c r="N2733" s="42" t="e">
        <f>VLOOKUP(E2733,Inflation!$A$2:'Inflation'!$L$63,14,FALSE)*J2733</f>
        <v>#REF!</v>
      </c>
      <c r="O2733" s="126" t="e">
        <f t="shared" si="171"/>
        <v>#REF!</v>
      </c>
      <c r="P2733" s="41">
        <v>1</v>
      </c>
      <c r="Q2733" s="41">
        <v>1</v>
      </c>
      <c r="R2733" s="41">
        <v>1</v>
      </c>
    </row>
    <row r="2734" spans="1:18">
      <c r="A2734" s="40" t="str">
        <f t="shared" si="168"/>
        <v>4_19722</v>
      </c>
      <c r="B2734" s="40">
        <v>4</v>
      </c>
      <c r="C2734" s="41" t="s">
        <v>64</v>
      </c>
      <c r="D2734" s="40">
        <v>2</v>
      </c>
      <c r="E2734" s="40">
        <v>1972</v>
      </c>
      <c r="F2734" s="40" t="str">
        <f t="shared" si="169"/>
        <v>1972Q2</v>
      </c>
      <c r="G2734" s="40">
        <v>2</v>
      </c>
      <c r="H2734" s="40">
        <v>0</v>
      </c>
      <c r="I2734" s="40">
        <v>0</v>
      </c>
      <c r="J2734" s="42">
        <v>1598</v>
      </c>
      <c r="K2734" s="42">
        <f>J2734*OtherData!$C$3</f>
        <v>1209.6896290688874</v>
      </c>
      <c r="L2734" s="42" t="str">
        <f>VLOOKUP($C2734,OtherData!$H:$I,2,0)</f>
        <v>Wind</v>
      </c>
      <c r="M2734" s="54">
        <f t="shared" si="170"/>
        <v>-3.9278015203014972E-2</v>
      </c>
      <c r="N2734" s="42" t="e">
        <f>VLOOKUP(E2734,Inflation!$A$2:'Inflation'!$L$63,14,FALSE)*J2734</f>
        <v>#REF!</v>
      </c>
      <c r="O2734" s="126" t="e">
        <f t="shared" si="171"/>
        <v>#REF!</v>
      </c>
      <c r="P2734" s="41">
        <v>4</v>
      </c>
      <c r="Q2734" s="41">
        <v>4</v>
      </c>
      <c r="R2734" s="41">
        <v>4</v>
      </c>
    </row>
    <row r="2735" spans="1:18">
      <c r="A2735" s="40" t="str">
        <f t="shared" si="168"/>
        <v>5_19614</v>
      </c>
      <c r="B2735" s="40">
        <v>5</v>
      </c>
      <c r="C2735" s="41" t="s">
        <v>73</v>
      </c>
      <c r="D2735" s="40">
        <v>4</v>
      </c>
      <c r="E2735" s="40">
        <v>1961</v>
      </c>
      <c r="F2735" s="40" t="str">
        <f t="shared" si="169"/>
        <v>1961Q4</v>
      </c>
      <c r="G2735" s="40">
        <v>1</v>
      </c>
      <c r="H2735" s="40">
        <v>0</v>
      </c>
      <c r="I2735" s="40">
        <v>0</v>
      </c>
      <c r="J2735" s="42">
        <v>1598</v>
      </c>
      <c r="K2735" s="42">
        <f>J2735*OtherData!$C$3</f>
        <v>1209.6896290688874</v>
      </c>
      <c r="L2735" s="42" t="str">
        <f>VLOOKUP($C2735,OtherData!$H:$I,2,0)</f>
        <v>Wind</v>
      </c>
      <c r="M2735" s="54">
        <f t="shared" si="170"/>
        <v>-3.9278015203014972E-2</v>
      </c>
      <c r="N2735" s="42" t="e">
        <f>VLOOKUP(E2735,Inflation!$A$2:'Inflation'!$L$63,14,FALSE)*J2735</f>
        <v>#REF!</v>
      </c>
      <c r="O2735" s="126" t="e">
        <f t="shared" si="171"/>
        <v>#REF!</v>
      </c>
      <c r="P2735" s="41">
        <v>4</v>
      </c>
      <c r="Q2735" s="41">
        <v>4</v>
      </c>
      <c r="R2735" s="41">
        <v>4</v>
      </c>
    </row>
    <row r="2736" spans="1:18">
      <c r="A2736" s="40" t="str">
        <f t="shared" si="168"/>
        <v>4_19641</v>
      </c>
      <c r="B2736" s="40">
        <v>4</v>
      </c>
      <c r="C2736" s="41" t="s">
        <v>66</v>
      </c>
      <c r="D2736" s="40">
        <v>1</v>
      </c>
      <c r="E2736" s="40">
        <v>1964</v>
      </c>
      <c r="F2736" s="40" t="str">
        <f t="shared" si="169"/>
        <v>1964Q1</v>
      </c>
      <c r="G2736" s="40">
        <v>31</v>
      </c>
      <c r="H2736" s="40">
        <v>0</v>
      </c>
      <c r="I2736" s="40">
        <v>0</v>
      </c>
      <c r="J2736" s="42">
        <v>1596</v>
      </c>
      <c r="K2736" s="42">
        <f>J2736*OtherData!$C$3</f>
        <v>1208.1756245268737</v>
      </c>
      <c r="L2736" s="42" t="str">
        <f>VLOOKUP($C2736,OtherData!$H:$I,2,0)</f>
        <v>Water</v>
      </c>
      <c r="M2736" s="54">
        <f t="shared" si="170"/>
        <v>-3.9278028529516985E-2</v>
      </c>
      <c r="N2736" s="42" t="e">
        <f>VLOOKUP(E2736,Inflation!$A$2:'Inflation'!$L$63,14,FALSE)*J2736</f>
        <v>#REF!</v>
      </c>
      <c r="O2736" s="126" t="e">
        <f t="shared" si="171"/>
        <v>#REF!</v>
      </c>
      <c r="P2736" s="41">
        <v>3</v>
      </c>
      <c r="Q2736" s="41">
        <v>3</v>
      </c>
      <c r="R2736" s="41">
        <v>5</v>
      </c>
    </row>
    <row r="2737" spans="1:18">
      <c r="A2737" s="40" t="str">
        <f t="shared" si="168"/>
        <v>4_19761</v>
      </c>
      <c r="B2737" s="40">
        <v>4</v>
      </c>
      <c r="C2737" s="41" t="s">
        <v>112</v>
      </c>
      <c r="D2737" s="40">
        <v>1</v>
      </c>
      <c r="E2737" s="40">
        <v>1976</v>
      </c>
      <c r="F2737" s="40" t="str">
        <f t="shared" si="169"/>
        <v>1976Q1</v>
      </c>
      <c r="G2737" s="40">
        <v>29</v>
      </c>
      <c r="H2737" s="40">
        <v>0</v>
      </c>
      <c r="I2737" s="40">
        <v>0</v>
      </c>
      <c r="J2737" s="42">
        <v>1596</v>
      </c>
      <c r="K2737" s="42">
        <f>J2737*OtherData!$C$3</f>
        <v>1208.1756245268737</v>
      </c>
      <c r="L2737" s="42" t="str">
        <f>VLOOKUP($C2737,OtherData!$H:$I,2,0)</f>
        <v>Heat</v>
      </c>
      <c r="M2737" s="54">
        <f t="shared" si="170"/>
        <v>-3.9278028529516985E-2</v>
      </c>
      <c r="N2737" s="42" t="e">
        <f>VLOOKUP(E2737,Inflation!$A$2:'Inflation'!$L$63,14,FALSE)*J2737</f>
        <v>#REF!</v>
      </c>
      <c r="O2737" s="126" t="e">
        <f t="shared" si="171"/>
        <v>#REF!</v>
      </c>
      <c r="P2737" s="41">
        <v>4</v>
      </c>
      <c r="Q2737" s="41">
        <v>4</v>
      </c>
      <c r="R2737" s="41">
        <v>4</v>
      </c>
    </row>
    <row r="2738" spans="1:18">
      <c r="A2738" s="40" t="str">
        <f t="shared" si="168"/>
        <v>5_19772</v>
      </c>
      <c r="B2738" s="40">
        <v>5</v>
      </c>
      <c r="C2738" s="41" t="s">
        <v>106</v>
      </c>
      <c r="D2738" s="40">
        <v>2</v>
      </c>
      <c r="E2738" s="40">
        <v>1977</v>
      </c>
      <c r="F2738" s="40" t="str">
        <f t="shared" si="169"/>
        <v>1977Q2</v>
      </c>
      <c r="G2738" s="40">
        <v>1</v>
      </c>
      <c r="H2738" s="40">
        <v>0</v>
      </c>
      <c r="I2738" s="40">
        <v>0</v>
      </c>
      <c r="J2738" s="42">
        <v>1596</v>
      </c>
      <c r="K2738" s="42">
        <f>J2738*OtherData!$C$3</f>
        <v>1208.1756245268737</v>
      </c>
      <c r="L2738" s="42" t="str">
        <f>VLOOKUP($C2738,OtherData!$H:$I,2,0)</f>
        <v>Storm</v>
      </c>
      <c r="M2738" s="54">
        <f t="shared" si="170"/>
        <v>-3.9278028529516985E-2</v>
      </c>
      <c r="N2738" s="42" t="e">
        <f>VLOOKUP(E2738,Inflation!$A$2:'Inflation'!$L$63,14,FALSE)*J2738</f>
        <v>#REF!</v>
      </c>
      <c r="O2738" s="126" t="e">
        <f t="shared" si="171"/>
        <v>#REF!</v>
      </c>
      <c r="P2738" s="41">
        <v>1</v>
      </c>
      <c r="Q2738" s="41">
        <v>1</v>
      </c>
      <c r="R2738" s="41">
        <v>1</v>
      </c>
    </row>
    <row r="2739" spans="1:18">
      <c r="A2739" s="40" t="str">
        <f t="shared" si="168"/>
        <v>1_19881</v>
      </c>
      <c r="B2739" s="40">
        <v>1</v>
      </c>
      <c r="C2739" s="41" t="s">
        <v>67</v>
      </c>
      <c r="D2739" s="40">
        <v>1</v>
      </c>
      <c r="E2739" s="40">
        <v>1988</v>
      </c>
      <c r="F2739" s="40" t="str">
        <f t="shared" si="169"/>
        <v>1988Q1</v>
      </c>
      <c r="G2739" s="40">
        <v>4</v>
      </c>
      <c r="H2739" s="40">
        <v>0</v>
      </c>
      <c r="I2739" s="40">
        <v>0</v>
      </c>
      <c r="J2739" s="42">
        <v>1596</v>
      </c>
      <c r="K2739" s="42">
        <f>J2739*OtherData!$C$3</f>
        <v>1208.1756245268737</v>
      </c>
      <c r="L2739" s="42" t="str">
        <f>VLOOKUP($C2739,OtherData!$H:$I,2,0)</f>
        <v>Winter</v>
      </c>
      <c r="M2739" s="54">
        <f t="shared" si="170"/>
        <v>-3.9278028529516985E-2</v>
      </c>
      <c r="N2739" s="42" t="e">
        <f>VLOOKUP(E2739,Inflation!$A$2:'Inflation'!$L$63,14,FALSE)*J2739</f>
        <v>#REF!</v>
      </c>
      <c r="O2739" s="126" t="e">
        <f t="shared" si="171"/>
        <v>#REF!</v>
      </c>
      <c r="P2739" s="41">
        <v>3</v>
      </c>
      <c r="Q2739" s="41">
        <v>3</v>
      </c>
      <c r="R2739" s="41">
        <v>3</v>
      </c>
    </row>
    <row r="2740" spans="1:18">
      <c r="A2740" s="40" t="str">
        <f t="shared" si="168"/>
        <v>1_19844</v>
      </c>
      <c r="B2740" s="40">
        <v>1</v>
      </c>
      <c r="C2740" s="41" t="s">
        <v>73</v>
      </c>
      <c r="D2740" s="40">
        <v>4</v>
      </c>
      <c r="E2740" s="40">
        <v>1984</v>
      </c>
      <c r="F2740" s="40" t="str">
        <f t="shared" si="169"/>
        <v>1984Q4</v>
      </c>
      <c r="G2740" s="40">
        <v>1</v>
      </c>
      <c r="H2740" s="40">
        <v>0</v>
      </c>
      <c r="I2740" s="40">
        <v>0</v>
      </c>
      <c r="J2740" s="42">
        <v>1593</v>
      </c>
      <c r="K2740" s="42">
        <f>J2740*OtherData!$C$3</f>
        <v>1205.9046177138532</v>
      </c>
      <c r="L2740" s="42" t="str">
        <f>VLOOKUP($C2740,OtherData!$H:$I,2,0)</f>
        <v>Wind</v>
      </c>
      <c r="M2740" s="54">
        <f t="shared" si="170"/>
        <v>-3.9278048519270005E-2</v>
      </c>
      <c r="N2740" s="42" t="e">
        <f>VLOOKUP(E2740,Inflation!$A$2:'Inflation'!$L$63,14,FALSE)*J2740</f>
        <v>#REF!</v>
      </c>
      <c r="O2740" s="126" t="e">
        <f t="shared" si="171"/>
        <v>#REF!</v>
      </c>
      <c r="P2740" s="41">
        <v>1</v>
      </c>
      <c r="Q2740" s="41">
        <v>1</v>
      </c>
      <c r="R2740" s="41">
        <v>1</v>
      </c>
    </row>
    <row r="2741" spans="1:18">
      <c r="A2741" s="40" t="str">
        <f t="shared" si="168"/>
        <v>3_20172</v>
      </c>
      <c r="B2741" s="40">
        <v>3</v>
      </c>
      <c r="C2741" s="41" t="s">
        <v>66</v>
      </c>
      <c r="D2741" s="40">
        <v>2</v>
      </c>
      <c r="E2741" s="40">
        <v>2017</v>
      </c>
      <c r="F2741" s="40" t="str">
        <f t="shared" si="169"/>
        <v>2017Q2</v>
      </c>
      <c r="G2741" s="40">
        <v>1</v>
      </c>
      <c r="H2741" s="40">
        <v>0</v>
      </c>
      <c r="I2741" s="40">
        <v>0</v>
      </c>
      <c r="J2741" s="42">
        <v>1592</v>
      </c>
      <c r="K2741" s="42">
        <f>J2741*OtherData!$C$3</f>
        <v>1205.1476154428465</v>
      </c>
      <c r="L2741" s="42" t="str">
        <f>VLOOKUP($C2741,OtherData!$H:$I,2,0)</f>
        <v>Water</v>
      </c>
      <c r="M2741" s="54">
        <f t="shared" si="170"/>
        <v>-3.9278055182521011E-2</v>
      </c>
      <c r="N2741" s="42" t="e">
        <f>VLOOKUP(E2741,Inflation!$A$2:'Inflation'!$L$63,14,FALSE)*J2741</f>
        <v>#REF!</v>
      </c>
      <c r="O2741" s="126" t="e">
        <f t="shared" si="171"/>
        <v>#REF!</v>
      </c>
      <c r="P2741" s="41">
        <v>3</v>
      </c>
      <c r="Q2741" s="41">
        <v>3</v>
      </c>
      <c r="R2741" s="41">
        <v>5</v>
      </c>
    </row>
    <row r="2742" spans="1:18">
      <c r="A2742" s="40" t="str">
        <f t="shared" si="168"/>
        <v>5_19784</v>
      </c>
      <c r="B2742" s="40">
        <v>5</v>
      </c>
      <c r="C2742" s="41" t="s">
        <v>70</v>
      </c>
      <c r="D2742" s="40">
        <v>4</v>
      </c>
      <c r="E2742" s="40">
        <v>1978</v>
      </c>
      <c r="F2742" s="40" t="str">
        <f t="shared" si="169"/>
        <v>1978Q4</v>
      </c>
      <c r="G2742" s="40">
        <v>31</v>
      </c>
      <c r="H2742" s="40">
        <v>0</v>
      </c>
      <c r="I2742" s="40">
        <v>0</v>
      </c>
      <c r="J2742" s="42">
        <v>1589</v>
      </c>
      <c r="K2742" s="42">
        <f>J2742*OtherData!$C$3</f>
        <v>1202.876608629826</v>
      </c>
      <c r="L2742" s="42" t="str">
        <f>VLOOKUP($C2742,OtherData!$H:$I,2,0)</f>
        <v>Heat</v>
      </c>
      <c r="M2742" s="54">
        <f t="shared" si="170"/>
        <v>-3.9278075172274024E-2</v>
      </c>
      <c r="N2742" s="42" t="e">
        <f>VLOOKUP(E2742,Inflation!$A$2:'Inflation'!$L$63,14,FALSE)*J2742</f>
        <v>#REF!</v>
      </c>
      <c r="O2742" s="126" t="e">
        <f t="shared" si="171"/>
        <v>#REF!</v>
      </c>
      <c r="P2742" s="41">
        <v>2</v>
      </c>
      <c r="Q2742" s="41">
        <v>2</v>
      </c>
      <c r="R2742" s="41">
        <v>2</v>
      </c>
    </row>
    <row r="2743" spans="1:18">
      <c r="A2743" s="40" t="str">
        <f t="shared" si="168"/>
        <v>5_20172</v>
      </c>
      <c r="B2743" s="40">
        <v>5</v>
      </c>
      <c r="C2743" s="41" t="s">
        <v>86</v>
      </c>
      <c r="D2743" s="40">
        <v>2</v>
      </c>
      <c r="E2743" s="40">
        <v>2017</v>
      </c>
      <c r="F2743" s="40" t="str">
        <f t="shared" si="169"/>
        <v>2017Q2</v>
      </c>
      <c r="G2743" s="40">
        <v>1</v>
      </c>
      <c r="H2743" s="40">
        <v>0</v>
      </c>
      <c r="I2743" s="40">
        <v>0</v>
      </c>
      <c r="J2743" s="42">
        <v>1588</v>
      </c>
      <c r="K2743" s="42">
        <f>J2743*OtherData!$C$3</f>
        <v>1202.1196063588191</v>
      </c>
      <c r="L2743" s="42" t="str">
        <f>VLOOKUP($C2743,OtherData!$H:$I,2,0)</f>
        <v>Storm</v>
      </c>
      <c r="M2743" s="54">
        <f t="shared" si="170"/>
        <v>-3.9278081835525031E-2</v>
      </c>
      <c r="N2743" s="42" t="e">
        <f>VLOOKUP(E2743,Inflation!$A$2:'Inflation'!$L$63,14,FALSE)*J2743</f>
        <v>#REF!</v>
      </c>
      <c r="O2743" s="126" t="e">
        <f t="shared" si="171"/>
        <v>#REF!</v>
      </c>
      <c r="P2743" s="41">
        <v>1</v>
      </c>
      <c r="Q2743" s="41">
        <v>1</v>
      </c>
      <c r="R2743" s="41">
        <v>1</v>
      </c>
    </row>
    <row r="2744" spans="1:18">
      <c r="A2744" s="40" t="str">
        <f t="shared" si="168"/>
        <v>3_20173</v>
      </c>
      <c r="B2744" s="40">
        <v>3</v>
      </c>
      <c r="C2744" s="41" t="s">
        <v>66</v>
      </c>
      <c r="D2744" s="40">
        <v>3</v>
      </c>
      <c r="E2744" s="40">
        <v>2017</v>
      </c>
      <c r="F2744" s="40" t="str">
        <f t="shared" si="169"/>
        <v>2017Q3</v>
      </c>
      <c r="G2744" s="40">
        <v>1</v>
      </c>
      <c r="H2744" s="40">
        <v>0</v>
      </c>
      <c r="I2744" s="40">
        <v>0</v>
      </c>
      <c r="J2744" s="42">
        <v>1588</v>
      </c>
      <c r="K2744" s="42">
        <f>J2744*OtherData!$C$3</f>
        <v>1202.1196063588191</v>
      </c>
      <c r="L2744" s="42" t="str">
        <f>VLOOKUP($C2744,OtherData!$H:$I,2,0)</f>
        <v>Water</v>
      </c>
      <c r="M2744" s="54">
        <f t="shared" si="170"/>
        <v>-3.9278081835525031E-2</v>
      </c>
      <c r="N2744" s="42" t="e">
        <f>VLOOKUP(E2744,Inflation!$A$2:'Inflation'!$L$63,14,FALSE)*J2744</f>
        <v>#REF!</v>
      </c>
      <c r="O2744" s="126" t="e">
        <f t="shared" si="171"/>
        <v>#REF!</v>
      </c>
      <c r="P2744" s="41">
        <v>2</v>
      </c>
      <c r="Q2744" s="41">
        <v>2</v>
      </c>
      <c r="R2744" s="41">
        <v>2</v>
      </c>
    </row>
    <row r="2745" spans="1:18">
      <c r="A2745" s="40" t="str">
        <f t="shared" si="168"/>
        <v>3_20194</v>
      </c>
      <c r="B2745" s="40">
        <v>3</v>
      </c>
      <c r="C2745" s="41" t="s">
        <v>66</v>
      </c>
      <c r="D2745" s="40">
        <v>4</v>
      </c>
      <c r="E2745" s="40">
        <v>2019</v>
      </c>
      <c r="F2745" s="40" t="str">
        <f t="shared" si="169"/>
        <v>2019Q4</v>
      </c>
      <c r="G2745" s="40">
        <v>1</v>
      </c>
      <c r="H2745" s="40">
        <v>0</v>
      </c>
      <c r="I2745" s="40">
        <v>0</v>
      </c>
      <c r="J2745" s="42">
        <v>1588</v>
      </c>
      <c r="K2745" s="42">
        <f>J2745*OtherData!$C$3</f>
        <v>1202.1196063588191</v>
      </c>
      <c r="L2745" s="42" t="str">
        <f>VLOOKUP($C2745,OtherData!$H:$I,2,0)</f>
        <v>Water</v>
      </c>
      <c r="M2745" s="54">
        <f t="shared" si="170"/>
        <v>-3.9278081835525031E-2</v>
      </c>
      <c r="N2745" s="42" t="e">
        <f>VLOOKUP(E2745,Inflation!$A$2:'Inflation'!$L$63,14,FALSE)*J2745</f>
        <v>#REF!</v>
      </c>
      <c r="O2745" s="126" t="e">
        <f t="shared" si="171"/>
        <v>#REF!</v>
      </c>
      <c r="P2745" s="41">
        <v>3</v>
      </c>
      <c r="Q2745" s="41">
        <v>3</v>
      </c>
      <c r="R2745" s="41">
        <v>3</v>
      </c>
    </row>
    <row r="2746" spans="1:18">
      <c r="A2746" s="40" t="str">
        <f t="shared" si="168"/>
        <v>3_20173</v>
      </c>
      <c r="B2746" s="40">
        <v>3</v>
      </c>
      <c r="C2746" s="41" t="s">
        <v>66</v>
      </c>
      <c r="D2746" s="40">
        <v>3</v>
      </c>
      <c r="E2746" s="40">
        <v>2017</v>
      </c>
      <c r="F2746" s="40" t="str">
        <f t="shared" si="169"/>
        <v>2017Q3</v>
      </c>
      <c r="G2746" s="40">
        <v>1</v>
      </c>
      <c r="H2746" s="40">
        <v>0</v>
      </c>
      <c r="I2746" s="40">
        <v>0</v>
      </c>
      <c r="J2746" s="42">
        <v>1587</v>
      </c>
      <c r="K2746" s="42">
        <f>J2746*OtherData!$C$3</f>
        <v>1201.3626040878123</v>
      </c>
      <c r="L2746" s="42" t="str">
        <f>VLOOKUP($C2746,OtherData!$H:$I,2,0)</f>
        <v>Water</v>
      </c>
      <c r="M2746" s="54">
        <f t="shared" si="170"/>
        <v>-3.9278088498776037E-2</v>
      </c>
      <c r="N2746" s="42" t="e">
        <f>VLOOKUP(E2746,Inflation!$A$2:'Inflation'!$L$63,14,FALSE)*J2746</f>
        <v>#REF!</v>
      </c>
      <c r="O2746" s="126" t="e">
        <f t="shared" si="171"/>
        <v>#REF!</v>
      </c>
      <c r="P2746" s="41">
        <v>4</v>
      </c>
      <c r="Q2746" s="41">
        <v>4</v>
      </c>
      <c r="R2746" s="41">
        <v>4</v>
      </c>
    </row>
    <row r="2747" spans="1:18">
      <c r="A2747" s="40" t="str">
        <f t="shared" si="168"/>
        <v>3_19682</v>
      </c>
      <c r="B2747" s="40">
        <v>3</v>
      </c>
      <c r="C2747" s="41" t="s">
        <v>64</v>
      </c>
      <c r="D2747" s="40">
        <v>2</v>
      </c>
      <c r="E2747" s="40">
        <v>1968</v>
      </c>
      <c r="F2747" s="40" t="str">
        <f t="shared" si="169"/>
        <v>1968Q2</v>
      </c>
      <c r="G2747" s="40">
        <v>2</v>
      </c>
      <c r="H2747" s="40">
        <v>0</v>
      </c>
      <c r="I2747" s="40">
        <v>0</v>
      </c>
      <c r="J2747" s="42">
        <v>1580</v>
      </c>
      <c r="K2747" s="42">
        <f>J2747*OtherData!$C$3</f>
        <v>1196.0635881907647</v>
      </c>
      <c r="L2747" s="42" t="str">
        <f>VLOOKUP($C2747,OtherData!$H:$I,2,0)</f>
        <v>Wind</v>
      </c>
      <c r="M2747" s="54">
        <f t="shared" si="170"/>
        <v>-3.9278135141533083E-2</v>
      </c>
      <c r="N2747" s="42" t="e">
        <f>VLOOKUP(E2747,Inflation!$A$2:'Inflation'!$L$63,14,FALSE)*J2747</f>
        <v>#REF!</v>
      </c>
      <c r="O2747" s="126" t="e">
        <f t="shared" si="171"/>
        <v>#REF!</v>
      </c>
      <c r="P2747" s="41">
        <v>2</v>
      </c>
      <c r="Q2747" s="41">
        <v>2</v>
      </c>
      <c r="R2747" s="41">
        <v>2</v>
      </c>
    </row>
    <row r="2748" spans="1:18">
      <c r="A2748" s="40" t="str">
        <f t="shared" si="168"/>
        <v>4_19831</v>
      </c>
      <c r="B2748" s="40">
        <v>4</v>
      </c>
      <c r="C2748" s="41" t="s">
        <v>69</v>
      </c>
      <c r="D2748" s="40">
        <v>1</v>
      </c>
      <c r="E2748" s="40">
        <v>1983</v>
      </c>
      <c r="F2748" s="40" t="str">
        <f t="shared" si="169"/>
        <v>1983Q1</v>
      </c>
      <c r="G2748" s="40">
        <v>1</v>
      </c>
      <c r="H2748" s="40">
        <v>0</v>
      </c>
      <c r="I2748" s="40">
        <v>0</v>
      </c>
      <c r="J2748" s="42">
        <v>1579</v>
      </c>
      <c r="K2748" s="42">
        <f>J2748*OtherData!$C$3</f>
        <v>1195.3065859197577</v>
      </c>
      <c r="L2748" s="42" t="str">
        <f>VLOOKUP($C2748,OtherData!$H:$I,2,0)</f>
        <v>Wind</v>
      </c>
      <c r="M2748" s="54">
        <f t="shared" si="170"/>
        <v>-3.9278141804784089E-2</v>
      </c>
      <c r="N2748" s="42" t="e">
        <f>VLOOKUP(E2748,Inflation!$A$2:'Inflation'!$L$63,14,FALSE)*J2748</f>
        <v>#REF!</v>
      </c>
      <c r="O2748" s="126" t="e">
        <f t="shared" si="171"/>
        <v>#REF!</v>
      </c>
      <c r="P2748" s="41">
        <v>1</v>
      </c>
      <c r="Q2748" s="41">
        <v>1</v>
      </c>
      <c r="R2748" s="41">
        <v>1</v>
      </c>
    </row>
    <row r="2749" spans="1:18">
      <c r="A2749" s="40" t="str">
        <f t="shared" si="168"/>
        <v>3_20173</v>
      </c>
      <c r="B2749" s="40">
        <v>3</v>
      </c>
      <c r="C2749" s="41" t="s">
        <v>86</v>
      </c>
      <c r="D2749" s="40">
        <v>3</v>
      </c>
      <c r="E2749" s="40">
        <v>2017</v>
      </c>
      <c r="F2749" s="40" t="str">
        <f t="shared" si="169"/>
        <v>2017Q3</v>
      </c>
      <c r="G2749" s="40">
        <v>1</v>
      </c>
      <c r="H2749" s="40">
        <v>0</v>
      </c>
      <c r="I2749" s="40">
        <v>0</v>
      </c>
      <c r="J2749" s="42">
        <v>1579</v>
      </c>
      <c r="K2749" s="42">
        <f>J2749*OtherData!$C$3</f>
        <v>1195.3065859197577</v>
      </c>
      <c r="L2749" s="42" t="str">
        <f>VLOOKUP($C2749,OtherData!$H:$I,2,0)</f>
        <v>Storm</v>
      </c>
      <c r="M2749" s="54">
        <f t="shared" si="170"/>
        <v>-3.9278141804784089E-2</v>
      </c>
      <c r="N2749" s="42" t="e">
        <f>VLOOKUP(E2749,Inflation!$A$2:'Inflation'!$L$63,14,FALSE)*J2749</f>
        <v>#REF!</v>
      </c>
      <c r="O2749" s="126" t="e">
        <f t="shared" si="171"/>
        <v>#REF!</v>
      </c>
      <c r="P2749" s="41">
        <v>3</v>
      </c>
      <c r="Q2749" s="41">
        <v>3</v>
      </c>
      <c r="R2749" s="41">
        <v>5</v>
      </c>
    </row>
    <row r="2750" spans="1:18">
      <c r="A2750" s="40" t="str">
        <f t="shared" si="168"/>
        <v>3_20184</v>
      </c>
      <c r="B2750" s="40">
        <v>3</v>
      </c>
      <c r="C2750" s="41" t="s">
        <v>66</v>
      </c>
      <c r="D2750" s="40">
        <v>4</v>
      </c>
      <c r="E2750" s="40">
        <v>2018</v>
      </c>
      <c r="F2750" s="40" t="str">
        <f t="shared" si="169"/>
        <v>2018Q4</v>
      </c>
      <c r="G2750" s="40">
        <v>2</v>
      </c>
      <c r="H2750" s="40">
        <v>0</v>
      </c>
      <c r="I2750" s="40">
        <v>0</v>
      </c>
      <c r="J2750" s="42">
        <v>1579</v>
      </c>
      <c r="K2750" s="42">
        <f>J2750*OtherData!$C$3</f>
        <v>1195.3065859197577</v>
      </c>
      <c r="L2750" s="42" t="str">
        <f>VLOOKUP($C2750,OtherData!$H:$I,2,0)</f>
        <v>Water</v>
      </c>
      <c r="M2750" s="54">
        <f t="shared" si="170"/>
        <v>-3.9278141804784089E-2</v>
      </c>
      <c r="N2750" s="42" t="e">
        <f>VLOOKUP(E2750,Inflation!$A$2:'Inflation'!$L$63,14,FALSE)*J2750</f>
        <v>#REF!</v>
      </c>
      <c r="O2750" s="126" t="e">
        <f t="shared" si="171"/>
        <v>#REF!</v>
      </c>
      <c r="P2750" s="41">
        <v>3</v>
      </c>
      <c r="Q2750" s="41">
        <v>3</v>
      </c>
      <c r="R2750" s="41">
        <v>3</v>
      </c>
    </row>
    <row r="2751" spans="1:18">
      <c r="A2751" s="40" t="str">
        <f t="shared" si="168"/>
        <v>5_20192</v>
      </c>
      <c r="B2751" s="40">
        <v>5</v>
      </c>
      <c r="C2751" s="41" t="s">
        <v>71</v>
      </c>
      <c r="D2751" s="40">
        <v>2</v>
      </c>
      <c r="E2751" s="40">
        <v>2019</v>
      </c>
      <c r="F2751" s="40" t="str">
        <f t="shared" si="169"/>
        <v>2019Q2</v>
      </c>
      <c r="G2751" s="40">
        <v>1</v>
      </c>
      <c r="H2751" s="40">
        <v>0</v>
      </c>
      <c r="I2751" s="40">
        <v>0</v>
      </c>
      <c r="J2751" s="42">
        <v>1578</v>
      </c>
      <c r="K2751" s="42">
        <f>J2751*OtherData!$C$3</f>
        <v>1194.549583648751</v>
      </c>
      <c r="L2751" s="42" t="str">
        <f>VLOOKUP($C2751,OtherData!$H:$I,2,0)</f>
        <v>Storm</v>
      </c>
      <c r="M2751" s="54">
        <f t="shared" si="170"/>
        <v>-3.9278148468035096E-2</v>
      </c>
      <c r="N2751" s="42" t="e">
        <f>VLOOKUP(E2751,Inflation!$A$2:'Inflation'!$L$63,14,FALSE)*J2751</f>
        <v>#REF!</v>
      </c>
      <c r="O2751" s="126" t="e">
        <f t="shared" si="171"/>
        <v>#REF!</v>
      </c>
      <c r="P2751" s="41">
        <v>3</v>
      </c>
      <c r="Q2751" s="41">
        <v>3</v>
      </c>
      <c r="R2751" s="41">
        <v>5</v>
      </c>
    </row>
    <row r="2752" spans="1:18">
      <c r="A2752" s="40" t="str">
        <f t="shared" si="168"/>
        <v>3_20182</v>
      </c>
      <c r="B2752" s="40">
        <v>3</v>
      </c>
      <c r="C2752" s="41" t="s">
        <v>71</v>
      </c>
      <c r="D2752" s="40">
        <v>2</v>
      </c>
      <c r="E2752" s="40">
        <v>2018</v>
      </c>
      <c r="F2752" s="40" t="str">
        <f t="shared" si="169"/>
        <v>2018Q2</v>
      </c>
      <c r="G2752" s="40">
        <v>1</v>
      </c>
      <c r="H2752" s="40">
        <v>0</v>
      </c>
      <c r="I2752" s="40">
        <v>0</v>
      </c>
      <c r="J2752" s="42">
        <v>1577</v>
      </c>
      <c r="K2752" s="42">
        <f>J2752*OtherData!$C$3</f>
        <v>1193.7925813777442</v>
      </c>
      <c r="L2752" s="42" t="str">
        <f>VLOOKUP($C2752,OtherData!$H:$I,2,0)</f>
        <v>Storm</v>
      </c>
      <c r="M2752" s="54">
        <f t="shared" si="170"/>
        <v>-3.9278155131286102E-2</v>
      </c>
      <c r="N2752" s="42" t="e">
        <f>VLOOKUP(E2752,Inflation!$A$2:'Inflation'!$L$63,14,FALSE)*J2752</f>
        <v>#REF!</v>
      </c>
      <c r="O2752" s="126" t="e">
        <f t="shared" si="171"/>
        <v>#REF!</v>
      </c>
      <c r="P2752" s="41">
        <v>3</v>
      </c>
      <c r="Q2752" s="41">
        <v>3</v>
      </c>
      <c r="R2752" s="41">
        <v>3</v>
      </c>
    </row>
    <row r="2753" spans="1:18">
      <c r="A2753" s="40" t="str">
        <f t="shared" si="168"/>
        <v>5_20192</v>
      </c>
      <c r="B2753" s="40">
        <v>5</v>
      </c>
      <c r="C2753" s="41" t="s">
        <v>71</v>
      </c>
      <c r="D2753" s="40">
        <v>2</v>
      </c>
      <c r="E2753" s="40">
        <v>2019</v>
      </c>
      <c r="F2753" s="40" t="str">
        <f t="shared" si="169"/>
        <v>2019Q2</v>
      </c>
      <c r="G2753" s="40">
        <v>1</v>
      </c>
      <c r="H2753" s="40">
        <v>0</v>
      </c>
      <c r="I2753" s="40">
        <v>0</v>
      </c>
      <c r="J2753" s="42">
        <v>1576</v>
      </c>
      <c r="K2753" s="42">
        <f>J2753*OtherData!$C$3</f>
        <v>1193.0355791067375</v>
      </c>
      <c r="L2753" s="42" t="str">
        <f>VLOOKUP($C2753,OtherData!$H:$I,2,0)</f>
        <v>Storm</v>
      </c>
      <c r="M2753" s="54">
        <f t="shared" si="170"/>
        <v>-3.9278161794537109E-2</v>
      </c>
      <c r="N2753" s="42" t="e">
        <f>VLOOKUP(E2753,Inflation!$A$2:'Inflation'!$L$63,14,FALSE)*J2753</f>
        <v>#REF!</v>
      </c>
      <c r="O2753" s="126" t="e">
        <f t="shared" si="171"/>
        <v>#REF!</v>
      </c>
      <c r="P2753" s="41">
        <v>4</v>
      </c>
      <c r="Q2753" s="41">
        <v>4</v>
      </c>
      <c r="R2753" s="41">
        <v>5</v>
      </c>
    </row>
    <row r="2754" spans="1:18">
      <c r="A2754" s="40" t="str">
        <f t="shared" ref="A2754:A2817" si="172">B2754&amp;"_"&amp;E2754&amp;D2754</f>
        <v>4_19772</v>
      </c>
      <c r="B2754" s="40">
        <v>4</v>
      </c>
      <c r="C2754" s="41" t="s">
        <v>73</v>
      </c>
      <c r="D2754" s="40">
        <v>2</v>
      </c>
      <c r="E2754" s="40">
        <v>1977</v>
      </c>
      <c r="F2754" s="40" t="str">
        <f t="shared" ref="F2754:F2817" si="173">E2754&amp;"Q"&amp;D2754</f>
        <v>1977Q2</v>
      </c>
      <c r="G2754" s="40">
        <v>1</v>
      </c>
      <c r="H2754" s="40">
        <v>0</v>
      </c>
      <c r="I2754" s="40">
        <v>0</v>
      </c>
      <c r="J2754" s="42">
        <v>1575</v>
      </c>
      <c r="K2754" s="42">
        <f>J2754*OtherData!$C$3</f>
        <v>1192.2785768357305</v>
      </c>
      <c r="L2754" s="42" t="str">
        <f>VLOOKUP($C2754,OtherData!$H:$I,2,0)</f>
        <v>Wind</v>
      </c>
      <c r="M2754" s="54">
        <f t="shared" ref="M2754:M2817" si="174">STANDARDIZE(J2754,AVERAGE($J$2:$J$3367),_xlfn.STDEV.S($J$2:$J$3367))</f>
        <v>-3.9278168457788115E-2</v>
      </c>
      <c r="N2754" s="42" t="e">
        <f>VLOOKUP(E2754,Inflation!$A$2:'Inflation'!$L$63,14,FALSE)*J2754</f>
        <v>#REF!</v>
      </c>
      <c r="O2754" s="126" t="e">
        <f t="shared" ref="O2754:O2817" si="175">STANDARDIZE(N2754,AVERAGE($N$2:$N$3367),_xlfn.STDEV.S($N$2:$N$3367))</f>
        <v>#REF!</v>
      </c>
      <c r="P2754" s="41">
        <v>3</v>
      </c>
      <c r="Q2754" s="41">
        <v>3</v>
      </c>
      <c r="R2754" s="41">
        <v>3</v>
      </c>
    </row>
    <row r="2755" spans="1:18">
      <c r="A2755" s="40" t="str">
        <f t="shared" si="172"/>
        <v>5_19831</v>
      </c>
      <c r="B2755" s="40">
        <v>5</v>
      </c>
      <c r="C2755" s="41" t="s">
        <v>69</v>
      </c>
      <c r="D2755" s="40">
        <v>1</v>
      </c>
      <c r="E2755" s="40">
        <v>1983</v>
      </c>
      <c r="F2755" s="40" t="str">
        <f t="shared" si="173"/>
        <v>1983Q1</v>
      </c>
      <c r="G2755" s="40">
        <v>1</v>
      </c>
      <c r="H2755" s="40">
        <v>0</v>
      </c>
      <c r="I2755" s="40">
        <v>0</v>
      </c>
      <c r="J2755" s="42">
        <v>1575</v>
      </c>
      <c r="K2755" s="42">
        <f>J2755*OtherData!$C$3</f>
        <v>1192.2785768357305</v>
      </c>
      <c r="L2755" s="42" t="str">
        <f>VLOOKUP($C2755,OtherData!$H:$I,2,0)</f>
        <v>Wind</v>
      </c>
      <c r="M2755" s="54">
        <f t="shared" si="174"/>
        <v>-3.9278168457788115E-2</v>
      </c>
      <c r="N2755" s="42" t="e">
        <f>VLOOKUP(E2755,Inflation!$A$2:'Inflation'!$L$63,14,FALSE)*J2755</f>
        <v>#REF!</v>
      </c>
      <c r="O2755" s="126" t="e">
        <f t="shared" si="175"/>
        <v>#REF!</v>
      </c>
      <c r="P2755" s="41">
        <v>2</v>
      </c>
      <c r="Q2755" s="41">
        <v>2</v>
      </c>
      <c r="R2755" s="41">
        <v>2</v>
      </c>
    </row>
    <row r="2756" spans="1:18">
      <c r="A2756" s="40" t="str">
        <f t="shared" si="172"/>
        <v>2_19722</v>
      </c>
      <c r="B2756" s="40">
        <v>2</v>
      </c>
      <c r="C2756" s="41" t="s">
        <v>64</v>
      </c>
      <c r="D2756" s="40">
        <v>2</v>
      </c>
      <c r="E2756" s="40">
        <v>1972</v>
      </c>
      <c r="F2756" s="40" t="str">
        <f t="shared" si="173"/>
        <v>1972Q2</v>
      </c>
      <c r="G2756" s="40">
        <v>2</v>
      </c>
      <c r="H2756" s="40">
        <v>0</v>
      </c>
      <c r="I2756" s="40">
        <v>0</v>
      </c>
      <c r="J2756" s="42">
        <v>1574</v>
      </c>
      <c r="K2756" s="42">
        <f>J2756*OtherData!$C$3</f>
        <v>1191.5215745647238</v>
      </c>
      <c r="L2756" s="42" t="str">
        <f>VLOOKUP($C2756,OtherData!$H:$I,2,0)</f>
        <v>Wind</v>
      </c>
      <c r="M2756" s="54">
        <f t="shared" si="174"/>
        <v>-3.9278175121039115E-2</v>
      </c>
      <c r="N2756" s="42" t="e">
        <f>VLOOKUP(E2756,Inflation!$A$2:'Inflation'!$L$63,14,FALSE)*J2756</f>
        <v>#REF!</v>
      </c>
      <c r="O2756" s="126" t="e">
        <f t="shared" si="175"/>
        <v>#REF!</v>
      </c>
      <c r="P2756" s="41">
        <v>2</v>
      </c>
      <c r="Q2756" s="41">
        <v>2</v>
      </c>
      <c r="R2756" s="41">
        <v>2</v>
      </c>
    </row>
    <row r="2757" spans="1:18">
      <c r="A2757" s="40" t="str">
        <f t="shared" si="172"/>
        <v>2_19653</v>
      </c>
      <c r="B2757" s="40">
        <v>2</v>
      </c>
      <c r="C2757" s="41" t="s">
        <v>72</v>
      </c>
      <c r="D2757" s="40">
        <v>3</v>
      </c>
      <c r="E2757" s="40">
        <v>1965</v>
      </c>
      <c r="F2757" s="40" t="str">
        <f t="shared" si="173"/>
        <v>1965Q3</v>
      </c>
      <c r="G2757" s="40">
        <v>1</v>
      </c>
      <c r="H2757" s="40">
        <v>0</v>
      </c>
      <c r="I2757" s="40">
        <v>0</v>
      </c>
      <c r="J2757" s="42">
        <v>1571</v>
      </c>
      <c r="K2757" s="42">
        <f>J2757*OtherData!$C$3</f>
        <v>1189.2505677517033</v>
      </c>
      <c r="L2757" s="42" t="str">
        <f>VLOOKUP($C2757,OtherData!$H:$I,2,0)</f>
        <v>Storm</v>
      </c>
      <c r="M2757" s="54">
        <f t="shared" si="174"/>
        <v>-3.9278195110792134E-2</v>
      </c>
      <c r="N2757" s="42" t="e">
        <f>VLOOKUP(E2757,Inflation!$A$2:'Inflation'!$L$63,14,FALSE)*J2757</f>
        <v>#REF!</v>
      </c>
      <c r="O2757" s="126" t="e">
        <f t="shared" si="175"/>
        <v>#REF!</v>
      </c>
      <c r="P2757" s="41">
        <v>4</v>
      </c>
      <c r="Q2757" s="41">
        <v>4</v>
      </c>
      <c r="R2757" s="41">
        <v>5</v>
      </c>
    </row>
    <row r="2758" spans="1:18">
      <c r="A2758" s="40" t="str">
        <f t="shared" si="172"/>
        <v>2_19643</v>
      </c>
      <c r="B2758" s="40">
        <v>2</v>
      </c>
      <c r="C2758" s="41" t="s">
        <v>64</v>
      </c>
      <c r="D2758" s="40">
        <v>3</v>
      </c>
      <c r="E2758" s="40">
        <v>1964</v>
      </c>
      <c r="F2758" s="40" t="str">
        <f t="shared" si="173"/>
        <v>1964Q3</v>
      </c>
      <c r="G2758" s="40">
        <v>2</v>
      </c>
      <c r="H2758" s="40">
        <v>0</v>
      </c>
      <c r="I2758" s="40">
        <v>0</v>
      </c>
      <c r="J2758" s="42">
        <v>1571</v>
      </c>
      <c r="K2758" s="42">
        <f>J2758*OtherData!$C$3</f>
        <v>1189.2505677517033</v>
      </c>
      <c r="L2758" s="42" t="str">
        <f>VLOOKUP($C2758,OtherData!$H:$I,2,0)</f>
        <v>Wind</v>
      </c>
      <c r="M2758" s="54">
        <f t="shared" si="174"/>
        <v>-3.9278195110792134E-2</v>
      </c>
      <c r="N2758" s="42" t="e">
        <f>VLOOKUP(E2758,Inflation!$A$2:'Inflation'!$L$63,14,FALSE)*J2758</f>
        <v>#REF!</v>
      </c>
      <c r="O2758" s="126" t="e">
        <f t="shared" si="175"/>
        <v>#REF!</v>
      </c>
      <c r="P2758" s="41">
        <v>5</v>
      </c>
      <c r="Q2758" s="41">
        <v>5</v>
      </c>
      <c r="R2758" s="41">
        <v>3</v>
      </c>
    </row>
    <row r="2759" spans="1:18">
      <c r="A2759" s="40" t="str">
        <f t="shared" si="172"/>
        <v>5_19661</v>
      </c>
      <c r="B2759" s="40">
        <v>5</v>
      </c>
      <c r="C2759" s="41" t="s">
        <v>71</v>
      </c>
      <c r="D2759" s="40">
        <v>1</v>
      </c>
      <c r="E2759" s="40">
        <v>1966</v>
      </c>
      <c r="F2759" s="40" t="str">
        <f t="shared" si="173"/>
        <v>1966Q1</v>
      </c>
      <c r="G2759" s="40">
        <v>1</v>
      </c>
      <c r="H2759" s="40">
        <v>0</v>
      </c>
      <c r="I2759" s="40">
        <v>0</v>
      </c>
      <c r="J2759" s="42">
        <v>1570</v>
      </c>
      <c r="K2759" s="42">
        <f>J2759*OtherData!$C$3</f>
        <v>1188.4935654806966</v>
      </c>
      <c r="L2759" s="42" t="str">
        <f>VLOOKUP($C2759,OtherData!$H:$I,2,0)</f>
        <v>Storm</v>
      </c>
      <c r="M2759" s="54">
        <f t="shared" si="174"/>
        <v>-3.9278201774043141E-2</v>
      </c>
      <c r="N2759" s="42" t="e">
        <f>VLOOKUP(E2759,Inflation!$A$2:'Inflation'!$L$63,14,FALSE)*J2759</f>
        <v>#REF!</v>
      </c>
      <c r="O2759" s="126" t="e">
        <f t="shared" si="175"/>
        <v>#REF!</v>
      </c>
      <c r="P2759" s="41">
        <v>5</v>
      </c>
      <c r="Q2759" s="41">
        <v>2</v>
      </c>
      <c r="R2759" s="41">
        <v>2</v>
      </c>
    </row>
    <row r="2760" spans="1:18">
      <c r="A2760" s="40" t="str">
        <f t="shared" si="172"/>
        <v>6_19653</v>
      </c>
      <c r="B2760" s="40">
        <v>6</v>
      </c>
      <c r="C2760" s="41" t="s">
        <v>79</v>
      </c>
      <c r="D2760" s="40">
        <v>3</v>
      </c>
      <c r="E2760" s="40">
        <v>1965</v>
      </c>
      <c r="F2760" s="40" t="str">
        <f t="shared" si="173"/>
        <v>1965Q3</v>
      </c>
      <c r="G2760" s="40">
        <v>31</v>
      </c>
      <c r="H2760" s="40">
        <v>0</v>
      </c>
      <c r="I2760" s="40">
        <v>0</v>
      </c>
      <c r="J2760" s="42">
        <v>1567</v>
      </c>
      <c r="K2760" s="42">
        <f>J2760*OtherData!$C$3</f>
        <v>1186.2225586676761</v>
      </c>
      <c r="L2760" s="42" t="str">
        <f>VLOOKUP($C2760,OtherData!$H:$I,2,0)</f>
        <v>Storm</v>
      </c>
      <c r="M2760" s="54">
        <f t="shared" si="174"/>
        <v>-3.927822176379616E-2</v>
      </c>
      <c r="N2760" s="42" t="e">
        <f>VLOOKUP(E2760,Inflation!$A$2:'Inflation'!$L$63,14,FALSE)*J2760</f>
        <v>#REF!</v>
      </c>
      <c r="O2760" s="126" t="e">
        <f t="shared" si="175"/>
        <v>#REF!</v>
      </c>
      <c r="P2760" s="41">
        <v>3</v>
      </c>
      <c r="Q2760" s="41">
        <v>3</v>
      </c>
      <c r="R2760" s="41">
        <v>3</v>
      </c>
    </row>
    <row r="2761" spans="1:18">
      <c r="A2761" s="40" t="str">
        <f t="shared" si="172"/>
        <v>1_19773</v>
      </c>
      <c r="B2761" s="40">
        <v>1</v>
      </c>
      <c r="C2761" s="41" t="s">
        <v>71</v>
      </c>
      <c r="D2761" s="40">
        <v>3</v>
      </c>
      <c r="E2761" s="40">
        <v>1977</v>
      </c>
      <c r="F2761" s="40" t="str">
        <f t="shared" si="173"/>
        <v>1977Q3</v>
      </c>
      <c r="G2761" s="40">
        <v>1</v>
      </c>
      <c r="H2761" s="40">
        <v>0</v>
      </c>
      <c r="I2761" s="40">
        <v>0</v>
      </c>
      <c r="J2761" s="42">
        <v>1562</v>
      </c>
      <c r="K2761" s="42">
        <f>J2761*OtherData!$C$3</f>
        <v>1182.437547312642</v>
      </c>
      <c r="L2761" s="42" t="str">
        <f>VLOOKUP($C2761,OtherData!$H:$I,2,0)</f>
        <v>Storm</v>
      </c>
      <c r="M2761" s="54">
        <f t="shared" si="174"/>
        <v>-3.9278255080051193E-2</v>
      </c>
      <c r="N2761" s="42" t="e">
        <f>VLOOKUP(E2761,Inflation!$A$2:'Inflation'!$L$63,14,FALSE)*J2761</f>
        <v>#REF!</v>
      </c>
      <c r="O2761" s="126" t="e">
        <f t="shared" si="175"/>
        <v>#REF!</v>
      </c>
      <c r="P2761" s="41">
        <v>2</v>
      </c>
      <c r="Q2761" s="41">
        <v>2</v>
      </c>
      <c r="R2761" s="41">
        <v>2</v>
      </c>
    </row>
    <row r="2762" spans="1:18">
      <c r="A2762" s="40" t="str">
        <f t="shared" si="172"/>
        <v>3_20172</v>
      </c>
      <c r="B2762" s="40">
        <v>3</v>
      </c>
      <c r="C2762" s="41" t="s">
        <v>66</v>
      </c>
      <c r="D2762" s="40">
        <v>2</v>
      </c>
      <c r="E2762" s="40">
        <v>2017</v>
      </c>
      <c r="F2762" s="40" t="str">
        <f t="shared" si="173"/>
        <v>2017Q2</v>
      </c>
      <c r="G2762" s="40">
        <v>1</v>
      </c>
      <c r="H2762" s="40">
        <v>0</v>
      </c>
      <c r="I2762" s="40">
        <v>0</v>
      </c>
      <c r="J2762" s="42">
        <v>1562</v>
      </c>
      <c r="K2762" s="42">
        <f>J2762*OtherData!$C$3</f>
        <v>1182.437547312642</v>
      </c>
      <c r="L2762" s="42" t="str">
        <f>VLOOKUP($C2762,OtherData!$H:$I,2,0)</f>
        <v>Water</v>
      </c>
      <c r="M2762" s="54">
        <f t="shared" si="174"/>
        <v>-3.9278255080051193E-2</v>
      </c>
      <c r="N2762" s="42" t="e">
        <f>VLOOKUP(E2762,Inflation!$A$2:'Inflation'!$L$63,14,FALSE)*J2762</f>
        <v>#REF!</v>
      </c>
      <c r="O2762" s="126" t="e">
        <f t="shared" si="175"/>
        <v>#REF!</v>
      </c>
      <c r="P2762" s="41">
        <v>3</v>
      </c>
      <c r="Q2762" s="41">
        <v>3</v>
      </c>
      <c r="R2762" s="41">
        <v>5</v>
      </c>
    </row>
    <row r="2763" spans="1:18">
      <c r="A2763" s="40" t="str">
        <f t="shared" si="172"/>
        <v>3_20173</v>
      </c>
      <c r="B2763" s="40">
        <v>3</v>
      </c>
      <c r="C2763" s="41" t="s">
        <v>66</v>
      </c>
      <c r="D2763" s="40">
        <v>3</v>
      </c>
      <c r="E2763" s="40">
        <v>2017</v>
      </c>
      <c r="F2763" s="40" t="str">
        <f t="shared" si="173"/>
        <v>2017Q3</v>
      </c>
      <c r="G2763" s="40">
        <v>1</v>
      </c>
      <c r="H2763" s="40">
        <v>0</v>
      </c>
      <c r="I2763" s="40">
        <v>0</v>
      </c>
      <c r="J2763" s="42">
        <v>1561</v>
      </c>
      <c r="K2763" s="42">
        <f>J2763*OtherData!$C$3</f>
        <v>1181.6805450416352</v>
      </c>
      <c r="L2763" s="42" t="str">
        <f>VLOOKUP($C2763,OtherData!$H:$I,2,0)</f>
        <v>Water</v>
      </c>
      <c r="M2763" s="54">
        <f t="shared" si="174"/>
        <v>-3.9278261743302199E-2</v>
      </c>
      <c r="N2763" s="42" t="e">
        <f>VLOOKUP(E2763,Inflation!$A$2:'Inflation'!$L$63,14,FALSE)*J2763</f>
        <v>#REF!</v>
      </c>
      <c r="O2763" s="126" t="e">
        <f t="shared" si="175"/>
        <v>#REF!</v>
      </c>
      <c r="P2763" s="41">
        <v>4</v>
      </c>
      <c r="Q2763" s="41">
        <v>4</v>
      </c>
      <c r="R2763" s="41">
        <v>4</v>
      </c>
    </row>
    <row r="2764" spans="1:18">
      <c r="A2764" s="40" t="str">
        <f t="shared" si="172"/>
        <v>5_19682</v>
      </c>
      <c r="B2764" s="40">
        <v>5</v>
      </c>
      <c r="C2764" s="41" t="s">
        <v>64</v>
      </c>
      <c r="D2764" s="40">
        <v>2</v>
      </c>
      <c r="E2764" s="40">
        <v>1968</v>
      </c>
      <c r="F2764" s="40" t="str">
        <f t="shared" si="173"/>
        <v>1968Q2</v>
      </c>
      <c r="G2764" s="40">
        <v>2</v>
      </c>
      <c r="H2764" s="40">
        <v>0</v>
      </c>
      <c r="I2764" s="40">
        <v>0</v>
      </c>
      <c r="J2764" s="42">
        <v>1559</v>
      </c>
      <c r="K2764" s="42">
        <f>J2764*OtherData!$C$3</f>
        <v>1180.1665404996215</v>
      </c>
      <c r="L2764" s="42" t="str">
        <f>VLOOKUP($C2764,OtherData!$H:$I,2,0)</f>
        <v>Wind</v>
      </c>
      <c r="M2764" s="54">
        <f t="shared" si="174"/>
        <v>-3.9278275069804212E-2</v>
      </c>
      <c r="N2764" s="42" t="e">
        <f>VLOOKUP(E2764,Inflation!$A$2:'Inflation'!$L$63,14,FALSE)*J2764</f>
        <v>#REF!</v>
      </c>
      <c r="O2764" s="126" t="e">
        <f t="shared" si="175"/>
        <v>#REF!</v>
      </c>
      <c r="P2764" s="41">
        <v>5</v>
      </c>
      <c r="Q2764" s="41">
        <v>2</v>
      </c>
      <c r="R2764" s="41">
        <v>5</v>
      </c>
    </row>
    <row r="2765" spans="1:18">
      <c r="A2765" s="40" t="str">
        <f t="shared" si="172"/>
        <v>1_19771</v>
      </c>
      <c r="B2765" s="40">
        <v>1</v>
      </c>
      <c r="C2765" s="41" t="s">
        <v>67</v>
      </c>
      <c r="D2765" s="40">
        <v>1</v>
      </c>
      <c r="E2765" s="40">
        <v>1977</v>
      </c>
      <c r="F2765" s="40" t="str">
        <f t="shared" si="173"/>
        <v>1977Q1</v>
      </c>
      <c r="G2765" s="40">
        <v>31</v>
      </c>
      <c r="H2765" s="40">
        <v>0</v>
      </c>
      <c r="I2765" s="40">
        <v>0</v>
      </c>
      <c r="J2765" s="42">
        <v>1557</v>
      </c>
      <c r="K2765" s="42">
        <f>J2765*OtherData!$C$3</f>
        <v>1178.6525359576078</v>
      </c>
      <c r="L2765" s="42" t="str">
        <f>VLOOKUP($C2765,OtherData!$H:$I,2,0)</f>
        <v>Winter</v>
      </c>
      <c r="M2765" s="54">
        <f t="shared" si="174"/>
        <v>-3.9278288396306218E-2</v>
      </c>
      <c r="N2765" s="42" t="e">
        <f>VLOOKUP(E2765,Inflation!$A$2:'Inflation'!$L$63,14,FALSE)*J2765</f>
        <v>#REF!</v>
      </c>
      <c r="O2765" s="126" t="e">
        <f t="shared" si="175"/>
        <v>#REF!</v>
      </c>
      <c r="P2765" s="41">
        <v>1</v>
      </c>
      <c r="Q2765" s="41">
        <v>1</v>
      </c>
      <c r="R2765" s="41">
        <v>1</v>
      </c>
    </row>
    <row r="2766" spans="1:18">
      <c r="A2766" s="40" t="str">
        <f t="shared" si="172"/>
        <v>5_20183</v>
      </c>
      <c r="B2766" s="40">
        <v>5</v>
      </c>
      <c r="C2766" s="41" t="s">
        <v>66</v>
      </c>
      <c r="D2766" s="40">
        <v>3</v>
      </c>
      <c r="E2766" s="40">
        <v>2018</v>
      </c>
      <c r="F2766" s="40" t="str">
        <f t="shared" si="173"/>
        <v>2018Q3</v>
      </c>
      <c r="G2766" s="40">
        <v>1</v>
      </c>
      <c r="H2766" s="40">
        <v>0</v>
      </c>
      <c r="I2766" s="40">
        <v>0</v>
      </c>
      <c r="J2766" s="42">
        <v>1556</v>
      </c>
      <c r="K2766" s="42">
        <f>J2766*OtherData!$C$3</f>
        <v>1177.8955336866011</v>
      </c>
      <c r="L2766" s="42" t="str">
        <f>VLOOKUP($C2766,OtherData!$H:$I,2,0)</f>
        <v>Water</v>
      </c>
      <c r="M2766" s="54">
        <f t="shared" si="174"/>
        <v>-3.9278295059557225E-2</v>
      </c>
      <c r="N2766" s="42" t="e">
        <f>VLOOKUP(E2766,Inflation!$A$2:'Inflation'!$L$63,14,FALSE)*J2766</f>
        <v>#REF!</v>
      </c>
      <c r="O2766" s="126" t="e">
        <f t="shared" si="175"/>
        <v>#REF!</v>
      </c>
      <c r="P2766" s="41">
        <v>3</v>
      </c>
      <c r="Q2766" s="41">
        <v>3</v>
      </c>
      <c r="R2766" s="41">
        <v>3</v>
      </c>
    </row>
    <row r="2767" spans="1:18">
      <c r="A2767" s="40" t="str">
        <f t="shared" si="172"/>
        <v>4_19784</v>
      </c>
      <c r="B2767" s="40">
        <v>4</v>
      </c>
      <c r="C2767" s="41" t="s">
        <v>70</v>
      </c>
      <c r="D2767" s="40">
        <v>4</v>
      </c>
      <c r="E2767" s="40">
        <v>1978</v>
      </c>
      <c r="F2767" s="40" t="str">
        <f t="shared" si="173"/>
        <v>1978Q4</v>
      </c>
      <c r="G2767" s="40">
        <v>31</v>
      </c>
      <c r="H2767" s="40">
        <v>0</v>
      </c>
      <c r="I2767" s="40">
        <v>0</v>
      </c>
      <c r="J2767" s="42">
        <v>1553</v>
      </c>
      <c r="K2767" s="42">
        <f>J2767*OtherData!$C$3</f>
        <v>1175.6245268735806</v>
      </c>
      <c r="L2767" s="42" t="str">
        <f>VLOOKUP($C2767,OtherData!$H:$I,2,0)</f>
        <v>Heat</v>
      </c>
      <c r="M2767" s="54">
        <f t="shared" si="174"/>
        <v>-3.9278315049310245E-2</v>
      </c>
      <c r="N2767" s="42" t="e">
        <f>VLOOKUP(E2767,Inflation!$A$2:'Inflation'!$L$63,14,FALSE)*J2767</f>
        <v>#REF!</v>
      </c>
      <c r="O2767" s="126" t="e">
        <f t="shared" si="175"/>
        <v>#REF!</v>
      </c>
      <c r="P2767" s="41">
        <v>3</v>
      </c>
      <c r="Q2767" s="41">
        <v>3</v>
      </c>
      <c r="R2767" s="41">
        <v>3</v>
      </c>
    </row>
    <row r="2768" spans="1:18">
      <c r="A2768" s="40" t="str">
        <f t="shared" si="172"/>
        <v>3_20182</v>
      </c>
      <c r="B2768" s="40">
        <v>3</v>
      </c>
      <c r="C2768" s="41" t="s">
        <v>86</v>
      </c>
      <c r="D2768" s="40">
        <v>2</v>
      </c>
      <c r="E2768" s="40">
        <v>2018</v>
      </c>
      <c r="F2768" s="40" t="str">
        <f t="shared" si="173"/>
        <v>2018Q2</v>
      </c>
      <c r="G2768" s="40">
        <v>1</v>
      </c>
      <c r="H2768" s="40">
        <v>0</v>
      </c>
      <c r="I2768" s="40">
        <v>0</v>
      </c>
      <c r="J2768" s="42">
        <v>1553</v>
      </c>
      <c r="K2768" s="42">
        <f>J2768*OtherData!$C$3</f>
        <v>1175.6245268735806</v>
      </c>
      <c r="L2768" s="42" t="str">
        <f>VLOOKUP($C2768,OtherData!$H:$I,2,0)</f>
        <v>Storm</v>
      </c>
      <c r="M2768" s="54">
        <f t="shared" si="174"/>
        <v>-3.9278315049310245E-2</v>
      </c>
      <c r="N2768" s="42" t="e">
        <f>VLOOKUP(E2768,Inflation!$A$2:'Inflation'!$L$63,14,FALSE)*J2768</f>
        <v>#REF!</v>
      </c>
      <c r="O2768" s="126" t="e">
        <f t="shared" si="175"/>
        <v>#REF!</v>
      </c>
      <c r="P2768" s="41">
        <v>4</v>
      </c>
      <c r="Q2768" s="41">
        <v>4</v>
      </c>
      <c r="R2768" s="41">
        <v>4</v>
      </c>
    </row>
    <row r="2769" spans="1:18">
      <c r="A2769" s="40" t="str">
        <f t="shared" si="172"/>
        <v>3_19722</v>
      </c>
      <c r="B2769" s="40">
        <v>3</v>
      </c>
      <c r="C2769" s="41" t="s">
        <v>64</v>
      </c>
      <c r="D2769" s="40">
        <v>2</v>
      </c>
      <c r="E2769" s="40">
        <v>1972</v>
      </c>
      <c r="F2769" s="40" t="str">
        <f t="shared" si="173"/>
        <v>1972Q2</v>
      </c>
      <c r="G2769" s="40">
        <v>2</v>
      </c>
      <c r="H2769" s="40">
        <v>0</v>
      </c>
      <c r="I2769" s="40">
        <v>0</v>
      </c>
      <c r="J2769" s="42">
        <v>1552</v>
      </c>
      <c r="K2769" s="42">
        <f>J2769*OtherData!$C$3</f>
        <v>1174.8675246025739</v>
      </c>
      <c r="L2769" s="42" t="str">
        <f>VLOOKUP($C2769,OtherData!$H:$I,2,0)</f>
        <v>Wind</v>
      </c>
      <c r="M2769" s="54">
        <f t="shared" si="174"/>
        <v>-3.9278321712561251E-2</v>
      </c>
      <c r="N2769" s="42" t="e">
        <f>VLOOKUP(E2769,Inflation!$A$2:'Inflation'!$L$63,14,FALSE)*J2769</f>
        <v>#REF!</v>
      </c>
      <c r="O2769" s="126" t="e">
        <f t="shared" si="175"/>
        <v>#REF!</v>
      </c>
      <c r="P2769" s="41">
        <v>3</v>
      </c>
      <c r="Q2769" s="41">
        <v>3</v>
      </c>
      <c r="R2769" s="41">
        <v>3</v>
      </c>
    </row>
    <row r="2770" spans="1:18">
      <c r="A2770" s="40" t="str">
        <f t="shared" si="172"/>
        <v>1_19641</v>
      </c>
      <c r="B2770" s="40">
        <v>1</v>
      </c>
      <c r="C2770" s="41" t="s">
        <v>66</v>
      </c>
      <c r="D2770" s="40">
        <v>1</v>
      </c>
      <c r="E2770" s="40">
        <v>1964</v>
      </c>
      <c r="F2770" s="40" t="str">
        <f t="shared" si="173"/>
        <v>1964Q1</v>
      </c>
      <c r="G2770" s="40">
        <v>31</v>
      </c>
      <c r="H2770" s="40">
        <v>0</v>
      </c>
      <c r="I2770" s="40">
        <v>0</v>
      </c>
      <c r="J2770" s="42">
        <v>1552</v>
      </c>
      <c r="K2770" s="42">
        <f>J2770*OtherData!$C$3</f>
        <v>1174.8675246025739</v>
      </c>
      <c r="L2770" s="42" t="str">
        <f>VLOOKUP($C2770,OtherData!$H:$I,2,0)</f>
        <v>Water</v>
      </c>
      <c r="M2770" s="54">
        <f t="shared" si="174"/>
        <v>-3.9278321712561251E-2</v>
      </c>
      <c r="N2770" s="42" t="e">
        <f>VLOOKUP(E2770,Inflation!$A$2:'Inflation'!$L$63,14,FALSE)*J2770</f>
        <v>#REF!</v>
      </c>
      <c r="O2770" s="126" t="e">
        <f t="shared" si="175"/>
        <v>#REF!</v>
      </c>
      <c r="P2770" s="41">
        <v>5</v>
      </c>
      <c r="Q2770" s="41">
        <v>2</v>
      </c>
      <c r="R2770" s="41">
        <v>2</v>
      </c>
    </row>
    <row r="2771" spans="1:18">
      <c r="A2771" s="40" t="str">
        <f t="shared" si="172"/>
        <v>6_19852</v>
      </c>
      <c r="B2771" s="40">
        <v>6</v>
      </c>
      <c r="C2771" s="41" t="s">
        <v>65</v>
      </c>
      <c r="D2771" s="40">
        <v>2</v>
      </c>
      <c r="E2771" s="40">
        <v>1985</v>
      </c>
      <c r="F2771" s="40" t="str">
        <f t="shared" si="173"/>
        <v>1985Q2</v>
      </c>
      <c r="G2771" s="40">
        <v>30</v>
      </c>
      <c r="H2771" s="40">
        <v>0</v>
      </c>
      <c r="I2771" s="40">
        <v>0</v>
      </c>
      <c r="J2771" s="42">
        <v>1549</v>
      </c>
      <c r="K2771" s="42">
        <f>J2771*OtherData!$C$3</f>
        <v>1172.5965177895534</v>
      </c>
      <c r="L2771" s="42" t="str">
        <f>VLOOKUP($C2771,OtherData!$H:$I,2,0)</f>
        <v>Heat</v>
      </c>
      <c r="M2771" s="54">
        <f t="shared" si="174"/>
        <v>-3.9278341702314271E-2</v>
      </c>
      <c r="N2771" s="42" t="e">
        <f>VLOOKUP(E2771,Inflation!$A$2:'Inflation'!$L$63,14,FALSE)*J2771</f>
        <v>#REF!</v>
      </c>
      <c r="O2771" s="126" t="e">
        <f t="shared" si="175"/>
        <v>#REF!</v>
      </c>
      <c r="P2771" s="41">
        <v>2</v>
      </c>
      <c r="Q2771" s="41">
        <v>2</v>
      </c>
      <c r="R2771" s="41">
        <v>2</v>
      </c>
    </row>
    <row r="2772" spans="1:18">
      <c r="A2772" s="40" t="str">
        <f t="shared" si="172"/>
        <v>1_19653</v>
      </c>
      <c r="B2772" s="40">
        <v>1</v>
      </c>
      <c r="C2772" s="41" t="s">
        <v>106</v>
      </c>
      <c r="D2772" s="40">
        <v>3</v>
      </c>
      <c r="E2772" s="40">
        <v>1965</v>
      </c>
      <c r="F2772" s="40" t="str">
        <f t="shared" si="173"/>
        <v>1965Q3</v>
      </c>
      <c r="G2772" s="40">
        <v>1</v>
      </c>
      <c r="H2772" s="40">
        <v>0</v>
      </c>
      <c r="I2772" s="40">
        <v>0</v>
      </c>
      <c r="J2772" s="42">
        <v>1547</v>
      </c>
      <c r="K2772" s="42">
        <f>J2772*OtherData!$C$3</f>
        <v>1171.0825132475397</v>
      </c>
      <c r="L2772" s="42" t="str">
        <f>VLOOKUP($C2772,OtherData!$H:$I,2,0)</f>
        <v>Storm</v>
      </c>
      <c r="M2772" s="54">
        <f t="shared" si="174"/>
        <v>-3.9278355028816284E-2</v>
      </c>
      <c r="N2772" s="42" t="e">
        <f>VLOOKUP(E2772,Inflation!$A$2:'Inflation'!$L$63,14,FALSE)*J2772</f>
        <v>#REF!</v>
      </c>
      <c r="O2772" s="126" t="e">
        <f t="shared" si="175"/>
        <v>#REF!</v>
      </c>
      <c r="P2772" s="41">
        <v>3</v>
      </c>
      <c r="Q2772" s="41">
        <v>3</v>
      </c>
      <c r="R2772" s="41">
        <v>3</v>
      </c>
    </row>
    <row r="2773" spans="1:18">
      <c r="A2773" s="40" t="str">
        <f t="shared" si="172"/>
        <v>3_20173</v>
      </c>
      <c r="B2773" s="40">
        <v>3</v>
      </c>
      <c r="C2773" s="41" t="s">
        <v>66</v>
      </c>
      <c r="D2773" s="40">
        <v>3</v>
      </c>
      <c r="E2773" s="40">
        <v>2017</v>
      </c>
      <c r="F2773" s="40" t="str">
        <f t="shared" si="173"/>
        <v>2017Q3</v>
      </c>
      <c r="G2773" s="40">
        <v>1</v>
      </c>
      <c r="H2773" s="40">
        <v>0</v>
      </c>
      <c r="I2773" s="40">
        <v>0</v>
      </c>
      <c r="J2773" s="42">
        <v>1546</v>
      </c>
      <c r="K2773" s="42">
        <f>J2773*OtherData!$C$3</f>
        <v>1170.325510976533</v>
      </c>
      <c r="L2773" s="42" t="str">
        <f>VLOOKUP($C2773,OtherData!$H:$I,2,0)</f>
        <v>Water</v>
      </c>
      <c r="M2773" s="54">
        <f t="shared" si="174"/>
        <v>-3.927836169206729E-2</v>
      </c>
      <c r="N2773" s="42" t="e">
        <f>VLOOKUP(E2773,Inflation!$A$2:'Inflation'!$L$63,14,FALSE)*J2773</f>
        <v>#REF!</v>
      </c>
      <c r="O2773" s="126" t="e">
        <f t="shared" si="175"/>
        <v>#REF!</v>
      </c>
      <c r="P2773" s="41">
        <v>5</v>
      </c>
      <c r="Q2773" s="41">
        <v>2</v>
      </c>
      <c r="R2773" s="41">
        <v>5</v>
      </c>
    </row>
    <row r="2774" spans="1:18">
      <c r="A2774" s="40" t="str">
        <f t="shared" si="172"/>
        <v>3_20172</v>
      </c>
      <c r="B2774" s="40">
        <v>3</v>
      </c>
      <c r="C2774" s="41" t="s">
        <v>74</v>
      </c>
      <c r="D2774" s="40">
        <v>2</v>
      </c>
      <c r="E2774" s="40">
        <v>2017</v>
      </c>
      <c r="F2774" s="40" t="str">
        <f t="shared" si="173"/>
        <v>2017Q2</v>
      </c>
      <c r="G2774" s="40">
        <v>2</v>
      </c>
      <c r="H2774" s="40">
        <v>0</v>
      </c>
      <c r="I2774" s="40">
        <v>0</v>
      </c>
      <c r="J2774" s="42">
        <v>1542</v>
      </c>
      <c r="K2774" s="42">
        <f>J2774*OtherData!$C$3</f>
        <v>1167.2975018925058</v>
      </c>
      <c r="L2774" s="42" t="str">
        <f>VLOOKUP($C2774,OtherData!$H:$I,2,0)</f>
        <v>Storm</v>
      </c>
      <c r="M2774" s="54">
        <f t="shared" si="174"/>
        <v>-3.9278388345071309E-2</v>
      </c>
      <c r="N2774" s="42" t="e">
        <f>VLOOKUP(E2774,Inflation!$A$2:'Inflation'!$L$63,14,FALSE)*J2774</f>
        <v>#REF!</v>
      </c>
      <c r="O2774" s="126" t="e">
        <f t="shared" si="175"/>
        <v>#REF!</v>
      </c>
      <c r="P2774" s="41">
        <v>3</v>
      </c>
      <c r="Q2774" s="41">
        <v>3</v>
      </c>
      <c r="R2774" s="41">
        <v>3</v>
      </c>
    </row>
    <row r="2775" spans="1:18">
      <c r="A2775" s="40" t="str">
        <f t="shared" si="172"/>
        <v>5_20183</v>
      </c>
      <c r="B2775" s="40">
        <v>5</v>
      </c>
      <c r="C2775" s="41" t="s">
        <v>66</v>
      </c>
      <c r="D2775" s="40">
        <v>3</v>
      </c>
      <c r="E2775" s="40">
        <v>2018</v>
      </c>
      <c r="F2775" s="40" t="str">
        <f t="shared" si="173"/>
        <v>2018Q3</v>
      </c>
      <c r="G2775" s="40">
        <v>1</v>
      </c>
      <c r="H2775" s="40">
        <v>0</v>
      </c>
      <c r="I2775" s="40">
        <v>0</v>
      </c>
      <c r="J2775" s="42">
        <v>1542</v>
      </c>
      <c r="K2775" s="42">
        <f>J2775*OtherData!$C$3</f>
        <v>1167.2975018925058</v>
      </c>
      <c r="L2775" s="42" t="str">
        <f>VLOOKUP($C2775,OtherData!$H:$I,2,0)</f>
        <v>Water</v>
      </c>
      <c r="M2775" s="54">
        <f t="shared" si="174"/>
        <v>-3.9278388345071309E-2</v>
      </c>
      <c r="N2775" s="42" t="e">
        <f>VLOOKUP(E2775,Inflation!$A$2:'Inflation'!$L$63,14,FALSE)*J2775</f>
        <v>#REF!</v>
      </c>
      <c r="O2775" s="126" t="e">
        <f t="shared" si="175"/>
        <v>#REF!</v>
      </c>
      <c r="P2775" s="41">
        <v>3</v>
      </c>
      <c r="Q2775" s="41">
        <v>3</v>
      </c>
      <c r="R2775" s="41">
        <v>3</v>
      </c>
    </row>
    <row r="2776" spans="1:18">
      <c r="A2776" s="40" t="str">
        <f t="shared" si="172"/>
        <v>3_20172</v>
      </c>
      <c r="B2776" s="40">
        <v>3</v>
      </c>
      <c r="C2776" s="41" t="s">
        <v>66</v>
      </c>
      <c r="D2776" s="40">
        <v>2</v>
      </c>
      <c r="E2776" s="40">
        <v>2017</v>
      </c>
      <c r="F2776" s="40" t="str">
        <f t="shared" si="173"/>
        <v>2017Q2</v>
      </c>
      <c r="G2776" s="40">
        <v>1</v>
      </c>
      <c r="H2776" s="40">
        <v>0</v>
      </c>
      <c r="I2776" s="40">
        <v>0</v>
      </c>
      <c r="J2776" s="42">
        <v>1539</v>
      </c>
      <c r="K2776" s="42">
        <f>J2776*OtherData!$C$3</f>
        <v>1165.0264950794854</v>
      </c>
      <c r="L2776" s="42" t="str">
        <f>VLOOKUP($C2776,OtherData!$H:$I,2,0)</f>
        <v>Water</v>
      </c>
      <c r="M2776" s="54">
        <f t="shared" si="174"/>
        <v>-3.9278408334824329E-2</v>
      </c>
      <c r="N2776" s="42" t="e">
        <f>VLOOKUP(E2776,Inflation!$A$2:'Inflation'!$L$63,14,FALSE)*J2776</f>
        <v>#REF!</v>
      </c>
      <c r="O2776" s="126" t="e">
        <f t="shared" si="175"/>
        <v>#REF!</v>
      </c>
      <c r="P2776" s="41">
        <v>3</v>
      </c>
      <c r="Q2776" s="41">
        <v>3</v>
      </c>
      <c r="R2776" s="41">
        <v>3</v>
      </c>
    </row>
    <row r="2777" spans="1:18">
      <c r="A2777" s="40" t="str">
        <f t="shared" si="172"/>
        <v>2_20142</v>
      </c>
      <c r="B2777" s="40">
        <v>2</v>
      </c>
      <c r="C2777" s="41" t="s">
        <v>86</v>
      </c>
      <c r="D2777" s="40">
        <v>2</v>
      </c>
      <c r="E2777" s="40">
        <v>2014</v>
      </c>
      <c r="F2777" s="40" t="str">
        <f t="shared" si="173"/>
        <v>2014Q2</v>
      </c>
      <c r="G2777" s="40">
        <v>1</v>
      </c>
      <c r="H2777" s="40">
        <v>0</v>
      </c>
      <c r="I2777" s="40">
        <v>0</v>
      </c>
      <c r="J2777" s="42">
        <v>1537</v>
      </c>
      <c r="K2777" s="42">
        <f>J2777*OtherData!$C$3</f>
        <v>1163.5124905374716</v>
      </c>
      <c r="L2777" s="42" t="str">
        <f>VLOOKUP($C2777,OtherData!$H:$I,2,0)</f>
        <v>Storm</v>
      </c>
      <c r="M2777" s="54">
        <f t="shared" si="174"/>
        <v>-3.9278421661326342E-2</v>
      </c>
      <c r="N2777" s="42" t="e">
        <f>VLOOKUP(E2777,Inflation!$A$2:'Inflation'!$L$63,14,FALSE)*J2777</f>
        <v>#REF!</v>
      </c>
      <c r="O2777" s="126" t="e">
        <f t="shared" si="175"/>
        <v>#REF!</v>
      </c>
      <c r="P2777" s="41">
        <v>2</v>
      </c>
      <c r="Q2777" s="41">
        <v>2</v>
      </c>
      <c r="R2777" s="41">
        <v>2</v>
      </c>
    </row>
    <row r="2778" spans="1:18">
      <c r="A2778" s="40" t="str">
        <f t="shared" si="172"/>
        <v>4_20172</v>
      </c>
      <c r="B2778" s="40">
        <v>4</v>
      </c>
      <c r="C2778" s="41" t="s">
        <v>66</v>
      </c>
      <c r="D2778" s="40">
        <v>2</v>
      </c>
      <c r="E2778" s="40">
        <v>2017</v>
      </c>
      <c r="F2778" s="40" t="str">
        <f t="shared" si="173"/>
        <v>2017Q2</v>
      </c>
      <c r="G2778" s="40">
        <v>1</v>
      </c>
      <c r="H2778" s="40">
        <v>0</v>
      </c>
      <c r="I2778" s="40">
        <v>0</v>
      </c>
      <c r="J2778" s="42">
        <v>1530</v>
      </c>
      <c r="K2778" s="42">
        <f>J2778*OtherData!$C$3</f>
        <v>1158.213474640424</v>
      </c>
      <c r="L2778" s="42" t="str">
        <f>VLOOKUP($C2778,OtherData!$H:$I,2,0)</f>
        <v>Water</v>
      </c>
      <c r="M2778" s="54">
        <f t="shared" si="174"/>
        <v>-3.9278468304083387E-2</v>
      </c>
      <c r="N2778" s="42" t="e">
        <f>VLOOKUP(E2778,Inflation!$A$2:'Inflation'!$L$63,14,FALSE)*J2778</f>
        <v>#REF!</v>
      </c>
      <c r="O2778" s="126" t="e">
        <f t="shared" si="175"/>
        <v>#REF!</v>
      </c>
      <c r="P2778" s="41">
        <v>3</v>
      </c>
      <c r="Q2778" s="41">
        <v>3</v>
      </c>
      <c r="R2778" s="41">
        <v>3</v>
      </c>
    </row>
    <row r="2779" spans="1:18">
      <c r="A2779" s="40" t="str">
        <f t="shared" si="172"/>
        <v>3_20173</v>
      </c>
      <c r="B2779" s="40">
        <v>3</v>
      </c>
      <c r="C2779" s="41" t="s">
        <v>74</v>
      </c>
      <c r="D2779" s="40">
        <v>3</v>
      </c>
      <c r="E2779" s="40">
        <v>2017</v>
      </c>
      <c r="F2779" s="40" t="str">
        <f t="shared" si="173"/>
        <v>2017Q3</v>
      </c>
      <c r="G2779" s="40">
        <v>1</v>
      </c>
      <c r="H2779" s="40">
        <v>0</v>
      </c>
      <c r="I2779" s="40">
        <v>0</v>
      </c>
      <c r="J2779" s="42">
        <v>1530</v>
      </c>
      <c r="K2779" s="42">
        <f>J2779*OtherData!$C$3</f>
        <v>1158.213474640424</v>
      </c>
      <c r="L2779" s="42" t="str">
        <f>VLOOKUP($C2779,OtherData!$H:$I,2,0)</f>
        <v>Storm</v>
      </c>
      <c r="M2779" s="54">
        <f t="shared" si="174"/>
        <v>-3.9278468304083387E-2</v>
      </c>
      <c r="N2779" s="42" t="e">
        <f>VLOOKUP(E2779,Inflation!$A$2:'Inflation'!$L$63,14,FALSE)*J2779</f>
        <v>#REF!</v>
      </c>
      <c r="O2779" s="126" t="e">
        <f t="shared" si="175"/>
        <v>#REF!</v>
      </c>
      <c r="P2779" s="41">
        <v>3</v>
      </c>
      <c r="Q2779" s="41">
        <v>3</v>
      </c>
      <c r="R2779" s="41">
        <v>5</v>
      </c>
    </row>
    <row r="2780" spans="1:18">
      <c r="A2780" s="40" t="str">
        <f t="shared" si="172"/>
        <v>3_20172</v>
      </c>
      <c r="B2780" s="40">
        <v>3</v>
      </c>
      <c r="C2780" s="41" t="s">
        <v>66</v>
      </c>
      <c r="D2780" s="40">
        <v>2</v>
      </c>
      <c r="E2780" s="40">
        <v>2017</v>
      </c>
      <c r="F2780" s="40" t="str">
        <f t="shared" si="173"/>
        <v>2017Q2</v>
      </c>
      <c r="G2780" s="40">
        <v>1</v>
      </c>
      <c r="H2780" s="40">
        <v>0</v>
      </c>
      <c r="I2780" s="40">
        <v>0</v>
      </c>
      <c r="J2780" s="42">
        <v>1524</v>
      </c>
      <c r="K2780" s="42">
        <f>J2780*OtherData!$C$3</f>
        <v>1153.6714610143831</v>
      </c>
      <c r="L2780" s="42" t="str">
        <f>VLOOKUP($C2780,OtherData!$H:$I,2,0)</f>
        <v>Water</v>
      </c>
      <c r="M2780" s="54">
        <f t="shared" si="174"/>
        <v>-3.9278508283589419E-2</v>
      </c>
      <c r="N2780" s="42" t="e">
        <f>VLOOKUP(E2780,Inflation!$A$2:'Inflation'!$L$63,14,FALSE)*J2780</f>
        <v>#REF!</v>
      </c>
      <c r="O2780" s="126" t="e">
        <f t="shared" si="175"/>
        <v>#REF!</v>
      </c>
      <c r="P2780" s="41">
        <v>3</v>
      </c>
      <c r="Q2780" s="41">
        <v>3</v>
      </c>
      <c r="R2780" s="41">
        <v>3</v>
      </c>
    </row>
    <row r="2781" spans="1:18">
      <c r="A2781" s="40" t="str">
        <f t="shared" si="172"/>
        <v>5_20172</v>
      </c>
      <c r="B2781" s="40">
        <v>5</v>
      </c>
      <c r="C2781" s="41" t="s">
        <v>74</v>
      </c>
      <c r="D2781" s="40">
        <v>2</v>
      </c>
      <c r="E2781" s="40">
        <v>2017</v>
      </c>
      <c r="F2781" s="40" t="str">
        <f t="shared" si="173"/>
        <v>2017Q2</v>
      </c>
      <c r="G2781" s="40">
        <v>1</v>
      </c>
      <c r="H2781" s="40">
        <v>0</v>
      </c>
      <c r="I2781" s="40">
        <v>0</v>
      </c>
      <c r="J2781" s="42">
        <v>1524</v>
      </c>
      <c r="K2781" s="42">
        <f>J2781*OtherData!$C$3</f>
        <v>1153.6714610143831</v>
      </c>
      <c r="L2781" s="42" t="str">
        <f>VLOOKUP($C2781,OtherData!$H:$I,2,0)</f>
        <v>Storm</v>
      </c>
      <c r="M2781" s="54">
        <f t="shared" si="174"/>
        <v>-3.9278508283589419E-2</v>
      </c>
      <c r="N2781" s="42" t="e">
        <f>VLOOKUP(E2781,Inflation!$A$2:'Inflation'!$L$63,14,FALSE)*J2781</f>
        <v>#REF!</v>
      </c>
      <c r="O2781" s="126" t="e">
        <f t="shared" si="175"/>
        <v>#REF!</v>
      </c>
      <c r="P2781" s="41">
        <v>3</v>
      </c>
      <c r="Q2781" s="41">
        <v>3</v>
      </c>
      <c r="R2781" s="41">
        <v>3</v>
      </c>
    </row>
    <row r="2782" spans="1:18">
      <c r="A2782" s="40" t="str">
        <f t="shared" si="172"/>
        <v>3_20192</v>
      </c>
      <c r="B2782" s="40">
        <v>3</v>
      </c>
      <c r="C2782" s="41" t="s">
        <v>86</v>
      </c>
      <c r="D2782" s="40">
        <v>2</v>
      </c>
      <c r="E2782" s="40">
        <v>2019</v>
      </c>
      <c r="F2782" s="40" t="str">
        <f t="shared" si="173"/>
        <v>2019Q2</v>
      </c>
      <c r="G2782" s="40">
        <v>1</v>
      </c>
      <c r="H2782" s="40">
        <v>0</v>
      </c>
      <c r="I2782" s="40">
        <v>0</v>
      </c>
      <c r="J2782" s="42">
        <v>1523</v>
      </c>
      <c r="K2782" s="42">
        <f>J2782*OtherData!$C$3</f>
        <v>1152.9144587433764</v>
      </c>
      <c r="L2782" s="42" t="str">
        <f>VLOOKUP($C2782,OtherData!$H:$I,2,0)</f>
        <v>Storm</v>
      </c>
      <c r="M2782" s="54">
        <f t="shared" si="174"/>
        <v>-3.9278514946840426E-2</v>
      </c>
      <c r="N2782" s="42" t="e">
        <f>VLOOKUP(E2782,Inflation!$A$2:'Inflation'!$L$63,14,FALSE)*J2782</f>
        <v>#REF!</v>
      </c>
      <c r="O2782" s="126" t="e">
        <f t="shared" si="175"/>
        <v>#REF!</v>
      </c>
      <c r="P2782" s="41">
        <v>3</v>
      </c>
      <c r="Q2782" s="41">
        <v>3</v>
      </c>
      <c r="R2782" s="41">
        <v>3</v>
      </c>
    </row>
    <row r="2783" spans="1:18">
      <c r="A2783" s="40" t="str">
        <f t="shared" si="172"/>
        <v>3_20192</v>
      </c>
      <c r="B2783" s="40">
        <v>3</v>
      </c>
      <c r="C2783" s="41" t="s">
        <v>71</v>
      </c>
      <c r="D2783" s="40">
        <v>2</v>
      </c>
      <c r="E2783" s="40">
        <v>2019</v>
      </c>
      <c r="F2783" s="40" t="str">
        <f t="shared" si="173"/>
        <v>2019Q2</v>
      </c>
      <c r="G2783" s="40">
        <v>1</v>
      </c>
      <c r="H2783" s="40">
        <v>0</v>
      </c>
      <c r="I2783" s="40">
        <v>0</v>
      </c>
      <c r="J2783" s="42">
        <v>1520</v>
      </c>
      <c r="K2783" s="42">
        <f>J2783*OtherData!$C$3</f>
        <v>1150.6434519303559</v>
      </c>
      <c r="L2783" s="42" t="str">
        <f>VLOOKUP($C2783,OtherData!$H:$I,2,0)</f>
        <v>Storm</v>
      </c>
      <c r="M2783" s="54">
        <f t="shared" si="174"/>
        <v>-3.9278534936593446E-2</v>
      </c>
      <c r="N2783" s="42" t="e">
        <f>VLOOKUP(E2783,Inflation!$A$2:'Inflation'!$L$63,14,FALSE)*J2783</f>
        <v>#REF!</v>
      </c>
      <c r="O2783" s="126" t="e">
        <f t="shared" si="175"/>
        <v>#REF!</v>
      </c>
      <c r="P2783" s="41">
        <v>3</v>
      </c>
      <c r="Q2783" s="41">
        <v>3</v>
      </c>
      <c r="R2783" s="41">
        <v>3</v>
      </c>
    </row>
    <row r="2784" spans="1:18">
      <c r="A2784" s="40" t="str">
        <f t="shared" si="172"/>
        <v>3_20192</v>
      </c>
      <c r="B2784" s="40">
        <v>3</v>
      </c>
      <c r="C2784" s="41" t="s">
        <v>71</v>
      </c>
      <c r="D2784" s="40">
        <v>2</v>
      </c>
      <c r="E2784" s="40">
        <v>2019</v>
      </c>
      <c r="F2784" s="40" t="str">
        <f t="shared" si="173"/>
        <v>2019Q2</v>
      </c>
      <c r="G2784" s="40">
        <v>1</v>
      </c>
      <c r="H2784" s="40">
        <v>0</v>
      </c>
      <c r="I2784" s="40">
        <v>0</v>
      </c>
      <c r="J2784" s="42">
        <v>1518</v>
      </c>
      <c r="K2784" s="42">
        <f>J2784*OtherData!$C$3</f>
        <v>1149.1294473883422</v>
      </c>
      <c r="L2784" s="42" t="str">
        <f>VLOOKUP($C2784,OtherData!$H:$I,2,0)</f>
        <v>Storm</v>
      </c>
      <c r="M2784" s="54">
        <f t="shared" si="174"/>
        <v>-3.9278548263095459E-2</v>
      </c>
      <c r="N2784" s="42" t="e">
        <f>VLOOKUP(E2784,Inflation!$A$2:'Inflation'!$L$63,14,FALSE)*J2784</f>
        <v>#REF!</v>
      </c>
      <c r="O2784" s="126" t="e">
        <f t="shared" si="175"/>
        <v>#REF!</v>
      </c>
      <c r="P2784" s="41">
        <v>5</v>
      </c>
      <c r="Q2784" s="41">
        <v>2</v>
      </c>
      <c r="R2784" s="41">
        <v>5</v>
      </c>
    </row>
    <row r="2785" spans="1:18">
      <c r="A2785" s="40" t="str">
        <f t="shared" si="172"/>
        <v>3_20192</v>
      </c>
      <c r="B2785" s="40">
        <v>3</v>
      </c>
      <c r="C2785" s="41" t="s">
        <v>71</v>
      </c>
      <c r="D2785" s="40">
        <v>2</v>
      </c>
      <c r="E2785" s="40">
        <v>2019</v>
      </c>
      <c r="F2785" s="40" t="str">
        <f t="shared" si="173"/>
        <v>2019Q2</v>
      </c>
      <c r="G2785" s="40">
        <v>1</v>
      </c>
      <c r="H2785" s="40">
        <v>0</v>
      </c>
      <c r="I2785" s="40">
        <v>0</v>
      </c>
      <c r="J2785" s="42">
        <v>1516</v>
      </c>
      <c r="K2785" s="42">
        <f>J2785*OtherData!$C$3</f>
        <v>1147.6154428463285</v>
      </c>
      <c r="L2785" s="42" t="str">
        <f>VLOOKUP($C2785,OtherData!$H:$I,2,0)</f>
        <v>Storm</v>
      </c>
      <c r="M2785" s="54">
        <f t="shared" si="174"/>
        <v>-3.9278561589597472E-2</v>
      </c>
      <c r="N2785" s="42" t="e">
        <f>VLOOKUP(E2785,Inflation!$A$2:'Inflation'!$L$63,14,FALSE)*J2785</f>
        <v>#REF!</v>
      </c>
      <c r="O2785" s="126" t="e">
        <f t="shared" si="175"/>
        <v>#REF!</v>
      </c>
      <c r="P2785" s="41">
        <v>3</v>
      </c>
      <c r="Q2785" s="41">
        <v>3</v>
      </c>
      <c r="R2785" s="41">
        <v>3</v>
      </c>
    </row>
    <row r="2786" spans="1:18">
      <c r="A2786" s="40" t="str">
        <f t="shared" si="172"/>
        <v>5_20163</v>
      </c>
      <c r="B2786" s="40">
        <v>5</v>
      </c>
      <c r="C2786" s="41" t="s">
        <v>86</v>
      </c>
      <c r="D2786" s="40">
        <v>3</v>
      </c>
      <c r="E2786" s="40">
        <v>2016</v>
      </c>
      <c r="F2786" s="40" t="str">
        <f t="shared" si="173"/>
        <v>2016Q3</v>
      </c>
      <c r="G2786" s="40">
        <v>1</v>
      </c>
      <c r="H2786" s="40">
        <v>0</v>
      </c>
      <c r="I2786" s="40">
        <v>0</v>
      </c>
      <c r="J2786" s="42">
        <v>1509</v>
      </c>
      <c r="K2786" s="42">
        <f>J2786*OtherData!$C$3</f>
        <v>1142.3164269492809</v>
      </c>
      <c r="L2786" s="42" t="str">
        <f>VLOOKUP($C2786,OtherData!$H:$I,2,0)</f>
        <v>Storm</v>
      </c>
      <c r="M2786" s="54">
        <f t="shared" si="174"/>
        <v>-3.927860823235451E-2</v>
      </c>
      <c r="N2786" s="42" t="e">
        <f>VLOOKUP(E2786,Inflation!$A$2:'Inflation'!$L$63,14,FALSE)*J2786</f>
        <v>#REF!</v>
      </c>
      <c r="O2786" s="126" t="e">
        <f t="shared" si="175"/>
        <v>#REF!</v>
      </c>
      <c r="P2786" s="41">
        <v>2</v>
      </c>
      <c r="Q2786" s="41">
        <v>2</v>
      </c>
      <c r="R2786" s="41">
        <v>2</v>
      </c>
    </row>
    <row r="2787" spans="1:18">
      <c r="A2787" s="40" t="str">
        <f t="shared" si="172"/>
        <v>3_20172</v>
      </c>
      <c r="B2787" s="40">
        <v>3</v>
      </c>
      <c r="C2787" s="41" t="s">
        <v>66</v>
      </c>
      <c r="D2787" s="40">
        <v>2</v>
      </c>
      <c r="E2787" s="40">
        <v>2017</v>
      </c>
      <c r="F2787" s="40" t="str">
        <f t="shared" si="173"/>
        <v>2017Q2</v>
      </c>
      <c r="G2787" s="40">
        <v>1</v>
      </c>
      <c r="H2787" s="40">
        <v>0</v>
      </c>
      <c r="I2787" s="40">
        <v>0</v>
      </c>
      <c r="J2787" s="42">
        <v>1509</v>
      </c>
      <c r="K2787" s="42">
        <f>J2787*OtherData!$C$3</f>
        <v>1142.3164269492809</v>
      </c>
      <c r="L2787" s="42" t="str">
        <f>VLOOKUP($C2787,OtherData!$H:$I,2,0)</f>
        <v>Water</v>
      </c>
      <c r="M2787" s="54">
        <f t="shared" si="174"/>
        <v>-3.927860823235451E-2</v>
      </c>
      <c r="N2787" s="42" t="e">
        <f>VLOOKUP(E2787,Inflation!$A$2:'Inflation'!$L$63,14,FALSE)*J2787</f>
        <v>#REF!</v>
      </c>
      <c r="O2787" s="126" t="e">
        <f t="shared" si="175"/>
        <v>#REF!</v>
      </c>
      <c r="P2787" s="41">
        <v>3</v>
      </c>
      <c r="Q2787" s="41">
        <v>3</v>
      </c>
      <c r="R2787" s="41">
        <v>3</v>
      </c>
    </row>
    <row r="2788" spans="1:18">
      <c r="A2788" s="40" t="str">
        <f t="shared" si="172"/>
        <v>3_20183</v>
      </c>
      <c r="B2788" s="40">
        <v>3</v>
      </c>
      <c r="C2788" s="41" t="s">
        <v>72</v>
      </c>
      <c r="D2788" s="40">
        <v>3</v>
      </c>
      <c r="E2788" s="40">
        <v>2018</v>
      </c>
      <c r="F2788" s="40" t="str">
        <f t="shared" si="173"/>
        <v>2018Q3</v>
      </c>
      <c r="G2788" s="40">
        <v>1</v>
      </c>
      <c r="H2788" s="40">
        <v>0</v>
      </c>
      <c r="I2788" s="40">
        <v>0</v>
      </c>
      <c r="J2788" s="42">
        <v>1509</v>
      </c>
      <c r="K2788" s="42">
        <f>J2788*OtherData!$C$3</f>
        <v>1142.3164269492809</v>
      </c>
      <c r="L2788" s="42" t="str">
        <f>VLOOKUP($C2788,OtherData!$H:$I,2,0)</f>
        <v>Storm</v>
      </c>
      <c r="M2788" s="54">
        <f t="shared" si="174"/>
        <v>-3.927860823235451E-2</v>
      </c>
      <c r="N2788" s="42" t="e">
        <f>VLOOKUP(E2788,Inflation!$A$2:'Inflation'!$L$63,14,FALSE)*J2788</f>
        <v>#REF!</v>
      </c>
      <c r="O2788" s="126" t="e">
        <f t="shared" si="175"/>
        <v>#REF!</v>
      </c>
      <c r="P2788" s="41">
        <v>3</v>
      </c>
      <c r="Q2788" s="41">
        <v>3</v>
      </c>
      <c r="R2788" s="41">
        <v>3</v>
      </c>
    </row>
    <row r="2789" spans="1:18">
      <c r="A2789" s="40" t="str">
        <f t="shared" si="172"/>
        <v>4_20172</v>
      </c>
      <c r="B2789" s="40">
        <v>4</v>
      </c>
      <c r="C2789" s="41" t="s">
        <v>86</v>
      </c>
      <c r="D2789" s="40">
        <v>2</v>
      </c>
      <c r="E2789" s="40">
        <v>2017</v>
      </c>
      <c r="F2789" s="40" t="str">
        <f t="shared" si="173"/>
        <v>2017Q2</v>
      </c>
      <c r="G2789" s="40">
        <v>1</v>
      </c>
      <c r="H2789" s="40">
        <v>0</v>
      </c>
      <c r="I2789" s="40">
        <v>0</v>
      </c>
      <c r="J2789" s="42">
        <v>1504</v>
      </c>
      <c r="K2789" s="42">
        <f>J2789*OtherData!$C$3</f>
        <v>1138.5314155942469</v>
      </c>
      <c r="L2789" s="42" t="str">
        <f>VLOOKUP($C2789,OtherData!$H:$I,2,0)</f>
        <v>Storm</v>
      </c>
      <c r="M2789" s="54">
        <f t="shared" si="174"/>
        <v>-3.9278641548609543E-2</v>
      </c>
      <c r="N2789" s="42" t="e">
        <f>VLOOKUP(E2789,Inflation!$A$2:'Inflation'!$L$63,14,FALSE)*J2789</f>
        <v>#REF!</v>
      </c>
      <c r="O2789" s="126" t="e">
        <f t="shared" si="175"/>
        <v>#REF!</v>
      </c>
      <c r="P2789" s="41">
        <v>3</v>
      </c>
      <c r="Q2789" s="41">
        <v>3</v>
      </c>
      <c r="R2789" s="41">
        <v>3</v>
      </c>
    </row>
    <row r="2790" spans="1:18">
      <c r="A2790" s="40" t="str">
        <f t="shared" si="172"/>
        <v>3_20202</v>
      </c>
      <c r="B2790" s="40">
        <v>3</v>
      </c>
      <c r="C2790" s="41" t="s">
        <v>66</v>
      </c>
      <c r="D2790" s="40">
        <v>2</v>
      </c>
      <c r="E2790" s="40">
        <v>2020</v>
      </c>
      <c r="F2790" s="40" t="str">
        <f t="shared" si="173"/>
        <v>2020Q2</v>
      </c>
      <c r="G2790" s="40">
        <v>1</v>
      </c>
      <c r="H2790" s="40">
        <v>0</v>
      </c>
      <c r="I2790" s="40">
        <v>0</v>
      </c>
      <c r="J2790" s="42">
        <v>1503</v>
      </c>
      <c r="K2790" s="42">
        <f>J2790*OtherData!$C$3</f>
        <v>1137.77441332324</v>
      </c>
      <c r="L2790" s="42" t="str">
        <f>VLOOKUP($C2790,OtherData!$H:$I,2,0)</f>
        <v>Water</v>
      </c>
      <c r="M2790" s="54">
        <f t="shared" si="174"/>
        <v>-3.9278648211860549E-2</v>
      </c>
      <c r="N2790" s="42" t="e">
        <f>VLOOKUP(E2790,Inflation!$A$2:'Inflation'!$L$63,14,FALSE)*J2790</f>
        <v>#REF!</v>
      </c>
      <c r="O2790" s="126" t="e">
        <f t="shared" si="175"/>
        <v>#REF!</v>
      </c>
      <c r="P2790" s="41">
        <v>3</v>
      </c>
      <c r="Q2790" s="41">
        <v>3</v>
      </c>
      <c r="R2790" s="41">
        <v>3</v>
      </c>
    </row>
    <row r="2791" spans="1:18">
      <c r="A2791" s="40" t="str">
        <f t="shared" si="172"/>
        <v>3_20172</v>
      </c>
      <c r="B2791" s="40">
        <v>3</v>
      </c>
      <c r="C2791" s="41" t="s">
        <v>66</v>
      </c>
      <c r="D2791" s="40">
        <v>2</v>
      </c>
      <c r="E2791" s="40">
        <v>2017</v>
      </c>
      <c r="F2791" s="40" t="str">
        <f t="shared" si="173"/>
        <v>2017Q2</v>
      </c>
      <c r="G2791" s="40">
        <v>1</v>
      </c>
      <c r="H2791" s="40">
        <v>0</v>
      </c>
      <c r="I2791" s="40">
        <v>0</v>
      </c>
      <c r="J2791" s="42">
        <v>1500</v>
      </c>
      <c r="K2791" s="42">
        <f>J2791*OtherData!$C$3</f>
        <v>1135.5034065102195</v>
      </c>
      <c r="L2791" s="42" t="str">
        <f>VLOOKUP($C2791,OtherData!$H:$I,2,0)</f>
        <v>Water</v>
      </c>
      <c r="M2791" s="54">
        <f t="shared" si="174"/>
        <v>-3.9278668201613569E-2</v>
      </c>
      <c r="N2791" s="42" t="e">
        <f>VLOOKUP(E2791,Inflation!$A$2:'Inflation'!$L$63,14,FALSE)*J2791</f>
        <v>#REF!</v>
      </c>
      <c r="O2791" s="126" t="e">
        <f t="shared" si="175"/>
        <v>#REF!</v>
      </c>
      <c r="P2791" s="41">
        <v>5</v>
      </c>
      <c r="Q2791" s="41">
        <v>2</v>
      </c>
      <c r="R2791" s="41">
        <v>2</v>
      </c>
    </row>
    <row r="2792" spans="1:18">
      <c r="A2792" s="40" t="str">
        <f t="shared" si="172"/>
        <v>3_20182</v>
      </c>
      <c r="B2792" s="40">
        <v>3</v>
      </c>
      <c r="C2792" s="41" t="s">
        <v>86</v>
      </c>
      <c r="D2792" s="40">
        <v>2</v>
      </c>
      <c r="E2792" s="40">
        <v>2018</v>
      </c>
      <c r="F2792" s="40" t="str">
        <f t="shared" si="173"/>
        <v>2018Q2</v>
      </c>
      <c r="G2792" s="40">
        <v>1</v>
      </c>
      <c r="H2792" s="40">
        <v>0</v>
      </c>
      <c r="I2792" s="40">
        <v>0</v>
      </c>
      <c r="J2792" s="42">
        <v>1495</v>
      </c>
      <c r="K2792" s="42">
        <f>J2792*OtherData!$C$3</f>
        <v>1131.7183951551856</v>
      </c>
      <c r="L2792" s="42" t="str">
        <f>VLOOKUP($C2792,OtherData!$H:$I,2,0)</f>
        <v>Storm</v>
      </c>
      <c r="M2792" s="54">
        <f t="shared" si="174"/>
        <v>-3.9278701517868594E-2</v>
      </c>
      <c r="N2792" s="42" t="e">
        <f>VLOOKUP(E2792,Inflation!$A$2:'Inflation'!$L$63,14,FALSE)*J2792</f>
        <v>#REF!</v>
      </c>
      <c r="O2792" s="126" t="e">
        <f t="shared" si="175"/>
        <v>#REF!</v>
      </c>
      <c r="P2792" s="41">
        <v>2</v>
      </c>
      <c r="Q2792" s="41">
        <v>2</v>
      </c>
      <c r="R2792" s="41">
        <v>2</v>
      </c>
    </row>
    <row r="2793" spans="1:18">
      <c r="A2793" s="40" t="str">
        <f t="shared" si="172"/>
        <v>4_20173</v>
      </c>
      <c r="B2793" s="40">
        <v>4</v>
      </c>
      <c r="C2793" s="41" t="s">
        <v>86</v>
      </c>
      <c r="D2793" s="40">
        <v>3</v>
      </c>
      <c r="E2793" s="40">
        <v>2017</v>
      </c>
      <c r="F2793" s="40" t="str">
        <f t="shared" si="173"/>
        <v>2017Q3</v>
      </c>
      <c r="G2793" s="40">
        <v>1</v>
      </c>
      <c r="H2793" s="40">
        <v>0</v>
      </c>
      <c r="I2793" s="40">
        <v>0</v>
      </c>
      <c r="J2793" s="42">
        <v>1491</v>
      </c>
      <c r="K2793" s="42">
        <f>J2793*OtherData!$C$3</f>
        <v>1128.6903860711582</v>
      </c>
      <c r="L2793" s="42" t="str">
        <f>VLOOKUP($C2793,OtherData!$H:$I,2,0)</f>
        <v>Storm</v>
      </c>
      <c r="M2793" s="54">
        <f t="shared" si="174"/>
        <v>-3.927872817087262E-2</v>
      </c>
      <c r="N2793" s="42" t="e">
        <f>VLOOKUP(E2793,Inflation!$A$2:'Inflation'!$L$63,14,FALSE)*J2793</f>
        <v>#REF!</v>
      </c>
      <c r="O2793" s="126" t="e">
        <f t="shared" si="175"/>
        <v>#REF!</v>
      </c>
      <c r="P2793" s="41">
        <v>3</v>
      </c>
      <c r="Q2793" s="41">
        <v>3</v>
      </c>
      <c r="R2793" s="41">
        <v>3</v>
      </c>
    </row>
    <row r="2794" spans="1:18">
      <c r="A2794" s="40" t="str">
        <f t="shared" si="172"/>
        <v>3_20183</v>
      </c>
      <c r="B2794" s="40">
        <v>3</v>
      </c>
      <c r="C2794" s="41" t="s">
        <v>86</v>
      </c>
      <c r="D2794" s="40">
        <v>3</v>
      </c>
      <c r="E2794" s="40">
        <v>2018</v>
      </c>
      <c r="F2794" s="40" t="str">
        <f t="shared" si="173"/>
        <v>2018Q3</v>
      </c>
      <c r="G2794" s="40">
        <v>1</v>
      </c>
      <c r="H2794" s="40">
        <v>0</v>
      </c>
      <c r="I2794" s="40">
        <v>0</v>
      </c>
      <c r="J2794" s="42">
        <v>1491</v>
      </c>
      <c r="K2794" s="42">
        <f>J2794*OtherData!$C$3</f>
        <v>1128.6903860711582</v>
      </c>
      <c r="L2794" s="42" t="str">
        <f>VLOOKUP($C2794,OtherData!$H:$I,2,0)</f>
        <v>Storm</v>
      </c>
      <c r="M2794" s="54">
        <f t="shared" si="174"/>
        <v>-3.927872817087262E-2</v>
      </c>
      <c r="N2794" s="42" t="e">
        <f>VLOOKUP(E2794,Inflation!$A$2:'Inflation'!$L$63,14,FALSE)*J2794</f>
        <v>#REF!</v>
      </c>
      <c r="O2794" s="126" t="e">
        <f t="shared" si="175"/>
        <v>#REF!</v>
      </c>
      <c r="P2794" s="41">
        <v>2</v>
      </c>
      <c r="Q2794" s="41">
        <v>2</v>
      </c>
      <c r="R2794" s="41">
        <v>2</v>
      </c>
    </row>
    <row r="2795" spans="1:18">
      <c r="A2795" s="40" t="str">
        <f t="shared" si="172"/>
        <v>4_20182</v>
      </c>
      <c r="B2795" s="40">
        <v>4</v>
      </c>
      <c r="C2795" s="41" t="s">
        <v>66</v>
      </c>
      <c r="D2795" s="40">
        <v>2</v>
      </c>
      <c r="E2795" s="40">
        <v>2018</v>
      </c>
      <c r="F2795" s="40" t="str">
        <f t="shared" si="173"/>
        <v>2018Q2</v>
      </c>
      <c r="G2795" s="40">
        <v>1</v>
      </c>
      <c r="H2795" s="40">
        <v>0</v>
      </c>
      <c r="I2795" s="40">
        <v>0</v>
      </c>
      <c r="J2795" s="42">
        <v>1490</v>
      </c>
      <c r="K2795" s="42">
        <f>J2795*OtherData!$C$3</f>
        <v>1127.9333838001514</v>
      </c>
      <c r="L2795" s="42" t="str">
        <f>VLOOKUP($C2795,OtherData!$H:$I,2,0)</f>
        <v>Water</v>
      </c>
      <c r="M2795" s="54">
        <f t="shared" si="174"/>
        <v>-3.9278734834123627E-2</v>
      </c>
      <c r="N2795" s="42" t="e">
        <f>VLOOKUP(E2795,Inflation!$A$2:'Inflation'!$L$63,14,FALSE)*J2795</f>
        <v>#REF!</v>
      </c>
      <c r="O2795" s="126" t="e">
        <f t="shared" si="175"/>
        <v>#REF!</v>
      </c>
      <c r="P2795" s="41">
        <v>4</v>
      </c>
      <c r="Q2795" s="41">
        <v>4</v>
      </c>
      <c r="R2795" s="41">
        <v>4</v>
      </c>
    </row>
    <row r="2796" spans="1:18">
      <c r="A2796" s="40" t="str">
        <f t="shared" si="172"/>
        <v>3_20173</v>
      </c>
      <c r="B2796" s="40">
        <v>3</v>
      </c>
      <c r="C2796" s="41" t="s">
        <v>66</v>
      </c>
      <c r="D2796" s="40">
        <v>3</v>
      </c>
      <c r="E2796" s="40">
        <v>2017</v>
      </c>
      <c r="F2796" s="40" t="str">
        <f t="shared" si="173"/>
        <v>2017Q3</v>
      </c>
      <c r="G2796" s="40">
        <v>1</v>
      </c>
      <c r="H2796" s="40">
        <v>0</v>
      </c>
      <c r="I2796" s="40">
        <v>0</v>
      </c>
      <c r="J2796" s="42">
        <v>1489</v>
      </c>
      <c r="K2796" s="42">
        <f>J2796*OtherData!$C$3</f>
        <v>1127.1763815291447</v>
      </c>
      <c r="L2796" s="42" t="str">
        <f>VLOOKUP($C2796,OtherData!$H:$I,2,0)</f>
        <v>Water</v>
      </c>
      <c r="M2796" s="54">
        <f t="shared" si="174"/>
        <v>-3.9278741497374633E-2</v>
      </c>
      <c r="N2796" s="42" t="e">
        <f>VLOOKUP(E2796,Inflation!$A$2:'Inflation'!$L$63,14,FALSE)*J2796</f>
        <v>#REF!</v>
      </c>
      <c r="O2796" s="126" t="e">
        <f t="shared" si="175"/>
        <v>#REF!</v>
      </c>
      <c r="P2796" s="41">
        <v>3</v>
      </c>
      <c r="Q2796" s="41">
        <v>3</v>
      </c>
      <c r="R2796" s="41">
        <v>3</v>
      </c>
    </row>
    <row r="2797" spans="1:18">
      <c r="A2797" s="40" t="str">
        <f t="shared" si="172"/>
        <v>3_20181</v>
      </c>
      <c r="B2797" s="40">
        <v>3</v>
      </c>
      <c r="C2797" s="41" t="s">
        <v>71</v>
      </c>
      <c r="D2797" s="40">
        <v>1</v>
      </c>
      <c r="E2797" s="40">
        <v>2018</v>
      </c>
      <c r="F2797" s="40" t="str">
        <f t="shared" si="173"/>
        <v>2018Q1</v>
      </c>
      <c r="G2797" s="40">
        <v>1</v>
      </c>
      <c r="H2797" s="40">
        <v>0</v>
      </c>
      <c r="I2797" s="40">
        <v>0</v>
      </c>
      <c r="J2797" s="42">
        <v>1489</v>
      </c>
      <c r="K2797" s="42">
        <f>J2797*OtherData!$C$3</f>
        <v>1127.1763815291447</v>
      </c>
      <c r="L2797" s="42" t="str">
        <f>VLOOKUP($C2797,OtherData!$H:$I,2,0)</f>
        <v>Storm</v>
      </c>
      <c r="M2797" s="54">
        <f t="shared" si="174"/>
        <v>-3.9278741497374633E-2</v>
      </c>
      <c r="N2797" s="42" t="e">
        <f>VLOOKUP(E2797,Inflation!$A$2:'Inflation'!$L$63,14,FALSE)*J2797</f>
        <v>#REF!</v>
      </c>
      <c r="O2797" s="126" t="e">
        <f t="shared" si="175"/>
        <v>#REF!</v>
      </c>
      <c r="P2797" s="41">
        <v>3</v>
      </c>
      <c r="Q2797" s="41">
        <v>3</v>
      </c>
      <c r="R2797" s="41">
        <v>3</v>
      </c>
    </row>
    <row r="2798" spans="1:18">
      <c r="A2798" s="40" t="str">
        <f t="shared" si="172"/>
        <v>3_20202</v>
      </c>
      <c r="B2798" s="40">
        <v>3</v>
      </c>
      <c r="C2798" s="41" t="s">
        <v>66</v>
      </c>
      <c r="D2798" s="40">
        <v>2</v>
      </c>
      <c r="E2798" s="40">
        <v>2020</v>
      </c>
      <c r="F2798" s="40" t="str">
        <f t="shared" si="173"/>
        <v>2020Q2</v>
      </c>
      <c r="G2798" s="40">
        <v>1</v>
      </c>
      <c r="H2798" s="40">
        <v>0</v>
      </c>
      <c r="I2798" s="40">
        <v>0</v>
      </c>
      <c r="J2798" s="42">
        <v>1489</v>
      </c>
      <c r="K2798" s="42">
        <f>J2798*OtherData!$C$3</f>
        <v>1127.1763815291447</v>
      </c>
      <c r="L2798" s="42" t="str">
        <f>VLOOKUP($C2798,OtherData!$H:$I,2,0)</f>
        <v>Water</v>
      </c>
      <c r="M2798" s="54">
        <f t="shared" si="174"/>
        <v>-3.9278741497374633E-2</v>
      </c>
      <c r="N2798" s="42" t="e">
        <f>VLOOKUP(E2798,Inflation!$A$2:'Inflation'!$L$63,14,FALSE)*J2798</f>
        <v>#REF!</v>
      </c>
      <c r="O2798" s="126" t="e">
        <f t="shared" si="175"/>
        <v>#REF!</v>
      </c>
      <c r="P2798" s="41">
        <v>3</v>
      </c>
      <c r="Q2798" s="41">
        <v>3</v>
      </c>
      <c r="R2798" s="41">
        <v>3</v>
      </c>
    </row>
    <row r="2799" spans="1:18">
      <c r="A2799" s="40" t="str">
        <f t="shared" si="172"/>
        <v>4_20182</v>
      </c>
      <c r="B2799" s="40">
        <v>4</v>
      </c>
      <c r="C2799" s="41" t="s">
        <v>66</v>
      </c>
      <c r="D2799" s="40">
        <v>2</v>
      </c>
      <c r="E2799" s="40">
        <v>2018</v>
      </c>
      <c r="F2799" s="40" t="str">
        <f t="shared" si="173"/>
        <v>2018Q2</v>
      </c>
      <c r="G2799" s="40">
        <v>1</v>
      </c>
      <c r="H2799" s="40">
        <v>0</v>
      </c>
      <c r="I2799" s="40">
        <v>0</v>
      </c>
      <c r="J2799" s="42">
        <v>1486</v>
      </c>
      <c r="K2799" s="42">
        <f>J2799*OtherData!$C$3</f>
        <v>1124.9053747161242</v>
      </c>
      <c r="L2799" s="42" t="str">
        <f>VLOOKUP($C2799,OtherData!$H:$I,2,0)</f>
        <v>Water</v>
      </c>
      <c r="M2799" s="54">
        <f t="shared" si="174"/>
        <v>-3.9278761487127653E-2</v>
      </c>
      <c r="N2799" s="42" t="e">
        <f>VLOOKUP(E2799,Inflation!$A$2:'Inflation'!$L$63,14,FALSE)*J2799</f>
        <v>#REF!</v>
      </c>
      <c r="O2799" s="126" t="e">
        <f t="shared" si="175"/>
        <v>#REF!</v>
      </c>
      <c r="P2799" s="41">
        <v>2</v>
      </c>
      <c r="Q2799" s="41">
        <v>2</v>
      </c>
      <c r="R2799" s="41">
        <v>2</v>
      </c>
    </row>
    <row r="2800" spans="1:18">
      <c r="A2800" s="40" t="str">
        <f t="shared" si="172"/>
        <v>3_20172</v>
      </c>
      <c r="B2800" s="40">
        <v>3</v>
      </c>
      <c r="C2800" s="41" t="s">
        <v>74</v>
      </c>
      <c r="D2800" s="40">
        <v>2</v>
      </c>
      <c r="E2800" s="40">
        <v>2017</v>
      </c>
      <c r="F2800" s="40" t="str">
        <f t="shared" si="173"/>
        <v>2017Q2</v>
      </c>
      <c r="G2800" s="40">
        <v>2</v>
      </c>
      <c r="H2800" s="40">
        <v>0</v>
      </c>
      <c r="I2800" s="40">
        <v>0</v>
      </c>
      <c r="J2800" s="42">
        <v>1480</v>
      </c>
      <c r="K2800" s="42">
        <f>J2800*OtherData!$C$3</f>
        <v>1120.3633610900833</v>
      </c>
      <c r="L2800" s="42" t="str">
        <f>VLOOKUP($C2800,OtherData!$H:$I,2,0)</f>
        <v>Storm</v>
      </c>
      <c r="M2800" s="54">
        <f t="shared" si="174"/>
        <v>-3.9278801466633685E-2</v>
      </c>
      <c r="N2800" s="42" t="e">
        <f>VLOOKUP(E2800,Inflation!$A$2:'Inflation'!$L$63,14,FALSE)*J2800</f>
        <v>#REF!</v>
      </c>
      <c r="O2800" s="126" t="e">
        <f t="shared" si="175"/>
        <v>#REF!</v>
      </c>
      <c r="P2800" s="41">
        <v>3</v>
      </c>
      <c r="Q2800" s="41">
        <v>3</v>
      </c>
      <c r="R2800" s="41">
        <v>3</v>
      </c>
    </row>
    <row r="2801" spans="1:18">
      <c r="A2801" s="40" t="str">
        <f t="shared" si="172"/>
        <v>2_20143</v>
      </c>
      <c r="B2801" s="40">
        <v>2</v>
      </c>
      <c r="C2801" s="41" t="s">
        <v>86</v>
      </c>
      <c r="D2801" s="40">
        <v>3</v>
      </c>
      <c r="E2801" s="40">
        <v>2014</v>
      </c>
      <c r="F2801" s="40" t="str">
        <f t="shared" si="173"/>
        <v>2014Q3</v>
      </c>
      <c r="G2801" s="40">
        <v>1</v>
      </c>
      <c r="H2801" s="40">
        <v>0</v>
      </c>
      <c r="I2801" s="40">
        <v>0</v>
      </c>
      <c r="J2801" s="42">
        <v>1463</v>
      </c>
      <c r="K2801" s="42">
        <f>J2801*OtherData!$C$3</f>
        <v>1107.4943224829674</v>
      </c>
      <c r="L2801" s="42" t="str">
        <f>VLOOKUP($C2801,OtherData!$H:$I,2,0)</f>
        <v>Storm</v>
      </c>
      <c r="M2801" s="54">
        <f t="shared" si="174"/>
        <v>-3.9278914741900789E-2</v>
      </c>
      <c r="N2801" s="42" t="e">
        <f>VLOOKUP(E2801,Inflation!$A$2:'Inflation'!$L$63,14,FALSE)*J2801</f>
        <v>#REF!</v>
      </c>
      <c r="O2801" s="126" t="e">
        <f t="shared" si="175"/>
        <v>#REF!</v>
      </c>
      <c r="P2801" s="41">
        <v>3</v>
      </c>
      <c r="Q2801" s="41">
        <v>3</v>
      </c>
      <c r="R2801" s="41">
        <v>3</v>
      </c>
    </row>
    <row r="2802" spans="1:18">
      <c r="A2802" s="40" t="str">
        <f t="shared" si="172"/>
        <v>3_20172</v>
      </c>
      <c r="B2802" s="40">
        <v>3</v>
      </c>
      <c r="C2802" s="41" t="s">
        <v>66</v>
      </c>
      <c r="D2802" s="40">
        <v>2</v>
      </c>
      <c r="E2802" s="40">
        <v>2017</v>
      </c>
      <c r="F2802" s="40" t="str">
        <f t="shared" si="173"/>
        <v>2017Q2</v>
      </c>
      <c r="G2802" s="40">
        <v>1</v>
      </c>
      <c r="H2802" s="40">
        <v>0</v>
      </c>
      <c r="I2802" s="40">
        <v>0</v>
      </c>
      <c r="J2802" s="42">
        <v>1459</v>
      </c>
      <c r="K2802" s="42">
        <f>J2802*OtherData!$C$3</f>
        <v>1104.4663133989402</v>
      </c>
      <c r="L2802" s="42" t="str">
        <f>VLOOKUP($C2802,OtherData!$H:$I,2,0)</f>
        <v>Water</v>
      </c>
      <c r="M2802" s="54">
        <f t="shared" si="174"/>
        <v>-3.9278941394904815E-2</v>
      </c>
      <c r="N2802" s="42" t="e">
        <f>VLOOKUP(E2802,Inflation!$A$2:'Inflation'!$L$63,14,FALSE)*J2802</f>
        <v>#REF!</v>
      </c>
      <c r="O2802" s="126" t="e">
        <f t="shared" si="175"/>
        <v>#REF!</v>
      </c>
      <c r="P2802" s="41">
        <v>3</v>
      </c>
      <c r="Q2802" s="41">
        <v>3</v>
      </c>
      <c r="R2802" s="41">
        <v>3</v>
      </c>
    </row>
    <row r="2803" spans="1:18">
      <c r="A2803" s="40" t="str">
        <f t="shared" si="172"/>
        <v>3_20172</v>
      </c>
      <c r="B2803" s="40">
        <v>3</v>
      </c>
      <c r="C2803" s="41" t="s">
        <v>66</v>
      </c>
      <c r="D2803" s="40">
        <v>2</v>
      </c>
      <c r="E2803" s="40">
        <v>2017</v>
      </c>
      <c r="F2803" s="40" t="str">
        <f t="shared" si="173"/>
        <v>2017Q2</v>
      </c>
      <c r="G2803" s="40">
        <v>1</v>
      </c>
      <c r="H2803" s="40">
        <v>0</v>
      </c>
      <c r="I2803" s="40">
        <v>0</v>
      </c>
      <c r="J2803" s="42">
        <v>1455</v>
      </c>
      <c r="K2803" s="42">
        <f>J2803*OtherData!$C$3</f>
        <v>1101.438304314913</v>
      </c>
      <c r="L2803" s="42" t="str">
        <f>VLOOKUP($C2803,OtherData!$H:$I,2,0)</f>
        <v>Water</v>
      </c>
      <c r="M2803" s="54">
        <f t="shared" si="174"/>
        <v>-3.9278968047908841E-2</v>
      </c>
      <c r="N2803" s="42" t="e">
        <f>VLOOKUP(E2803,Inflation!$A$2:'Inflation'!$L$63,14,FALSE)*J2803</f>
        <v>#REF!</v>
      </c>
      <c r="O2803" s="126" t="e">
        <f t="shared" si="175"/>
        <v>#REF!</v>
      </c>
      <c r="P2803" s="41">
        <v>5</v>
      </c>
      <c r="Q2803" s="41">
        <v>2</v>
      </c>
      <c r="R2803" s="41">
        <v>5</v>
      </c>
    </row>
    <row r="2804" spans="1:18">
      <c r="A2804" s="40" t="str">
        <f t="shared" si="172"/>
        <v>4_20192</v>
      </c>
      <c r="B2804" s="40">
        <v>4</v>
      </c>
      <c r="C2804" s="41" t="s">
        <v>71</v>
      </c>
      <c r="D2804" s="40">
        <v>2</v>
      </c>
      <c r="E2804" s="40">
        <v>2019</v>
      </c>
      <c r="F2804" s="40" t="str">
        <f t="shared" si="173"/>
        <v>2019Q2</v>
      </c>
      <c r="G2804" s="40">
        <v>1</v>
      </c>
      <c r="H2804" s="40">
        <v>0</v>
      </c>
      <c r="I2804" s="40">
        <v>0</v>
      </c>
      <c r="J2804" s="42">
        <v>1451</v>
      </c>
      <c r="K2804" s="42">
        <f>J2804*OtherData!$C$3</f>
        <v>1098.4102952308858</v>
      </c>
      <c r="L2804" s="42" t="str">
        <f>VLOOKUP($C2804,OtherData!$H:$I,2,0)</f>
        <v>Storm</v>
      </c>
      <c r="M2804" s="54">
        <f t="shared" si="174"/>
        <v>-3.9278994700912867E-2</v>
      </c>
      <c r="N2804" s="42" t="e">
        <f>VLOOKUP(E2804,Inflation!$A$2:'Inflation'!$L$63,14,FALSE)*J2804</f>
        <v>#REF!</v>
      </c>
      <c r="O2804" s="126" t="e">
        <f t="shared" si="175"/>
        <v>#REF!</v>
      </c>
      <c r="P2804" s="41">
        <v>3</v>
      </c>
      <c r="Q2804" s="41">
        <v>3</v>
      </c>
      <c r="R2804" s="41">
        <v>3</v>
      </c>
    </row>
    <row r="2805" spans="1:18">
      <c r="A2805" s="40" t="str">
        <f t="shared" si="172"/>
        <v>6_20173</v>
      </c>
      <c r="B2805" s="40">
        <v>6</v>
      </c>
      <c r="C2805" s="41" t="s">
        <v>74</v>
      </c>
      <c r="D2805" s="40">
        <v>3</v>
      </c>
      <c r="E2805" s="40">
        <v>2017</v>
      </c>
      <c r="F2805" s="40" t="str">
        <f t="shared" si="173"/>
        <v>2017Q3</v>
      </c>
      <c r="G2805" s="40">
        <v>1</v>
      </c>
      <c r="H2805" s="40">
        <v>0</v>
      </c>
      <c r="I2805" s="40">
        <v>0</v>
      </c>
      <c r="J2805" s="42">
        <v>1443</v>
      </c>
      <c r="K2805" s="42">
        <f>J2805*OtherData!$C$3</f>
        <v>1092.3542770628312</v>
      </c>
      <c r="L2805" s="42" t="str">
        <f>VLOOKUP($C2805,OtherData!$H:$I,2,0)</f>
        <v>Storm</v>
      </c>
      <c r="M2805" s="54">
        <f t="shared" si="174"/>
        <v>-3.9279048006920912E-2</v>
      </c>
      <c r="N2805" s="42" t="e">
        <f>VLOOKUP(E2805,Inflation!$A$2:'Inflation'!$L$63,14,FALSE)*J2805</f>
        <v>#REF!</v>
      </c>
      <c r="O2805" s="126" t="e">
        <f t="shared" si="175"/>
        <v>#REF!</v>
      </c>
      <c r="P2805" s="41">
        <v>3</v>
      </c>
      <c r="Q2805" s="41">
        <v>3</v>
      </c>
      <c r="R2805" s="41">
        <v>5</v>
      </c>
    </row>
    <row r="2806" spans="1:18">
      <c r="A2806" s="40" t="str">
        <f t="shared" si="172"/>
        <v>3_20192</v>
      </c>
      <c r="B2806" s="40">
        <v>3</v>
      </c>
      <c r="C2806" s="41" t="s">
        <v>71</v>
      </c>
      <c r="D2806" s="40">
        <v>2</v>
      </c>
      <c r="E2806" s="40">
        <v>2019</v>
      </c>
      <c r="F2806" s="40" t="str">
        <f t="shared" si="173"/>
        <v>2019Q2</v>
      </c>
      <c r="G2806" s="40">
        <v>1</v>
      </c>
      <c r="H2806" s="40">
        <v>0</v>
      </c>
      <c r="I2806" s="40">
        <v>0</v>
      </c>
      <c r="J2806" s="42">
        <v>1441</v>
      </c>
      <c r="K2806" s="42">
        <f>J2806*OtherData!$C$3</f>
        <v>1090.8402725208175</v>
      </c>
      <c r="L2806" s="42" t="str">
        <f>VLOOKUP($C2806,OtherData!$H:$I,2,0)</f>
        <v>Storm</v>
      </c>
      <c r="M2806" s="54">
        <f t="shared" si="174"/>
        <v>-3.9279061333422925E-2</v>
      </c>
      <c r="N2806" s="42" t="e">
        <f>VLOOKUP(E2806,Inflation!$A$2:'Inflation'!$L$63,14,FALSE)*J2806</f>
        <v>#REF!</v>
      </c>
      <c r="O2806" s="126" t="e">
        <f t="shared" si="175"/>
        <v>#REF!</v>
      </c>
      <c r="P2806" s="41">
        <v>3</v>
      </c>
      <c r="Q2806" s="41">
        <v>3</v>
      </c>
      <c r="R2806" s="41">
        <v>3</v>
      </c>
    </row>
    <row r="2807" spans="1:18">
      <c r="A2807" s="40" t="str">
        <f t="shared" si="172"/>
        <v>5_20192</v>
      </c>
      <c r="B2807" s="40">
        <v>5</v>
      </c>
      <c r="C2807" s="41" t="s">
        <v>71</v>
      </c>
      <c r="D2807" s="40">
        <v>2</v>
      </c>
      <c r="E2807" s="40">
        <v>2019</v>
      </c>
      <c r="F2807" s="40" t="str">
        <f t="shared" si="173"/>
        <v>2019Q2</v>
      </c>
      <c r="G2807" s="40">
        <v>1</v>
      </c>
      <c r="H2807" s="40">
        <v>0</v>
      </c>
      <c r="I2807" s="40">
        <v>0</v>
      </c>
      <c r="J2807" s="42">
        <v>1436</v>
      </c>
      <c r="K2807" s="42">
        <f>J2807*OtherData!$C$3</f>
        <v>1087.0552611657836</v>
      </c>
      <c r="L2807" s="42" t="str">
        <f>VLOOKUP($C2807,OtherData!$H:$I,2,0)</f>
        <v>Storm</v>
      </c>
      <c r="M2807" s="54">
        <f t="shared" si="174"/>
        <v>-3.9279094649677958E-2</v>
      </c>
      <c r="N2807" s="42" t="e">
        <f>VLOOKUP(E2807,Inflation!$A$2:'Inflation'!$L$63,14,FALSE)*J2807</f>
        <v>#REF!</v>
      </c>
      <c r="O2807" s="126" t="e">
        <f t="shared" si="175"/>
        <v>#REF!</v>
      </c>
      <c r="P2807" s="41">
        <v>3</v>
      </c>
      <c r="Q2807" s="41">
        <v>3</v>
      </c>
      <c r="R2807" s="41">
        <v>3</v>
      </c>
    </row>
    <row r="2808" spans="1:18">
      <c r="A2808" s="40" t="str">
        <f t="shared" si="172"/>
        <v>3_20172</v>
      </c>
      <c r="B2808" s="40">
        <v>3</v>
      </c>
      <c r="C2808" s="41" t="s">
        <v>66</v>
      </c>
      <c r="D2808" s="40">
        <v>2</v>
      </c>
      <c r="E2808" s="40">
        <v>2017</v>
      </c>
      <c r="F2808" s="40" t="str">
        <f t="shared" si="173"/>
        <v>2017Q2</v>
      </c>
      <c r="G2808" s="40">
        <v>1</v>
      </c>
      <c r="H2808" s="40">
        <v>0</v>
      </c>
      <c r="I2808" s="40">
        <v>0</v>
      </c>
      <c r="J2808" s="42">
        <v>1434</v>
      </c>
      <c r="K2808" s="42">
        <f>J2808*OtherData!$C$3</f>
        <v>1085.5412566237699</v>
      </c>
      <c r="L2808" s="42" t="str">
        <f>VLOOKUP($C2808,OtherData!$H:$I,2,0)</f>
        <v>Water</v>
      </c>
      <c r="M2808" s="54">
        <f t="shared" si="174"/>
        <v>-3.9279107976179971E-2</v>
      </c>
      <c r="N2808" s="42" t="e">
        <f>VLOOKUP(E2808,Inflation!$A$2:'Inflation'!$L$63,14,FALSE)*J2808</f>
        <v>#REF!</v>
      </c>
      <c r="O2808" s="126" t="e">
        <f t="shared" si="175"/>
        <v>#REF!</v>
      </c>
      <c r="P2808" s="41">
        <v>3</v>
      </c>
      <c r="Q2808" s="41">
        <v>3</v>
      </c>
      <c r="R2808" s="41">
        <v>3</v>
      </c>
    </row>
    <row r="2809" spans="1:18">
      <c r="A2809" s="40" t="str">
        <f t="shared" si="172"/>
        <v>3_20172</v>
      </c>
      <c r="B2809" s="40">
        <v>3</v>
      </c>
      <c r="C2809" s="41" t="s">
        <v>66</v>
      </c>
      <c r="D2809" s="40">
        <v>2</v>
      </c>
      <c r="E2809" s="40">
        <v>2017</v>
      </c>
      <c r="F2809" s="40" t="str">
        <f t="shared" si="173"/>
        <v>2017Q2</v>
      </c>
      <c r="G2809" s="40">
        <v>1</v>
      </c>
      <c r="H2809" s="40">
        <v>0</v>
      </c>
      <c r="I2809" s="40">
        <v>0</v>
      </c>
      <c r="J2809" s="42">
        <v>1433</v>
      </c>
      <c r="K2809" s="42">
        <f>J2809*OtherData!$C$3</f>
        <v>1084.7842543527631</v>
      </c>
      <c r="L2809" s="42" t="str">
        <f>VLOOKUP($C2809,OtherData!$H:$I,2,0)</f>
        <v>Water</v>
      </c>
      <c r="M2809" s="54">
        <f t="shared" si="174"/>
        <v>-3.927911463943097E-2</v>
      </c>
      <c r="N2809" s="42" t="e">
        <f>VLOOKUP(E2809,Inflation!$A$2:'Inflation'!$L$63,14,FALSE)*J2809</f>
        <v>#REF!</v>
      </c>
      <c r="O2809" s="126" t="e">
        <f t="shared" si="175"/>
        <v>#REF!</v>
      </c>
      <c r="P2809" s="41">
        <v>1</v>
      </c>
      <c r="Q2809" s="41">
        <v>1</v>
      </c>
      <c r="R2809" s="41">
        <v>1</v>
      </c>
    </row>
    <row r="2810" spans="1:18">
      <c r="A2810" s="40" t="str">
        <f t="shared" si="172"/>
        <v>3_20202</v>
      </c>
      <c r="B2810" s="40">
        <v>3</v>
      </c>
      <c r="C2810" s="41" t="s">
        <v>66</v>
      </c>
      <c r="D2810" s="40">
        <v>2</v>
      </c>
      <c r="E2810" s="40">
        <v>2020</v>
      </c>
      <c r="F2810" s="40" t="str">
        <f t="shared" si="173"/>
        <v>2020Q2</v>
      </c>
      <c r="G2810" s="40">
        <v>1</v>
      </c>
      <c r="H2810" s="40">
        <v>0</v>
      </c>
      <c r="I2810" s="40">
        <v>0</v>
      </c>
      <c r="J2810" s="42">
        <v>1429</v>
      </c>
      <c r="K2810" s="42">
        <f>J2810*OtherData!$C$3</f>
        <v>1081.7562452687359</v>
      </c>
      <c r="L2810" s="42" t="str">
        <f>VLOOKUP($C2810,OtherData!$H:$I,2,0)</f>
        <v>Water</v>
      </c>
      <c r="M2810" s="54">
        <f t="shared" si="174"/>
        <v>-3.9279141292434996E-2</v>
      </c>
      <c r="N2810" s="42" t="e">
        <f>VLOOKUP(E2810,Inflation!$A$2:'Inflation'!$L$63,14,FALSE)*J2810</f>
        <v>#REF!</v>
      </c>
      <c r="O2810" s="126" t="e">
        <f t="shared" si="175"/>
        <v>#REF!</v>
      </c>
      <c r="P2810" s="41">
        <v>1</v>
      </c>
      <c r="Q2810" s="41">
        <v>1</v>
      </c>
      <c r="R2810" s="41">
        <v>1</v>
      </c>
    </row>
    <row r="2811" spans="1:18">
      <c r="A2811" s="40" t="str">
        <f t="shared" si="172"/>
        <v>1_19844</v>
      </c>
      <c r="B2811" s="40">
        <v>1</v>
      </c>
      <c r="C2811" s="41" t="s">
        <v>67</v>
      </c>
      <c r="D2811" s="40">
        <v>4</v>
      </c>
      <c r="E2811" s="40">
        <v>1984</v>
      </c>
      <c r="F2811" s="40" t="str">
        <f t="shared" si="173"/>
        <v>1984Q4</v>
      </c>
      <c r="G2811" s="40">
        <v>2</v>
      </c>
      <c r="H2811" s="40">
        <v>0</v>
      </c>
      <c r="I2811" s="40">
        <v>0</v>
      </c>
      <c r="J2811" s="42">
        <v>1389</v>
      </c>
      <c r="K2811" s="42">
        <f>J2811*OtherData!$C$3</f>
        <v>1051.4761544284634</v>
      </c>
      <c r="L2811" s="42" t="str">
        <f>VLOOKUP($C2811,OtherData!$H:$I,2,0)</f>
        <v>Winter</v>
      </c>
      <c r="M2811" s="54">
        <f t="shared" si="174"/>
        <v>-3.9279407822475243E-2</v>
      </c>
      <c r="N2811" s="42" t="e">
        <f>VLOOKUP(E2811,Inflation!$A$2:'Inflation'!$L$63,14,FALSE)*J2811</f>
        <v>#REF!</v>
      </c>
      <c r="O2811" s="126" t="e">
        <f t="shared" si="175"/>
        <v>#REF!</v>
      </c>
      <c r="P2811" s="41">
        <v>4</v>
      </c>
      <c r="Q2811" s="41">
        <v>4</v>
      </c>
      <c r="R2811" s="41">
        <v>4</v>
      </c>
    </row>
    <row r="2812" spans="1:18">
      <c r="A2812" s="40" t="str">
        <f t="shared" si="172"/>
        <v>1_19734</v>
      </c>
      <c r="B2812" s="40">
        <v>1</v>
      </c>
      <c r="C2812" s="41" t="s">
        <v>66</v>
      </c>
      <c r="D2812" s="40">
        <v>4</v>
      </c>
      <c r="E2812" s="40">
        <v>1973</v>
      </c>
      <c r="F2812" s="40" t="str">
        <f t="shared" si="173"/>
        <v>1973Q4</v>
      </c>
      <c r="G2812" s="40">
        <v>1</v>
      </c>
      <c r="H2812" s="40">
        <v>0</v>
      </c>
      <c r="I2812" s="40">
        <v>0</v>
      </c>
      <c r="J2812" s="42">
        <v>1386</v>
      </c>
      <c r="K2812" s="42">
        <f>J2812*OtherData!$C$3</f>
        <v>1049.2051476154429</v>
      </c>
      <c r="L2812" s="42" t="str">
        <f>VLOOKUP($C2812,OtherData!$H:$I,2,0)</f>
        <v>Water</v>
      </c>
      <c r="M2812" s="54">
        <f t="shared" si="174"/>
        <v>-3.9279427812228263E-2</v>
      </c>
      <c r="N2812" s="42" t="e">
        <f>VLOOKUP(E2812,Inflation!$A$2:'Inflation'!$L$63,14,FALSE)*J2812</f>
        <v>#REF!</v>
      </c>
      <c r="O2812" s="126" t="e">
        <f t="shared" si="175"/>
        <v>#REF!</v>
      </c>
      <c r="P2812" s="41">
        <v>4</v>
      </c>
      <c r="Q2812" s="41">
        <v>4</v>
      </c>
      <c r="R2812" s="41">
        <v>4</v>
      </c>
    </row>
    <row r="2813" spans="1:18">
      <c r="A2813" s="40" t="str">
        <f t="shared" si="172"/>
        <v>1_19841</v>
      </c>
      <c r="B2813" s="40">
        <v>1</v>
      </c>
      <c r="C2813" s="41" t="s">
        <v>74</v>
      </c>
      <c r="D2813" s="40">
        <v>1</v>
      </c>
      <c r="E2813" s="40">
        <v>1984</v>
      </c>
      <c r="F2813" s="40" t="str">
        <f t="shared" si="173"/>
        <v>1984Q1</v>
      </c>
      <c r="G2813" s="40">
        <v>2</v>
      </c>
      <c r="H2813" s="40">
        <v>0</v>
      </c>
      <c r="I2813" s="40">
        <v>0</v>
      </c>
      <c r="J2813" s="42">
        <v>1367</v>
      </c>
      <c r="K2813" s="42">
        <f>J2813*OtherData!$C$3</f>
        <v>1034.8221044663135</v>
      </c>
      <c r="L2813" s="42" t="str">
        <f>VLOOKUP($C2813,OtherData!$H:$I,2,0)</f>
        <v>Storm</v>
      </c>
      <c r="M2813" s="54">
        <f t="shared" si="174"/>
        <v>-3.9279554413997372E-2</v>
      </c>
      <c r="N2813" s="42" t="e">
        <f>VLOOKUP(E2813,Inflation!$A$2:'Inflation'!$L$63,14,FALSE)*J2813</f>
        <v>#REF!</v>
      </c>
      <c r="O2813" s="126" t="e">
        <f t="shared" si="175"/>
        <v>#REF!</v>
      </c>
      <c r="P2813" s="41">
        <v>1</v>
      </c>
      <c r="Q2813" s="41">
        <v>1</v>
      </c>
      <c r="R2813" s="41">
        <v>1</v>
      </c>
    </row>
    <row r="2814" spans="1:18">
      <c r="A2814" s="40" t="str">
        <f t="shared" si="172"/>
        <v>1_19871</v>
      </c>
      <c r="B2814" s="40">
        <v>1</v>
      </c>
      <c r="C2814" s="41" t="s">
        <v>67</v>
      </c>
      <c r="D2814" s="40">
        <v>1</v>
      </c>
      <c r="E2814" s="40">
        <v>1987</v>
      </c>
      <c r="F2814" s="40" t="str">
        <f t="shared" si="173"/>
        <v>1987Q1</v>
      </c>
      <c r="G2814" s="40">
        <v>1</v>
      </c>
      <c r="H2814" s="40">
        <v>0</v>
      </c>
      <c r="I2814" s="40">
        <v>0</v>
      </c>
      <c r="J2814" s="42">
        <v>1236</v>
      </c>
      <c r="K2814" s="42">
        <f>J2814*OtherData!$C$3</f>
        <v>935.65480696442091</v>
      </c>
      <c r="L2814" s="42" t="str">
        <f>VLOOKUP($C2814,OtherData!$H:$I,2,0)</f>
        <v>Winter</v>
      </c>
      <c r="M2814" s="54">
        <f t="shared" si="174"/>
        <v>-3.928042729987917E-2</v>
      </c>
      <c r="N2814" s="42" t="e">
        <f>VLOOKUP(E2814,Inflation!$A$2:'Inflation'!$L$63,14,FALSE)*J2814</f>
        <v>#REF!</v>
      </c>
      <c r="O2814" s="126" t="e">
        <f t="shared" si="175"/>
        <v>#REF!</v>
      </c>
      <c r="P2814" s="41">
        <v>4</v>
      </c>
      <c r="Q2814" s="41">
        <v>4</v>
      </c>
      <c r="R2814" s="41">
        <v>4</v>
      </c>
    </row>
    <row r="2815" spans="1:18">
      <c r="A2815" s="40" t="str">
        <f t="shared" si="172"/>
        <v>1_19824</v>
      </c>
      <c r="B2815" s="40">
        <v>1</v>
      </c>
      <c r="C2815" s="41" t="s">
        <v>67</v>
      </c>
      <c r="D2815" s="40">
        <v>4</v>
      </c>
      <c r="E2815" s="40">
        <v>1982</v>
      </c>
      <c r="F2815" s="40" t="str">
        <f t="shared" si="173"/>
        <v>1982Q4</v>
      </c>
      <c r="G2815" s="40">
        <v>1</v>
      </c>
      <c r="H2815" s="40">
        <v>0</v>
      </c>
      <c r="I2815" s="40">
        <v>0</v>
      </c>
      <c r="J2815" s="42">
        <v>1230</v>
      </c>
      <c r="K2815" s="42">
        <f>J2815*OtherData!$C$3</f>
        <v>931.11279333838002</v>
      </c>
      <c r="L2815" s="42" t="str">
        <f>VLOOKUP($C2815,OtherData!$H:$I,2,0)</f>
        <v>Winter</v>
      </c>
      <c r="M2815" s="54">
        <f t="shared" si="174"/>
        <v>-3.9280467279385209E-2</v>
      </c>
      <c r="N2815" s="42" t="e">
        <f>VLOOKUP(E2815,Inflation!$A$2:'Inflation'!$L$63,14,FALSE)*J2815</f>
        <v>#REF!</v>
      </c>
      <c r="O2815" s="126" t="e">
        <f t="shared" si="175"/>
        <v>#REF!</v>
      </c>
      <c r="P2815" s="41">
        <v>3</v>
      </c>
      <c r="Q2815" s="41">
        <v>3</v>
      </c>
      <c r="R2815" s="41">
        <v>3</v>
      </c>
    </row>
    <row r="2816" spans="1:18">
      <c r="A2816" s="40" t="str">
        <f t="shared" si="172"/>
        <v>2_19851</v>
      </c>
      <c r="B2816" s="40">
        <v>2</v>
      </c>
      <c r="C2816" s="41" t="s">
        <v>85</v>
      </c>
      <c r="D2816" s="40">
        <v>1</v>
      </c>
      <c r="E2816" s="40">
        <v>1985</v>
      </c>
      <c r="F2816" s="40" t="str">
        <f t="shared" si="173"/>
        <v>1985Q1</v>
      </c>
      <c r="G2816" s="40">
        <v>31</v>
      </c>
      <c r="H2816" s="40">
        <v>0</v>
      </c>
      <c r="I2816" s="40">
        <v>0</v>
      </c>
      <c r="J2816" s="42">
        <v>1144</v>
      </c>
      <c r="K2816" s="42">
        <f>J2816*OtherData!$C$3</f>
        <v>866.01059803179419</v>
      </c>
      <c r="L2816" s="42" t="str">
        <f>VLOOKUP($C2816,OtherData!$H:$I,2,0)</f>
        <v>Heat</v>
      </c>
      <c r="M2816" s="54">
        <f t="shared" si="174"/>
        <v>-3.9281040318971727E-2</v>
      </c>
      <c r="N2816" s="42" t="e">
        <f>VLOOKUP(E2816,Inflation!$A$2:'Inflation'!$L$63,14,FALSE)*J2816</f>
        <v>#REF!</v>
      </c>
      <c r="O2816" s="126" t="e">
        <f t="shared" si="175"/>
        <v>#REF!</v>
      </c>
      <c r="P2816" s="41">
        <v>1</v>
      </c>
      <c r="Q2816" s="41">
        <v>1</v>
      </c>
      <c r="R2816" s="41">
        <v>1</v>
      </c>
    </row>
    <row r="2817" spans="1:18">
      <c r="A2817" s="40" t="str">
        <f t="shared" si="172"/>
        <v>4_19812</v>
      </c>
      <c r="B2817" s="40">
        <v>4</v>
      </c>
      <c r="C2817" s="41" t="s">
        <v>83</v>
      </c>
      <c r="D2817" s="40">
        <v>2</v>
      </c>
      <c r="E2817" s="40">
        <v>1981</v>
      </c>
      <c r="F2817" s="40" t="str">
        <f t="shared" si="173"/>
        <v>1981Q2</v>
      </c>
      <c r="G2817" s="40">
        <v>1</v>
      </c>
      <c r="H2817" s="40">
        <v>0</v>
      </c>
      <c r="I2817" s="40">
        <v>0</v>
      </c>
      <c r="J2817" s="42">
        <v>1098</v>
      </c>
      <c r="K2817" s="42">
        <f>J2817*OtherData!$C$3</f>
        <v>831.18849356548071</v>
      </c>
      <c r="L2817" s="42" t="str">
        <f>VLOOKUP($C2817,OtherData!$H:$I,2,0)</f>
        <v>Storm</v>
      </c>
      <c r="M2817" s="54">
        <f t="shared" si="174"/>
        <v>-3.9281346828518006E-2</v>
      </c>
      <c r="N2817" s="42" t="e">
        <f>VLOOKUP(E2817,Inflation!$A$2:'Inflation'!$L$63,14,FALSE)*J2817</f>
        <v>#REF!</v>
      </c>
      <c r="O2817" s="126" t="e">
        <f t="shared" si="175"/>
        <v>#REF!</v>
      </c>
      <c r="P2817" s="41">
        <v>4</v>
      </c>
      <c r="Q2817" s="41">
        <v>4</v>
      </c>
      <c r="R2817" s="41">
        <v>4</v>
      </c>
    </row>
    <row r="2818" spans="1:18">
      <c r="A2818" s="40" t="str">
        <f t="shared" ref="A2818:A2881" si="176">B2818&amp;"_"&amp;E2818&amp;D2818</f>
        <v>1_19904</v>
      </c>
      <c r="B2818" s="40">
        <v>1</v>
      </c>
      <c r="C2818" s="41" t="s">
        <v>67</v>
      </c>
      <c r="D2818" s="40">
        <v>4</v>
      </c>
      <c r="E2818" s="40">
        <v>1990</v>
      </c>
      <c r="F2818" s="40" t="str">
        <f t="shared" ref="F2818:F2881" si="177">E2818&amp;"Q"&amp;D2818</f>
        <v>1990Q4</v>
      </c>
      <c r="G2818" s="40">
        <v>2</v>
      </c>
      <c r="H2818" s="40">
        <v>0</v>
      </c>
      <c r="I2818" s="40">
        <v>0</v>
      </c>
      <c r="J2818" s="42">
        <v>944</v>
      </c>
      <c r="K2818" s="42">
        <f>J2818*OtherData!$C$3</f>
        <v>714.61014383043153</v>
      </c>
      <c r="L2818" s="42" t="str">
        <f>VLOOKUP($C2818,OtherData!$H:$I,2,0)</f>
        <v>Winter</v>
      </c>
      <c r="M2818" s="54">
        <f t="shared" ref="M2818:M2881" si="178">STANDARDIZE(J2818,AVERAGE($J$2:$J$3367),_xlfn.STDEV.S($J$2:$J$3367))</f>
        <v>-3.9282372969172939E-2</v>
      </c>
      <c r="N2818" s="42" t="e">
        <f>VLOOKUP(E2818,Inflation!$A$2:'Inflation'!$L$63,14,FALSE)*J2818</f>
        <v>#REF!</v>
      </c>
      <c r="O2818" s="126" t="e">
        <f t="shared" ref="O2818:O2881" si="179">STANDARDIZE(N2818,AVERAGE($N$2:$N$3367),_xlfn.STDEV.S($N$2:$N$3367))</f>
        <v>#REF!</v>
      </c>
      <c r="P2818" s="41">
        <v>3</v>
      </c>
      <c r="Q2818" s="41">
        <v>3</v>
      </c>
      <c r="R2818" s="41">
        <v>3</v>
      </c>
    </row>
    <row r="2819" spans="1:18">
      <c r="A2819" s="40" t="str">
        <f t="shared" si="176"/>
        <v>4_19891</v>
      </c>
      <c r="B2819" s="40">
        <v>4</v>
      </c>
      <c r="C2819" s="41" t="s">
        <v>73</v>
      </c>
      <c r="D2819" s="40">
        <v>1</v>
      </c>
      <c r="E2819" s="40">
        <v>1989</v>
      </c>
      <c r="F2819" s="40" t="str">
        <f t="shared" si="177"/>
        <v>1989Q1</v>
      </c>
      <c r="G2819" s="40">
        <v>1</v>
      </c>
      <c r="H2819" s="40">
        <v>0</v>
      </c>
      <c r="I2819" s="40">
        <v>0</v>
      </c>
      <c r="J2819" s="42">
        <v>869</v>
      </c>
      <c r="K2819" s="42">
        <f>J2819*OtherData!$C$3</f>
        <v>657.83497350492053</v>
      </c>
      <c r="L2819" s="42" t="str">
        <f>VLOOKUP($C2819,OtherData!$H:$I,2,0)</f>
        <v>Wind</v>
      </c>
      <c r="M2819" s="54">
        <f t="shared" si="178"/>
        <v>-3.92828727129984E-2</v>
      </c>
      <c r="N2819" s="42" t="e">
        <f>VLOOKUP(E2819,Inflation!$A$2:'Inflation'!$L$63,14,FALSE)*J2819</f>
        <v>#REF!</v>
      </c>
      <c r="O2819" s="126" t="e">
        <f t="shared" si="179"/>
        <v>#REF!</v>
      </c>
      <c r="P2819" s="41">
        <v>5</v>
      </c>
      <c r="Q2819" s="41">
        <v>2</v>
      </c>
      <c r="R2819" s="41">
        <v>2</v>
      </c>
    </row>
    <row r="2820" spans="1:18">
      <c r="A2820" s="40" t="str">
        <f t="shared" si="176"/>
        <v>3_19882</v>
      </c>
      <c r="B2820" s="40">
        <v>3</v>
      </c>
      <c r="C2820" s="41" t="s">
        <v>86</v>
      </c>
      <c r="D2820" s="40">
        <v>2</v>
      </c>
      <c r="E2820" s="40">
        <v>1988</v>
      </c>
      <c r="F2820" s="40" t="str">
        <f t="shared" si="177"/>
        <v>1988Q2</v>
      </c>
      <c r="G2820" s="40">
        <v>1</v>
      </c>
      <c r="H2820" s="40">
        <v>0</v>
      </c>
      <c r="I2820" s="40">
        <v>0</v>
      </c>
      <c r="J2820" s="42">
        <v>868</v>
      </c>
      <c r="K2820" s="42">
        <f>J2820*OtherData!$C$3</f>
        <v>657.07797123391379</v>
      </c>
      <c r="L2820" s="42" t="str">
        <f>VLOOKUP($C2820,OtherData!$H:$I,2,0)</f>
        <v>Storm</v>
      </c>
      <c r="M2820" s="54">
        <f t="shared" si="178"/>
        <v>-3.9282879376249406E-2</v>
      </c>
      <c r="N2820" s="42" t="e">
        <f>VLOOKUP(E2820,Inflation!$A$2:'Inflation'!$L$63,14,FALSE)*J2820</f>
        <v>#REF!</v>
      </c>
      <c r="O2820" s="126" t="e">
        <f t="shared" si="179"/>
        <v>#REF!</v>
      </c>
      <c r="P2820" s="41">
        <v>3</v>
      </c>
      <c r="Q2820" s="41">
        <v>3</v>
      </c>
      <c r="R2820" s="41">
        <v>3</v>
      </c>
    </row>
    <row r="2821" spans="1:18">
      <c r="A2821" s="40" t="str">
        <f t="shared" si="176"/>
        <v>1_19873</v>
      </c>
      <c r="B2821" s="40">
        <v>1</v>
      </c>
      <c r="C2821" s="41" t="s">
        <v>71</v>
      </c>
      <c r="D2821" s="40">
        <v>3</v>
      </c>
      <c r="E2821" s="40">
        <v>1987</v>
      </c>
      <c r="F2821" s="40" t="str">
        <f t="shared" si="177"/>
        <v>1987Q3</v>
      </c>
      <c r="G2821" s="40">
        <v>1</v>
      </c>
      <c r="H2821" s="40">
        <v>0</v>
      </c>
      <c r="I2821" s="40">
        <v>0</v>
      </c>
      <c r="J2821" s="42">
        <v>865</v>
      </c>
      <c r="K2821" s="42">
        <f>J2821*OtherData!$C$3</f>
        <v>654.80696442089334</v>
      </c>
      <c r="L2821" s="42" t="str">
        <f>VLOOKUP($C2821,OtherData!$H:$I,2,0)</f>
        <v>Storm</v>
      </c>
      <c r="M2821" s="54">
        <f t="shared" si="178"/>
        <v>-3.9282899366002419E-2</v>
      </c>
      <c r="N2821" s="42" t="e">
        <f>VLOOKUP(E2821,Inflation!$A$2:'Inflation'!$L$63,14,FALSE)*J2821</f>
        <v>#REF!</v>
      </c>
      <c r="O2821" s="126" t="e">
        <f t="shared" si="179"/>
        <v>#REF!</v>
      </c>
      <c r="P2821" s="41">
        <v>5</v>
      </c>
      <c r="Q2821" s="41">
        <v>2</v>
      </c>
      <c r="R2821" s="41">
        <v>2</v>
      </c>
    </row>
    <row r="2822" spans="1:18">
      <c r="A2822" s="40" t="str">
        <f t="shared" si="176"/>
        <v>3_19882</v>
      </c>
      <c r="B2822" s="40">
        <v>3</v>
      </c>
      <c r="C2822" s="41" t="s">
        <v>71</v>
      </c>
      <c r="D2822" s="40">
        <v>2</v>
      </c>
      <c r="E2822" s="40">
        <v>1988</v>
      </c>
      <c r="F2822" s="40" t="str">
        <f t="shared" si="177"/>
        <v>1988Q2</v>
      </c>
      <c r="G2822" s="40">
        <v>1</v>
      </c>
      <c r="H2822" s="40">
        <v>0</v>
      </c>
      <c r="I2822" s="40">
        <v>0</v>
      </c>
      <c r="J2822" s="42">
        <v>864</v>
      </c>
      <c r="K2822" s="42">
        <f>J2822*OtherData!$C$3</f>
        <v>654.04996214988648</v>
      </c>
      <c r="L2822" s="42" t="str">
        <f>VLOOKUP($C2822,OtherData!$H:$I,2,0)</f>
        <v>Storm</v>
      </c>
      <c r="M2822" s="54">
        <f t="shared" si="178"/>
        <v>-3.9282906029253425E-2</v>
      </c>
      <c r="N2822" s="42" t="e">
        <f>VLOOKUP(E2822,Inflation!$A$2:'Inflation'!$L$63,14,FALSE)*J2822</f>
        <v>#REF!</v>
      </c>
      <c r="O2822" s="126" t="e">
        <f t="shared" si="179"/>
        <v>#REF!</v>
      </c>
      <c r="P2822" s="41">
        <v>3</v>
      </c>
      <c r="Q2822" s="41">
        <v>3</v>
      </c>
      <c r="R2822" s="41">
        <v>3</v>
      </c>
    </row>
    <row r="2823" spans="1:18">
      <c r="A2823" s="40" t="str">
        <f t="shared" si="176"/>
        <v>1_19883</v>
      </c>
      <c r="B2823" s="40">
        <v>1</v>
      </c>
      <c r="C2823" s="41" t="s">
        <v>71</v>
      </c>
      <c r="D2823" s="40">
        <v>3</v>
      </c>
      <c r="E2823" s="40">
        <v>1988</v>
      </c>
      <c r="F2823" s="40" t="str">
        <f t="shared" si="177"/>
        <v>1988Q3</v>
      </c>
      <c r="G2823" s="40">
        <v>1</v>
      </c>
      <c r="H2823" s="40">
        <v>0</v>
      </c>
      <c r="I2823" s="40">
        <v>0</v>
      </c>
      <c r="J2823" s="42">
        <v>862</v>
      </c>
      <c r="K2823" s="42">
        <f>J2823*OtherData!$C$3</f>
        <v>652.53595760787289</v>
      </c>
      <c r="L2823" s="42" t="str">
        <f>VLOOKUP($C2823,OtherData!$H:$I,2,0)</f>
        <v>Storm</v>
      </c>
      <c r="M2823" s="54">
        <f t="shared" si="178"/>
        <v>-3.9282919355755438E-2</v>
      </c>
      <c r="N2823" s="42" t="e">
        <f>VLOOKUP(E2823,Inflation!$A$2:'Inflation'!$L$63,14,FALSE)*J2823</f>
        <v>#REF!</v>
      </c>
      <c r="O2823" s="126" t="e">
        <f t="shared" si="179"/>
        <v>#REF!</v>
      </c>
      <c r="P2823" s="41">
        <v>2</v>
      </c>
      <c r="Q2823" s="41">
        <v>2</v>
      </c>
      <c r="R2823" s="41">
        <v>2</v>
      </c>
    </row>
    <row r="2824" spans="1:18">
      <c r="A2824" s="40" t="str">
        <f t="shared" si="176"/>
        <v>3_19862</v>
      </c>
      <c r="B2824" s="40">
        <v>3</v>
      </c>
      <c r="C2824" s="41" t="s">
        <v>73</v>
      </c>
      <c r="D2824" s="40">
        <v>2</v>
      </c>
      <c r="E2824" s="40">
        <v>1986</v>
      </c>
      <c r="F2824" s="40" t="str">
        <f t="shared" si="177"/>
        <v>1986Q2</v>
      </c>
      <c r="G2824" s="40">
        <v>1</v>
      </c>
      <c r="H2824" s="40">
        <v>0</v>
      </c>
      <c r="I2824" s="40">
        <v>0</v>
      </c>
      <c r="J2824" s="42">
        <v>861</v>
      </c>
      <c r="K2824" s="42">
        <f>J2824*OtherData!$C$3</f>
        <v>651.77895533686603</v>
      </c>
      <c r="L2824" s="42" t="str">
        <f>VLOOKUP($C2824,OtherData!$H:$I,2,0)</f>
        <v>Wind</v>
      </c>
      <c r="M2824" s="54">
        <f t="shared" si="178"/>
        <v>-3.9282926019006445E-2</v>
      </c>
      <c r="N2824" s="42" t="e">
        <f>VLOOKUP(E2824,Inflation!$A$2:'Inflation'!$L$63,14,FALSE)*J2824</f>
        <v>#REF!</v>
      </c>
      <c r="O2824" s="126" t="e">
        <f t="shared" si="179"/>
        <v>#REF!</v>
      </c>
      <c r="P2824" s="41">
        <v>3</v>
      </c>
      <c r="Q2824" s="41">
        <v>3</v>
      </c>
      <c r="R2824" s="41">
        <v>3</v>
      </c>
    </row>
    <row r="2825" spans="1:18">
      <c r="A2825" s="40" t="str">
        <f t="shared" si="176"/>
        <v>3_19863</v>
      </c>
      <c r="B2825" s="40">
        <v>3</v>
      </c>
      <c r="C2825" s="41" t="s">
        <v>86</v>
      </c>
      <c r="D2825" s="40">
        <v>3</v>
      </c>
      <c r="E2825" s="40">
        <v>1986</v>
      </c>
      <c r="F2825" s="40" t="str">
        <f t="shared" si="177"/>
        <v>1986Q3</v>
      </c>
      <c r="G2825" s="40">
        <v>1</v>
      </c>
      <c r="H2825" s="40">
        <v>0</v>
      </c>
      <c r="I2825" s="40">
        <v>0</v>
      </c>
      <c r="J2825" s="42">
        <v>861</v>
      </c>
      <c r="K2825" s="42">
        <f>J2825*OtherData!$C$3</f>
        <v>651.77895533686603</v>
      </c>
      <c r="L2825" s="42" t="str">
        <f>VLOOKUP($C2825,OtherData!$H:$I,2,0)</f>
        <v>Storm</v>
      </c>
      <c r="M2825" s="54">
        <f t="shared" si="178"/>
        <v>-3.9282926019006445E-2</v>
      </c>
      <c r="N2825" s="42" t="e">
        <f>VLOOKUP(E2825,Inflation!$A$2:'Inflation'!$L$63,14,FALSE)*J2825</f>
        <v>#REF!</v>
      </c>
      <c r="O2825" s="126" t="e">
        <f t="shared" si="179"/>
        <v>#REF!</v>
      </c>
      <c r="P2825" s="41">
        <v>5</v>
      </c>
      <c r="Q2825" s="41">
        <v>2</v>
      </c>
      <c r="R2825" s="41">
        <v>5</v>
      </c>
    </row>
    <row r="2826" spans="1:18">
      <c r="A2826" s="40" t="str">
        <f t="shared" si="176"/>
        <v>3_19762</v>
      </c>
      <c r="B2826" s="40">
        <v>3</v>
      </c>
      <c r="C2826" s="41" t="s">
        <v>86</v>
      </c>
      <c r="D2826" s="40">
        <v>2</v>
      </c>
      <c r="E2826" s="40">
        <v>1976</v>
      </c>
      <c r="F2826" s="40" t="str">
        <f t="shared" si="177"/>
        <v>1976Q2</v>
      </c>
      <c r="G2826" s="40">
        <v>1</v>
      </c>
      <c r="H2826" s="40">
        <v>0</v>
      </c>
      <c r="I2826" s="40">
        <v>0</v>
      </c>
      <c r="J2826" s="42">
        <v>857</v>
      </c>
      <c r="K2826" s="42">
        <f>J2826*OtherData!$C$3</f>
        <v>648.75094625283884</v>
      </c>
      <c r="L2826" s="42" t="str">
        <f>VLOOKUP($C2826,OtherData!$H:$I,2,0)</f>
        <v>Storm</v>
      </c>
      <c r="M2826" s="54">
        <f t="shared" si="178"/>
        <v>-3.9282952672010471E-2</v>
      </c>
      <c r="N2826" s="42" t="e">
        <f>VLOOKUP(E2826,Inflation!$A$2:'Inflation'!$L$63,14,FALSE)*J2826</f>
        <v>#REF!</v>
      </c>
      <c r="O2826" s="126" t="e">
        <f t="shared" si="179"/>
        <v>#REF!</v>
      </c>
      <c r="P2826" s="41">
        <v>3</v>
      </c>
      <c r="Q2826" s="41">
        <v>3</v>
      </c>
      <c r="R2826" s="41">
        <v>5</v>
      </c>
    </row>
    <row r="2827" spans="1:18">
      <c r="A2827" s="40" t="str">
        <f t="shared" si="176"/>
        <v>5_19863</v>
      </c>
      <c r="B2827" s="40">
        <v>5</v>
      </c>
      <c r="C2827" s="41" t="s">
        <v>73</v>
      </c>
      <c r="D2827" s="40">
        <v>3</v>
      </c>
      <c r="E2827" s="40">
        <v>1986</v>
      </c>
      <c r="F2827" s="40" t="str">
        <f t="shared" si="177"/>
        <v>1986Q3</v>
      </c>
      <c r="G2827" s="40">
        <v>1</v>
      </c>
      <c r="H2827" s="40">
        <v>0</v>
      </c>
      <c r="I2827" s="40">
        <v>0</v>
      </c>
      <c r="J2827" s="42">
        <v>857</v>
      </c>
      <c r="K2827" s="42">
        <f>J2827*OtherData!$C$3</f>
        <v>648.75094625283884</v>
      </c>
      <c r="L2827" s="42" t="str">
        <f>VLOOKUP($C2827,OtherData!$H:$I,2,0)</f>
        <v>Wind</v>
      </c>
      <c r="M2827" s="54">
        <f t="shared" si="178"/>
        <v>-3.9282952672010471E-2</v>
      </c>
      <c r="N2827" s="42" t="e">
        <f>VLOOKUP(E2827,Inflation!$A$2:'Inflation'!$L$63,14,FALSE)*J2827</f>
        <v>#REF!</v>
      </c>
      <c r="O2827" s="126" t="e">
        <f t="shared" si="179"/>
        <v>#REF!</v>
      </c>
      <c r="P2827" s="41">
        <v>4</v>
      </c>
      <c r="Q2827" s="41">
        <v>4</v>
      </c>
      <c r="R2827" s="41">
        <v>4</v>
      </c>
    </row>
    <row r="2828" spans="1:18">
      <c r="A2828" s="40" t="str">
        <f t="shared" si="176"/>
        <v>5_19882</v>
      </c>
      <c r="B2828" s="40">
        <v>5</v>
      </c>
      <c r="C2828" s="41" t="s">
        <v>71</v>
      </c>
      <c r="D2828" s="40">
        <v>2</v>
      </c>
      <c r="E2828" s="40">
        <v>1988</v>
      </c>
      <c r="F2828" s="40" t="str">
        <f t="shared" si="177"/>
        <v>1988Q2</v>
      </c>
      <c r="G2828" s="40">
        <v>1</v>
      </c>
      <c r="H2828" s="40">
        <v>0</v>
      </c>
      <c r="I2828" s="40">
        <v>0</v>
      </c>
      <c r="J2828" s="42">
        <v>857</v>
      </c>
      <c r="K2828" s="42">
        <f>J2828*OtherData!$C$3</f>
        <v>648.75094625283884</v>
      </c>
      <c r="L2828" s="42" t="str">
        <f>VLOOKUP($C2828,OtherData!$H:$I,2,0)</f>
        <v>Storm</v>
      </c>
      <c r="M2828" s="54">
        <f t="shared" si="178"/>
        <v>-3.9282952672010471E-2</v>
      </c>
      <c r="N2828" s="42" t="e">
        <f>VLOOKUP(E2828,Inflation!$A$2:'Inflation'!$L$63,14,FALSE)*J2828</f>
        <v>#REF!</v>
      </c>
      <c r="O2828" s="126" t="e">
        <f t="shared" si="179"/>
        <v>#REF!</v>
      </c>
      <c r="P2828" s="41">
        <v>5</v>
      </c>
      <c r="Q2828" s="41">
        <v>2</v>
      </c>
      <c r="R2828" s="41">
        <v>5</v>
      </c>
    </row>
    <row r="2829" spans="1:18">
      <c r="A2829" s="40" t="str">
        <f t="shared" si="176"/>
        <v>2_19681</v>
      </c>
      <c r="B2829" s="40">
        <v>2</v>
      </c>
      <c r="C2829" s="41" t="s">
        <v>68</v>
      </c>
      <c r="D2829" s="40">
        <v>1</v>
      </c>
      <c r="E2829" s="40">
        <v>1968</v>
      </c>
      <c r="F2829" s="40" t="str">
        <f t="shared" si="177"/>
        <v>1968Q1</v>
      </c>
      <c r="G2829" s="40">
        <v>1</v>
      </c>
      <c r="H2829" s="40">
        <v>0</v>
      </c>
      <c r="I2829" s="40">
        <v>0</v>
      </c>
      <c r="J2829" s="42">
        <v>854</v>
      </c>
      <c r="K2829" s="42">
        <f>J2829*OtherData!$C$3</f>
        <v>646.47993943981839</v>
      </c>
      <c r="L2829" s="42" t="str">
        <f>VLOOKUP($C2829,OtherData!$H:$I,2,0)</f>
        <v>Wind</v>
      </c>
      <c r="M2829" s="54">
        <f t="shared" si="178"/>
        <v>-3.9282972661763491E-2</v>
      </c>
      <c r="N2829" s="42" t="e">
        <f>VLOOKUP(E2829,Inflation!$A$2:'Inflation'!$L$63,14,FALSE)*J2829</f>
        <v>#REF!</v>
      </c>
      <c r="O2829" s="126" t="e">
        <f t="shared" si="179"/>
        <v>#REF!</v>
      </c>
      <c r="P2829" s="41">
        <v>3</v>
      </c>
      <c r="Q2829" s="41">
        <v>3</v>
      </c>
      <c r="R2829" s="41">
        <v>5</v>
      </c>
    </row>
    <row r="2830" spans="1:18">
      <c r="A2830" s="40" t="str">
        <f t="shared" si="176"/>
        <v>5_19793</v>
      </c>
      <c r="B2830" s="40">
        <v>5</v>
      </c>
      <c r="C2830" s="41" t="s">
        <v>68</v>
      </c>
      <c r="D2830" s="40">
        <v>3</v>
      </c>
      <c r="E2830" s="40">
        <v>1979</v>
      </c>
      <c r="F2830" s="40" t="str">
        <f t="shared" si="177"/>
        <v>1979Q3</v>
      </c>
      <c r="G2830" s="40">
        <v>1</v>
      </c>
      <c r="H2830" s="40">
        <v>0</v>
      </c>
      <c r="I2830" s="40">
        <v>0</v>
      </c>
      <c r="J2830" s="42">
        <v>851</v>
      </c>
      <c r="K2830" s="42">
        <f>J2830*OtherData!$C$3</f>
        <v>644.20893262679795</v>
      </c>
      <c r="L2830" s="42" t="str">
        <f>VLOOKUP($C2830,OtherData!$H:$I,2,0)</f>
        <v>Wind</v>
      </c>
      <c r="M2830" s="54">
        <f t="shared" si="178"/>
        <v>-3.9282992651516503E-2</v>
      </c>
      <c r="N2830" s="42" t="e">
        <f>VLOOKUP(E2830,Inflation!$A$2:'Inflation'!$L$63,14,FALSE)*J2830</f>
        <v>#REF!</v>
      </c>
      <c r="O2830" s="126" t="e">
        <f t="shared" si="179"/>
        <v>#REF!</v>
      </c>
      <c r="P2830" s="41">
        <v>5</v>
      </c>
      <c r="Q2830" s="41">
        <v>2</v>
      </c>
      <c r="R2830" s="41">
        <v>2</v>
      </c>
    </row>
    <row r="2831" spans="1:18">
      <c r="A2831" s="40" t="str">
        <f t="shared" si="176"/>
        <v>5_19872</v>
      </c>
      <c r="B2831" s="40">
        <v>5</v>
      </c>
      <c r="C2831" s="41" t="s">
        <v>86</v>
      </c>
      <c r="D2831" s="40">
        <v>2</v>
      </c>
      <c r="E2831" s="40">
        <v>1987</v>
      </c>
      <c r="F2831" s="40" t="str">
        <f t="shared" si="177"/>
        <v>1987Q2</v>
      </c>
      <c r="G2831" s="40">
        <v>1</v>
      </c>
      <c r="H2831" s="40">
        <v>0</v>
      </c>
      <c r="I2831" s="40">
        <v>0</v>
      </c>
      <c r="J2831" s="42">
        <v>851</v>
      </c>
      <c r="K2831" s="42">
        <f>J2831*OtherData!$C$3</f>
        <v>644.20893262679795</v>
      </c>
      <c r="L2831" s="42" t="str">
        <f>VLOOKUP($C2831,OtherData!$H:$I,2,0)</f>
        <v>Storm</v>
      </c>
      <c r="M2831" s="54">
        <f t="shared" si="178"/>
        <v>-3.9282992651516503E-2</v>
      </c>
      <c r="N2831" s="42" t="e">
        <f>VLOOKUP(E2831,Inflation!$A$2:'Inflation'!$L$63,14,FALSE)*J2831</f>
        <v>#REF!</v>
      </c>
      <c r="O2831" s="126" t="e">
        <f t="shared" si="179"/>
        <v>#REF!</v>
      </c>
      <c r="P2831" s="41">
        <v>3</v>
      </c>
      <c r="Q2831" s="41">
        <v>3</v>
      </c>
      <c r="R2831" s="41">
        <v>3</v>
      </c>
    </row>
    <row r="2832" spans="1:18">
      <c r="A2832" s="40" t="str">
        <f t="shared" si="176"/>
        <v>4_19873</v>
      </c>
      <c r="B2832" s="40">
        <v>4</v>
      </c>
      <c r="C2832" s="41" t="s">
        <v>86</v>
      </c>
      <c r="D2832" s="40">
        <v>3</v>
      </c>
      <c r="E2832" s="40">
        <v>1987</v>
      </c>
      <c r="F2832" s="40" t="str">
        <f t="shared" si="177"/>
        <v>1987Q3</v>
      </c>
      <c r="G2832" s="40">
        <v>1</v>
      </c>
      <c r="H2832" s="40">
        <v>0</v>
      </c>
      <c r="I2832" s="40">
        <v>0</v>
      </c>
      <c r="J2832" s="42">
        <v>850</v>
      </c>
      <c r="K2832" s="42">
        <f>J2832*OtherData!$C$3</f>
        <v>643.45193035579109</v>
      </c>
      <c r="L2832" s="42" t="str">
        <f>VLOOKUP($C2832,OtherData!$H:$I,2,0)</f>
        <v>Storm</v>
      </c>
      <c r="M2832" s="54">
        <f t="shared" si="178"/>
        <v>-3.928299931476751E-2</v>
      </c>
      <c r="N2832" s="42" t="e">
        <f>VLOOKUP(E2832,Inflation!$A$2:'Inflation'!$L$63,14,FALSE)*J2832</f>
        <v>#REF!</v>
      </c>
      <c r="O2832" s="126" t="e">
        <f t="shared" si="179"/>
        <v>#REF!</v>
      </c>
      <c r="P2832" s="41">
        <v>1</v>
      </c>
      <c r="Q2832" s="41">
        <v>1</v>
      </c>
      <c r="R2832" s="41">
        <v>1</v>
      </c>
    </row>
    <row r="2833" spans="1:18">
      <c r="A2833" s="40" t="str">
        <f t="shared" si="176"/>
        <v>4_19642</v>
      </c>
      <c r="B2833" s="40">
        <v>4</v>
      </c>
      <c r="C2833" s="41" t="s">
        <v>68</v>
      </c>
      <c r="D2833" s="40">
        <v>2</v>
      </c>
      <c r="E2833" s="40">
        <v>1964</v>
      </c>
      <c r="F2833" s="40" t="str">
        <f t="shared" si="177"/>
        <v>1964Q2</v>
      </c>
      <c r="G2833" s="40">
        <v>1</v>
      </c>
      <c r="H2833" s="40">
        <v>0</v>
      </c>
      <c r="I2833" s="40">
        <v>0</v>
      </c>
      <c r="J2833" s="42">
        <v>844</v>
      </c>
      <c r="K2833" s="42">
        <f>J2833*OtherData!$C$3</f>
        <v>638.90991672975019</v>
      </c>
      <c r="L2833" s="42" t="str">
        <f>VLOOKUP($C2833,OtherData!$H:$I,2,0)</f>
        <v>Wind</v>
      </c>
      <c r="M2833" s="54">
        <f t="shared" si="178"/>
        <v>-3.9283039294273549E-2</v>
      </c>
      <c r="N2833" s="42" t="e">
        <f>VLOOKUP(E2833,Inflation!$A$2:'Inflation'!$L$63,14,FALSE)*J2833</f>
        <v>#REF!</v>
      </c>
      <c r="O2833" s="126" t="e">
        <f t="shared" si="179"/>
        <v>#REF!</v>
      </c>
      <c r="P2833" s="41">
        <v>1</v>
      </c>
      <c r="Q2833" s="41">
        <v>1</v>
      </c>
      <c r="R2833" s="41">
        <v>5</v>
      </c>
    </row>
    <row r="2834" spans="1:18">
      <c r="A2834" s="40" t="str">
        <f t="shared" si="176"/>
        <v>1_19604</v>
      </c>
      <c r="B2834" s="40">
        <v>1</v>
      </c>
      <c r="C2834" s="41" t="s">
        <v>86</v>
      </c>
      <c r="D2834" s="40">
        <v>4</v>
      </c>
      <c r="E2834" s="40">
        <v>1960</v>
      </c>
      <c r="F2834" s="40" t="str">
        <f t="shared" si="177"/>
        <v>1960Q4</v>
      </c>
      <c r="G2834" s="40">
        <v>1</v>
      </c>
      <c r="H2834" s="40">
        <v>0</v>
      </c>
      <c r="I2834" s="40">
        <v>0</v>
      </c>
      <c r="J2834" s="42">
        <v>842</v>
      </c>
      <c r="K2834" s="42">
        <f>J2834*OtherData!$C$3</f>
        <v>637.3959121877366</v>
      </c>
      <c r="L2834" s="42" t="str">
        <f>VLOOKUP($C2834,OtherData!$H:$I,2,0)</f>
        <v>Storm</v>
      </c>
      <c r="M2834" s="54">
        <f t="shared" si="178"/>
        <v>-3.9283052620775562E-2</v>
      </c>
      <c r="N2834" s="42" t="e">
        <f>VLOOKUP(E2834,Inflation!$A$2:'Inflation'!$L$63,14,FALSE)*J2834</f>
        <v>#REF!</v>
      </c>
      <c r="O2834" s="126" t="e">
        <f t="shared" si="179"/>
        <v>#REF!</v>
      </c>
      <c r="P2834" s="41">
        <v>3</v>
      </c>
      <c r="Q2834" s="41">
        <v>3</v>
      </c>
      <c r="R2834" s="41">
        <v>3</v>
      </c>
    </row>
    <row r="2835" spans="1:18">
      <c r="A2835" s="40" t="str">
        <f t="shared" si="176"/>
        <v>6_19654</v>
      </c>
      <c r="B2835" s="40">
        <v>6</v>
      </c>
      <c r="C2835" s="41" t="s">
        <v>86</v>
      </c>
      <c r="D2835" s="40">
        <v>4</v>
      </c>
      <c r="E2835" s="40">
        <v>1965</v>
      </c>
      <c r="F2835" s="40" t="str">
        <f t="shared" si="177"/>
        <v>1965Q4</v>
      </c>
      <c r="G2835" s="40">
        <v>1</v>
      </c>
      <c r="H2835" s="40">
        <v>0</v>
      </c>
      <c r="I2835" s="40">
        <v>0</v>
      </c>
      <c r="J2835" s="42">
        <v>842</v>
      </c>
      <c r="K2835" s="42">
        <f>J2835*OtherData!$C$3</f>
        <v>637.3959121877366</v>
      </c>
      <c r="L2835" s="42" t="str">
        <f>VLOOKUP($C2835,OtherData!$H:$I,2,0)</f>
        <v>Storm</v>
      </c>
      <c r="M2835" s="54">
        <f t="shared" si="178"/>
        <v>-3.9283052620775562E-2</v>
      </c>
      <c r="N2835" s="42" t="e">
        <f>VLOOKUP(E2835,Inflation!$A$2:'Inflation'!$L$63,14,FALSE)*J2835</f>
        <v>#REF!</v>
      </c>
      <c r="O2835" s="126" t="e">
        <f t="shared" si="179"/>
        <v>#REF!</v>
      </c>
      <c r="P2835" s="41">
        <v>2</v>
      </c>
      <c r="Q2835" s="41">
        <v>2</v>
      </c>
      <c r="R2835" s="41">
        <v>2</v>
      </c>
    </row>
    <row r="2836" spans="1:18">
      <c r="A2836" s="40" t="str">
        <f t="shared" si="176"/>
        <v>1_19862</v>
      </c>
      <c r="B2836" s="40">
        <v>1</v>
      </c>
      <c r="C2836" s="41" t="s">
        <v>86</v>
      </c>
      <c r="D2836" s="40">
        <v>2</v>
      </c>
      <c r="E2836" s="40">
        <v>1986</v>
      </c>
      <c r="F2836" s="40" t="str">
        <f t="shared" si="177"/>
        <v>1986Q2</v>
      </c>
      <c r="G2836" s="40">
        <v>1</v>
      </c>
      <c r="H2836" s="40">
        <v>0</v>
      </c>
      <c r="I2836" s="40">
        <v>0</v>
      </c>
      <c r="J2836" s="42">
        <v>840</v>
      </c>
      <c r="K2836" s="42">
        <f>J2836*OtherData!$C$3</f>
        <v>635.881907645723</v>
      </c>
      <c r="L2836" s="42" t="str">
        <f>VLOOKUP($C2836,OtherData!$H:$I,2,0)</f>
        <v>Storm</v>
      </c>
      <c r="M2836" s="54">
        <f t="shared" si="178"/>
        <v>-3.9283065947277575E-2</v>
      </c>
      <c r="N2836" s="42" t="e">
        <f>VLOOKUP(E2836,Inflation!$A$2:'Inflation'!$L$63,14,FALSE)*J2836</f>
        <v>#REF!</v>
      </c>
      <c r="O2836" s="126" t="e">
        <f t="shared" si="179"/>
        <v>#REF!</v>
      </c>
      <c r="P2836" s="41">
        <v>5</v>
      </c>
      <c r="Q2836" s="41">
        <v>2</v>
      </c>
      <c r="R2836" s="41">
        <v>2</v>
      </c>
    </row>
    <row r="2837" spans="1:18">
      <c r="A2837" s="40" t="str">
        <f t="shared" si="176"/>
        <v>3_19863</v>
      </c>
      <c r="B2837" s="40">
        <v>3</v>
      </c>
      <c r="C2837" s="41" t="s">
        <v>73</v>
      </c>
      <c r="D2837" s="40">
        <v>3</v>
      </c>
      <c r="E2837" s="40">
        <v>1986</v>
      </c>
      <c r="F2837" s="40" t="str">
        <f t="shared" si="177"/>
        <v>1986Q3</v>
      </c>
      <c r="G2837" s="40">
        <v>1</v>
      </c>
      <c r="H2837" s="40">
        <v>0</v>
      </c>
      <c r="I2837" s="40">
        <v>0</v>
      </c>
      <c r="J2837" s="42">
        <v>839</v>
      </c>
      <c r="K2837" s="42">
        <f>J2837*OtherData!$C$3</f>
        <v>635.12490537471615</v>
      </c>
      <c r="L2837" s="42" t="str">
        <f>VLOOKUP($C2837,OtherData!$H:$I,2,0)</f>
        <v>Wind</v>
      </c>
      <c r="M2837" s="54">
        <f t="shared" si="178"/>
        <v>-3.9283072610528581E-2</v>
      </c>
      <c r="N2837" s="42" t="e">
        <f>VLOOKUP(E2837,Inflation!$A$2:'Inflation'!$L$63,14,FALSE)*J2837</f>
        <v>#REF!</v>
      </c>
      <c r="O2837" s="126" t="e">
        <f t="shared" si="179"/>
        <v>#REF!</v>
      </c>
      <c r="P2837" s="41">
        <v>5</v>
      </c>
      <c r="Q2837" s="41">
        <v>2</v>
      </c>
      <c r="R2837" s="41">
        <v>2</v>
      </c>
    </row>
    <row r="2838" spans="1:18">
      <c r="A2838" s="40" t="str">
        <f t="shared" si="176"/>
        <v>1_19653</v>
      </c>
      <c r="B2838" s="40">
        <v>1</v>
      </c>
      <c r="C2838" s="41" t="s">
        <v>72</v>
      </c>
      <c r="D2838" s="40">
        <v>3</v>
      </c>
      <c r="E2838" s="40">
        <v>1965</v>
      </c>
      <c r="F2838" s="40" t="str">
        <f t="shared" si="177"/>
        <v>1965Q3</v>
      </c>
      <c r="G2838" s="40">
        <v>1</v>
      </c>
      <c r="H2838" s="40">
        <v>0</v>
      </c>
      <c r="I2838" s="40">
        <v>12</v>
      </c>
      <c r="J2838" s="42">
        <v>838</v>
      </c>
      <c r="K2838" s="42">
        <f>J2838*OtherData!$C$3</f>
        <v>634.3679031037093</v>
      </c>
      <c r="L2838" s="42" t="str">
        <f>VLOOKUP($C2838,OtherData!$H:$I,2,0)</f>
        <v>Storm</v>
      </c>
      <c r="M2838" s="54">
        <f t="shared" si="178"/>
        <v>-3.9283079273779588E-2</v>
      </c>
      <c r="N2838" s="42" t="e">
        <f>VLOOKUP(E2838,Inflation!$A$2:'Inflation'!$L$63,14,FALSE)*J2838</f>
        <v>#REF!</v>
      </c>
      <c r="O2838" s="126" t="e">
        <f t="shared" si="179"/>
        <v>#REF!</v>
      </c>
      <c r="P2838" s="41">
        <v>3</v>
      </c>
      <c r="Q2838" s="41">
        <v>3</v>
      </c>
      <c r="R2838" s="41">
        <v>3</v>
      </c>
    </row>
    <row r="2839" spans="1:18">
      <c r="A2839" s="40" t="str">
        <f t="shared" si="176"/>
        <v>1_19863</v>
      </c>
      <c r="B2839" s="40">
        <v>1</v>
      </c>
      <c r="C2839" s="41" t="s">
        <v>73</v>
      </c>
      <c r="D2839" s="40">
        <v>3</v>
      </c>
      <c r="E2839" s="40">
        <v>1986</v>
      </c>
      <c r="F2839" s="40" t="str">
        <f t="shared" si="177"/>
        <v>1986Q3</v>
      </c>
      <c r="G2839" s="40">
        <v>1</v>
      </c>
      <c r="H2839" s="40">
        <v>0</v>
      </c>
      <c r="I2839" s="40">
        <v>0</v>
      </c>
      <c r="J2839" s="42">
        <v>838</v>
      </c>
      <c r="K2839" s="42">
        <f>J2839*OtherData!$C$3</f>
        <v>634.3679031037093</v>
      </c>
      <c r="L2839" s="42" t="str">
        <f>VLOOKUP($C2839,OtherData!$H:$I,2,0)</f>
        <v>Wind</v>
      </c>
      <c r="M2839" s="54">
        <f t="shared" si="178"/>
        <v>-3.9283079273779588E-2</v>
      </c>
      <c r="N2839" s="42" t="e">
        <f>VLOOKUP(E2839,Inflation!$A$2:'Inflation'!$L$63,14,FALSE)*J2839</f>
        <v>#REF!</v>
      </c>
      <c r="O2839" s="126" t="e">
        <f t="shared" si="179"/>
        <v>#REF!</v>
      </c>
      <c r="P2839" s="41">
        <v>4</v>
      </c>
      <c r="Q2839" s="41">
        <v>4</v>
      </c>
      <c r="R2839" s="41">
        <v>4</v>
      </c>
    </row>
    <row r="2840" spans="1:18">
      <c r="A2840" s="40" t="str">
        <f t="shared" si="176"/>
        <v>2_19742</v>
      </c>
      <c r="B2840" s="40">
        <v>2</v>
      </c>
      <c r="C2840" s="41" t="s">
        <v>83</v>
      </c>
      <c r="D2840" s="40">
        <v>2</v>
      </c>
      <c r="E2840" s="40">
        <v>1974</v>
      </c>
      <c r="F2840" s="40" t="str">
        <f t="shared" si="177"/>
        <v>1974Q2</v>
      </c>
      <c r="G2840" s="40">
        <v>1</v>
      </c>
      <c r="H2840" s="40">
        <v>0</v>
      </c>
      <c r="I2840" s="40">
        <v>0</v>
      </c>
      <c r="J2840" s="42">
        <v>831</v>
      </c>
      <c r="K2840" s="42">
        <f>J2840*OtherData!$C$3</f>
        <v>629.06888720666166</v>
      </c>
      <c r="L2840" s="42" t="str">
        <f>VLOOKUP($C2840,OtherData!$H:$I,2,0)</f>
        <v>Storm</v>
      </c>
      <c r="M2840" s="54">
        <f t="shared" si="178"/>
        <v>-3.9283125916536626E-2</v>
      </c>
      <c r="N2840" s="42" t="e">
        <f>VLOOKUP(E2840,Inflation!$A$2:'Inflation'!$L$63,14,FALSE)*J2840</f>
        <v>#REF!</v>
      </c>
      <c r="O2840" s="126" t="e">
        <f t="shared" si="179"/>
        <v>#REF!</v>
      </c>
      <c r="P2840" s="41">
        <v>3</v>
      </c>
      <c r="Q2840" s="41">
        <v>3</v>
      </c>
      <c r="R2840" s="41">
        <v>3</v>
      </c>
    </row>
    <row r="2841" spans="1:18">
      <c r="A2841" s="40" t="str">
        <f t="shared" si="176"/>
        <v>1_19891</v>
      </c>
      <c r="B2841" s="40">
        <v>1</v>
      </c>
      <c r="C2841" s="41" t="s">
        <v>73</v>
      </c>
      <c r="D2841" s="40">
        <v>1</v>
      </c>
      <c r="E2841" s="40">
        <v>1989</v>
      </c>
      <c r="F2841" s="40" t="str">
        <f t="shared" si="177"/>
        <v>1989Q1</v>
      </c>
      <c r="G2841" s="40">
        <v>1</v>
      </c>
      <c r="H2841" s="40">
        <v>0</v>
      </c>
      <c r="I2841" s="40">
        <v>0</v>
      </c>
      <c r="J2841" s="42">
        <v>830</v>
      </c>
      <c r="K2841" s="42">
        <f>J2841*OtherData!$C$3</f>
        <v>628.3118849356548</v>
      </c>
      <c r="L2841" s="42" t="str">
        <f>VLOOKUP($C2841,OtherData!$H:$I,2,0)</f>
        <v>Wind</v>
      </c>
      <c r="M2841" s="54">
        <f t="shared" si="178"/>
        <v>-3.9283132579787633E-2</v>
      </c>
      <c r="N2841" s="42" t="e">
        <f>VLOOKUP(E2841,Inflation!$A$2:'Inflation'!$L$63,14,FALSE)*J2841</f>
        <v>#REF!</v>
      </c>
      <c r="O2841" s="126" t="e">
        <f t="shared" si="179"/>
        <v>#REF!</v>
      </c>
      <c r="P2841" s="41">
        <v>1</v>
      </c>
      <c r="Q2841" s="41">
        <v>1</v>
      </c>
      <c r="R2841" s="41">
        <v>1</v>
      </c>
    </row>
    <row r="2842" spans="1:18">
      <c r="A2842" s="40" t="str">
        <f t="shared" si="176"/>
        <v>1_19682</v>
      </c>
      <c r="B2842" s="40">
        <v>1</v>
      </c>
      <c r="C2842" s="41" t="s">
        <v>74</v>
      </c>
      <c r="D2842" s="40">
        <v>2</v>
      </c>
      <c r="E2842" s="40">
        <v>1968</v>
      </c>
      <c r="F2842" s="40" t="str">
        <f t="shared" si="177"/>
        <v>1968Q2</v>
      </c>
      <c r="G2842" s="40">
        <v>1</v>
      </c>
      <c r="H2842" s="40">
        <v>0</v>
      </c>
      <c r="I2842" s="40">
        <v>12</v>
      </c>
      <c r="J2842" s="42">
        <v>823</v>
      </c>
      <c r="K2842" s="42">
        <f>J2842*OtherData!$C$3</f>
        <v>623.01286903860716</v>
      </c>
      <c r="L2842" s="42" t="str">
        <f>VLOOKUP($C2842,OtherData!$H:$I,2,0)</f>
        <v>Storm</v>
      </c>
      <c r="M2842" s="54">
        <f t="shared" si="178"/>
        <v>-3.9283179222544679E-2</v>
      </c>
      <c r="N2842" s="42" t="e">
        <f>VLOOKUP(E2842,Inflation!$A$2:'Inflation'!$L$63,14,FALSE)*J2842</f>
        <v>#REF!</v>
      </c>
      <c r="O2842" s="126" t="e">
        <f t="shared" si="179"/>
        <v>#REF!</v>
      </c>
      <c r="P2842" s="41">
        <v>3</v>
      </c>
      <c r="Q2842" s="41">
        <v>3</v>
      </c>
      <c r="R2842" s="41">
        <v>3</v>
      </c>
    </row>
    <row r="2843" spans="1:18">
      <c r="A2843" s="40" t="str">
        <f t="shared" si="176"/>
        <v>1_19864</v>
      </c>
      <c r="B2843" s="40">
        <v>1</v>
      </c>
      <c r="C2843" s="41" t="s">
        <v>67</v>
      </c>
      <c r="D2843" s="40">
        <v>4</v>
      </c>
      <c r="E2843" s="40">
        <v>1986</v>
      </c>
      <c r="F2843" s="40" t="str">
        <f t="shared" si="177"/>
        <v>1986Q4</v>
      </c>
      <c r="G2843" s="40">
        <v>1</v>
      </c>
      <c r="H2843" s="40">
        <v>0</v>
      </c>
      <c r="I2843" s="40">
        <v>0</v>
      </c>
      <c r="J2843" s="42">
        <v>823</v>
      </c>
      <c r="K2843" s="42">
        <f>J2843*OtherData!$C$3</f>
        <v>623.01286903860716</v>
      </c>
      <c r="L2843" s="42" t="str">
        <f>VLOOKUP($C2843,OtherData!$H:$I,2,0)</f>
        <v>Winter</v>
      </c>
      <c r="M2843" s="54">
        <f t="shared" si="178"/>
        <v>-3.9283179222544679E-2</v>
      </c>
      <c r="N2843" s="42" t="e">
        <f>VLOOKUP(E2843,Inflation!$A$2:'Inflation'!$L$63,14,FALSE)*J2843</f>
        <v>#REF!</v>
      </c>
      <c r="O2843" s="126" t="e">
        <f t="shared" si="179"/>
        <v>#REF!</v>
      </c>
      <c r="P2843" s="41">
        <v>4</v>
      </c>
      <c r="Q2843" s="41">
        <v>4</v>
      </c>
      <c r="R2843" s="41">
        <v>4</v>
      </c>
    </row>
    <row r="2844" spans="1:18">
      <c r="A2844" s="40" t="str">
        <f t="shared" si="176"/>
        <v>2_19882</v>
      </c>
      <c r="B2844" s="40">
        <v>2</v>
      </c>
      <c r="C2844" s="41" t="s">
        <v>72</v>
      </c>
      <c r="D2844" s="40">
        <v>2</v>
      </c>
      <c r="E2844" s="40">
        <v>1988</v>
      </c>
      <c r="F2844" s="40" t="str">
        <f t="shared" si="177"/>
        <v>1988Q2</v>
      </c>
      <c r="G2844" s="40">
        <v>1</v>
      </c>
      <c r="H2844" s="40">
        <v>0</v>
      </c>
      <c r="I2844" s="40">
        <v>0</v>
      </c>
      <c r="J2844" s="42">
        <v>817</v>
      </c>
      <c r="K2844" s="42">
        <f>J2844*OtherData!$C$3</f>
        <v>618.47085541256627</v>
      </c>
      <c r="L2844" s="42" t="str">
        <f>VLOOKUP($C2844,OtherData!$H:$I,2,0)</f>
        <v>Storm</v>
      </c>
      <c r="M2844" s="54">
        <f t="shared" si="178"/>
        <v>-3.9283219202050711E-2</v>
      </c>
      <c r="N2844" s="42" t="e">
        <f>VLOOKUP(E2844,Inflation!$A$2:'Inflation'!$L$63,14,FALSE)*J2844</f>
        <v>#REF!</v>
      </c>
      <c r="O2844" s="126" t="e">
        <f t="shared" si="179"/>
        <v>#REF!</v>
      </c>
      <c r="P2844" s="41">
        <v>5</v>
      </c>
      <c r="Q2844" s="41">
        <v>2</v>
      </c>
      <c r="R2844" s="41">
        <v>5</v>
      </c>
    </row>
    <row r="2845" spans="1:18">
      <c r="A2845" s="40" t="str">
        <f t="shared" si="176"/>
        <v>2_19891</v>
      </c>
      <c r="B2845" s="40">
        <v>2</v>
      </c>
      <c r="C2845" s="41" t="s">
        <v>71</v>
      </c>
      <c r="D2845" s="40">
        <v>1</v>
      </c>
      <c r="E2845" s="40">
        <v>1989</v>
      </c>
      <c r="F2845" s="40" t="str">
        <f t="shared" si="177"/>
        <v>1989Q1</v>
      </c>
      <c r="G2845" s="40">
        <v>1</v>
      </c>
      <c r="H2845" s="40">
        <v>0</v>
      </c>
      <c r="I2845" s="40">
        <v>0</v>
      </c>
      <c r="J2845" s="42">
        <v>815</v>
      </c>
      <c r="K2845" s="42">
        <f>J2845*OtherData!$C$3</f>
        <v>616.95685087055267</v>
      </c>
      <c r="L2845" s="42" t="str">
        <f>VLOOKUP($C2845,OtherData!$H:$I,2,0)</f>
        <v>Storm</v>
      </c>
      <c r="M2845" s="54">
        <f t="shared" si="178"/>
        <v>-3.9283232528552724E-2</v>
      </c>
      <c r="N2845" s="42" t="e">
        <f>VLOOKUP(E2845,Inflation!$A$2:'Inflation'!$L$63,14,FALSE)*J2845</f>
        <v>#REF!</v>
      </c>
      <c r="O2845" s="126" t="e">
        <f t="shared" si="179"/>
        <v>#REF!</v>
      </c>
      <c r="P2845" s="41">
        <v>3</v>
      </c>
      <c r="Q2845" s="41">
        <v>3</v>
      </c>
      <c r="R2845" s="41">
        <v>3</v>
      </c>
    </row>
    <row r="2846" spans="1:18">
      <c r="A2846" s="40" t="str">
        <f t="shared" si="176"/>
        <v>5_19713</v>
      </c>
      <c r="B2846" s="40">
        <v>5</v>
      </c>
      <c r="C2846" s="41" t="s">
        <v>68</v>
      </c>
      <c r="D2846" s="40">
        <v>3</v>
      </c>
      <c r="E2846" s="40">
        <v>1971</v>
      </c>
      <c r="F2846" s="40" t="str">
        <f t="shared" si="177"/>
        <v>1971Q3</v>
      </c>
      <c r="G2846" s="40">
        <v>1</v>
      </c>
      <c r="H2846" s="40">
        <v>0</v>
      </c>
      <c r="I2846" s="40">
        <v>0</v>
      </c>
      <c r="J2846" s="42">
        <v>811</v>
      </c>
      <c r="K2846" s="42">
        <f>J2846*OtherData!$C$3</f>
        <v>613.92884178652537</v>
      </c>
      <c r="L2846" s="42" t="str">
        <f>VLOOKUP($C2846,OtherData!$H:$I,2,0)</f>
        <v>Wind</v>
      </c>
      <c r="M2846" s="54">
        <f t="shared" si="178"/>
        <v>-3.928325918155675E-2</v>
      </c>
      <c r="N2846" s="42" t="e">
        <f>VLOOKUP(E2846,Inflation!$A$2:'Inflation'!$L$63,14,FALSE)*J2846</f>
        <v>#REF!</v>
      </c>
      <c r="O2846" s="126" t="e">
        <f t="shared" si="179"/>
        <v>#REF!</v>
      </c>
      <c r="P2846" s="41">
        <v>3</v>
      </c>
      <c r="Q2846" s="41">
        <v>3</v>
      </c>
      <c r="R2846" s="41">
        <v>5</v>
      </c>
    </row>
    <row r="2847" spans="1:18">
      <c r="A2847" s="40" t="str">
        <f t="shared" si="176"/>
        <v>1_19862</v>
      </c>
      <c r="B2847" s="40">
        <v>1</v>
      </c>
      <c r="C2847" s="41" t="s">
        <v>73</v>
      </c>
      <c r="D2847" s="40">
        <v>2</v>
      </c>
      <c r="E2847" s="40">
        <v>1986</v>
      </c>
      <c r="F2847" s="40" t="str">
        <f t="shared" si="177"/>
        <v>1986Q2</v>
      </c>
      <c r="G2847" s="40">
        <v>1</v>
      </c>
      <c r="H2847" s="40">
        <v>0</v>
      </c>
      <c r="I2847" s="40">
        <v>0</v>
      </c>
      <c r="J2847" s="42">
        <v>811</v>
      </c>
      <c r="K2847" s="42">
        <f>J2847*OtherData!$C$3</f>
        <v>613.92884178652537</v>
      </c>
      <c r="L2847" s="42" t="str">
        <f>VLOOKUP($C2847,OtherData!$H:$I,2,0)</f>
        <v>Wind</v>
      </c>
      <c r="M2847" s="54">
        <f t="shared" si="178"/>
        <v>-3.928325918155675E-2</v>
      </c>
      <c r="N2847" s="42" t="e">
        <f>VLOOKUP(E2847,Inflation!$A$2:'Inflation'!$L$63,14,FALSE)*J2847</f>
        <v>#REF!</v>
      </c>
      <c r="O2847" s="126" t="e">
        <f t="shared" si="179"/>
        <v>#REF!</v>
      </c>
      <c r="P2847" s="41">
        <v>5</v>
      </c>
      <c r="Q2847" s="41">
        <v>2</v>
      </c>
      <c r="R2847" s="41">
        <v>5</v>
      </c>
    </row>
    <row r="2848" spans="1:18">
      <c r="A2848" s="40" t="str">
        <f t="shared" si="176"/>
        <v>5_19882</v>
      </c>
      <c r="B2848" s="40">
        <v>5</v>
      </c>
      <c r="C2848" s="41" t="s">
        <v>71</v>
      </c>
      <c r="D2848" s="40">
        <v>2</v>
      </c>
      <c r="E2848" s="40">
        <v>1988</v>
      </c>
      <c r="F2848" s="40" t="str">
        <f t="shared" si="177"/>
        <v>1988Q2</v>
      </c>
      <c r="G2848" s="40">
        <v>1</v>
      </c>
      <c r="H2848" s="40">
        <v>0</v>
      </c>
      <c r="I2848" s="40">
        <v>0</v>
      </c>
      <c r="J2848" s="42">
        <v>809</v>
      </c>
      <c r="K2848" s="42">
        <f>J2848*OtherData!$C$3</f>
        <v>612.41483724451177</v>
      </c>
      <c r="L2848" s="42" t="str">
        <f>VLOOKUP($C2848,OtherData!$H:$I,2,0)</f>
        <v>Storm</v>
      </c>
      <c r="M2848" s="54">
        <f t="shared" si="178"/>
        <v>-3.9283272508058763E-2</v>
      </c>
      <c r="N2848" s="42" t="e">
        <f>VLOOKUP(E2848,Inflation!$A$2:'Inflation'!$L$63,14,FALSE)*J2848</f>
        <v>#REF!</v>
      </c>
      <c r="O2848" s="126" t="e">
        <f t="shared" si="179"/>
        <v>#REF!</v>
      </c>
      <c r="P2848" s="41">
        <v>3</v>
      </c>
      <c r="Q2848" s="41">
        <v>3</v>
      </c>
      <c r="R2848" s="41">
        <v>3</v>
      </c>
    </row>
    <row r="2849" spans="1:18">
      <c r="A2849" s="40" t="str">
        <f t="shared" si="176"/>
        <v>5_19873</v>
      </c>
      <c r="B2849" s="40">
        <v>5</v>
      </c>
      <c r="C2849" s="41" t="s">
        <v>72</v>
      </c>
      <c r="D2849" s="40">
        <v>3</v>
      </c>
      <c r="E2849" s="40">
        <v>1987</v>
      </c>
      <c r="F2849" s="40" t="str">
        <f t="shared" si="177"/>
        <v>1987Q3</v>
      </c>
      <c r="G2849" s="40">
        <v>1</v>
      </c>
      <c r="H2849" s="40">
        <v>0</v>
      </c>
      <c r="I2849" s="40">
        <v>0</v>
      </c>
      <c r="J2849" s="42">
        <v>808</v>
      </c>
      <c r="K2849" s="42">
        <f>J2849*OtherData!$C$3</f>
        <v>611.65783497350492</v>
      </c>
      <c r="L2849" s="42" t="str">
        <f>VLOOKUP($C2849,OtherData!$H:$I,2,0)</f>
        <v>Storm</v>
      </c>
      <c r="M2849" s="54">
        <f t="shared" si="178"/>
        <v>-3.9283279171309769E-2</v>
      </c>
      <c r="N2849" s="42" t="e">
        <f>VLOOKUP(E2849,Inflation!$A$2:'Inflation'!$L$63,14,FALSE)*J2849</f>
        <v>#REF!</v>
      </c>
      <c r="O2849" s="126" t="e">
        <f t="shared" si="179"/>
        <v>#REF!</v>
      </c>
      <c r="P2849" s="41">
        <v>3</v>
      </c>
      <c r="Q2849" s="41">
        <v>3</v>
      </c>
      <c r="R2849" s="41">
        <v>3</v>
      </c>
    </row>
    <row r="2850" spans="1:18">
      <c r="A2850" s="40" t="str">
        <f t="shared" si="176"/>
        <v>1_19882</v>
      </c>
      <c r="B2850" s="40">
        <v>1</v>
      </c>
      <c r="C2850" s="41" t="s">
        <v>72</v>
      </c>
      <c r="D2850" s="40">
        <v>2</v>
      </c>
      <c r="E2850" s="40">
        <v>1988</v>
      </c>
      <c r="F2850" s="40" t="str">
        <f t="shared" si="177"/>
        <v>1988Q2</v>
      </c>
      <c r="G2850" s="40">
        <v>1</v>
      </c>
      <c r="H2850" s="40">
        <v>0</v>
      </c>
      <c r="I2850" s="40">
        <v>0</v>
      </c>
      <c r="J2850" s="42">
        <v>808</v>
      </c>
      <c r="K2850" s="42">
        <f>J2850*OtherData!$C$3</f>
        <v>611.65783497350492</v>
      </c>
      <c r="L2850" s="42" t="str">
        <f>VLOOKUP($C2850,OtherData!$H:$I,2,0)</f>
        <v>Storm</v>
      </c>
      <c r="M2850" s="54">
        <f t="shared" si="178"/>
        <v>-3.9283279171309769E-2</v>
      </c>
      <c r="N2850" s="42" t="e">
        <f>VLOOKUP(E2850,Inflation!$A$2:'Inflation'!$L$63,14,FALSE)*J2850</f>
        <v>#REF!</v>
      </c>
      <c r="O2850" s="126" t="e">
        <f t="shared" si="179"/>
        <v>#REF!</v>
      </c>
      <c r="P2850" s="41">
        <v>5</v>
      </c>
      <c r="Q2850" s="41">
        <v>2</v>
      </c>
      <c r="R2850" s="41">
        <v>2</v>
      </c>
    </row>
    <row r="2851" spans="1:18">
      <c r="A2851" s="40" t="str">
        <f t="shared" si="176"/>
        <v>4_19862</v>
      </c>
      <c r="B2851" s="40">
        <v>4</v>
      </c>
      <c r="C2851" s="41" t="s">
        <v>73</v>
      </c>
      <c r="D2851" s="40">
        <v>2</v>
      </c>
      <c r="E2851" s="40">
        <v>1986</v>
      </c>
      <c r="F2851" s="40" t="str">
        <f t="shared" si="177"/>
        <v>1986Q2</v>
      </c>
      <c r="G2851" s="40">
        <v>1</v>
      </c>
      <c r="H2851" s="40">
        <v>0</v>
      </c>
      <c r="I2851" s="40">
        <v>0</v>
      </c>
      <c r="J2851" s="42">
        <v>802</v>
      </c>
      <c r="K2851" s="42">
        <f>J2851*OtherData!$C$3</f>
        <v>607.11582134746402</v>
      </c>
      <c r="L2851" s="42" t="str">
        <f>VLOOKUP($C2851,OtherData!$H:$I,2,0)</f>
        <v>Wind</v>
      </c>
      <c r="M2851" s="54">
        <f t="shared" si="178"/>
        <v>-3.9283319150815801E-2</v>
      </c>
      <c r="N2851" s="42" t="e">
        <f>VLOOKUP(E2851,Inflation!$A$2:'Inflation'!$L$63,14,FALSE)*J2851</f>
        <v>#REF!</v>
      </c>
      <c r="O2851" s="126" t="e">
        <f t="shared" si="179"/>
        <v>#REF!</v>
      </c>
      <c r="P2851" s="41">
        <v>5</v>
      </c>
      <c r="Q2851" s="41">
        <v>2</v>
      </c>
      <c r="R2851" s="41">
        <v>2</v>
      </c>
    </row>
    <row r="2852" spans="1:18">
      <c r="A2852" s="40" t="str">
        <f t="shared" si="176"/>
        <v>1_19933</v>
      </c>
      <c r="B2852" s="40">
        <v>1</v>
      </c>
      <c r="C2852" s="41" t="s">
        <v>79</v>
      </c>
      <c r="D2852" s="40">
        <v>3</v>
      </c>
      <c r="E2852" s="40">
        <v>1993</v>
      </c>
      <c r="F2852" s="40" t="str">
        <f t="shared" si="177"/>
        <v>1993Q3</v>
      </c>
      <c r="G2852" s="40">
        <v>1</v>
      </c>
      <c r="H2852" s="40">
        <v>0</v>
      </c>
      <c r="I2852" s="40">
        <v>0</v>
      </c>
      <c r="J2852" s="42">
        <v>802</v>
      </c>
      <c r="K2852" s="42">
        <f>J2852*OtherData!$C$3</f>
        <v>607.11582134746402</v>
      </c>
      <c r="L2852" s="42" t="str">
        <f>VLOOKUP($C2852,OtherData!$H:$I,2,0)</f>
        <v>Storm</v>
      </c>
      <c r="M2852" s="54">
        <f t="shared" si="178"/>
        <v>-3.9283319150815801E-2</v>
      </c>
      <c r="N2852" s="42" t="e">
        <f>VLOOKUP(E2852,Inflation!$A$2:'Inflation'!$L$63,14,FALSE)*J2852</f>
        <v>#REF!</v>
      </c>
      <c r="O2852" s="126" t="e">
        <f t="shared" si="179"/>
        <v>#REF!</v>
      </c>
      <c r="P2852" s="41">
        <v>3</v>
      </c>
      <c r="Q2852" s="41">
        <v>3</v>
      </c>
      <c r="R2852" s="41">
        <v>5</v>
      </c>
    </row>
    <row r="2853" spans="1:18">
      <c r="A2853" s="40" t="str">
        <f t="shared" si="176"/>
        <v>1_19663</v>
      </c>
      <c r="B2853" s="40">
        <v>1</v>
      </c>
      <c r="C2853" s="41" t="s">
        <v>107</v>
      </c>
      <c r="D2853" s="40">
        <v>3</v>
      </c>
      <c r="E2853" s="40">
        <v>1966</v>
      </c>
      <c r="F2853" s="40" t="str">
        <f t="shared" si="177"/>
        <v>1966Q3</v>
      </c>
      <c r="G2853" s="40">
        <v>1</v>
      </c>
      <c r="H2853" s="40">
        <v>0</v>
      </c>
      <c r="I2853" s="40">
        <v>0</v>
      </c>
      <c r="J2853" s="42">
        <v>801</v>
      </c>
      <c r="K2853" s="42">
        <f>J2853*OtherData!$C$3</f>
        <v>606.35881907645728</v>
      </c>
      <c r="L2853" s="42" t="str">
        <f>VLOOKUP($C2853,OtherData!$H:$I,2,0)</f>
        <v>Storm</v>
      </c>
      <c r="M2853" s="54">
        <f t="shared" si="178"/>
        <v>-3.9283325814066808E-2</v>
      </c>
      <c r="N2853" s="42" t="e">
        <f>VLOOKUP(E2853,Inflation!$A$2:'Inflation'!$L$63,14,FALSE)*J2853</f>
        <v>#REF!</v>
      </c>
      <c r="O2853" s="126" t="e">
        <f t="shared" si="179"/>
        <v>#REF!</v>
      </c>
      <c r="P2853" s="41">
        <v>5</v>
      </c>
      <c r="Q2853" s="41">
        <v>2</v>
      </c>
      <c r="R2853" s="41">
        <v>5</v>
      </c>
    </row>
    <row r="2854" spans="1:18">
      <c r="A2854" s="40" t="str">
        <f t="shared" si="176"/>
        <v>5_19862</v>
      </c>
      <c r="B2854" s="40">
        <v>5</v>
      </c>
      <c r="C2854" s="41" t="s">
        <v>86</v>
      </c>
      <c r="D2854" s="40">
        <v>2</v>
      </c>
      <c r="E2854" s="40">
        <v>1986</v>
      </c>
      <c r="F2854" s="40" t="str">
        <f t="shared" si="177"/>
        <v>1986Q2</v>
      </c>
      <c r="G2854" s="40">
        <v>1</v>
      </c>
      <c r="H2854" s="40">
        <v>0</v>
      </c>
      <c r="I2854" s="40">
        <v>0</v>
      </c>
      <c r="J2854" s="42">
        <v>801</v>
      </c>
      <c r="K2854" s="42">
        <f>J2854*OtherData!$C$3</f>
        <v>606.35881907645728</v>
      </c>
      <c r="L2854" s="42" t="str">
        <f>VLOOKUP($C2854,OtherData!$H:$I,2,0)</f>
        <v>Storm</v>
      </c>
      <c r="M2854" s="54">
        <f t="shared" si="178"/>
        <v>-3.9283325814066808E-2</v>
      </c>
      <c r="N2854" s="42" t="e">
        <f>VLOOKUP(E2854,Inflation!$A$2:'Inflation'!$L$63,14,FALSE)*J2854</f>
        <v>#REF!</v>
      </c>
      <c r="O2854" s="126" t="e">
        <f t="shared" si="179"/>
        <v>#REF!</v>
      </c>
      <c r="P2854" s="41">
        <v>3</v>
      </c>
      <c r="Q2854" s="41">
        <v>3</v>
      </c>
      <c r="R2854" s="41">
        <v>3</v>
      </c>
    </row>
    <row r="2855" spans="1:18">
      <c r="A2855" s="40" t="str">
        <f t="shared" si="176"/>
        <v>5_19863</v>
      </c>
      <c r="B2855" s="40">
        <v>5</v>
      </c>
      <c r="C2855" s="41" t="s">
        <v>71</v>
      </c>
      <c r="D2855" s="40">
        <v>3</v>
      </c>
      <c r="E2855" s="40">
        <v>1986</v>
      </c>
      <c r="F2855" s="40" t="str">
        <f t="shared" si="177"/>
        <v>1986Q3</v>
      </c>
      <c r="G2855" s="40">
        <v>1</v>
      </c>
      <c r="H2855" s="40">
        <v>0</v>
      </c>
      <c r="I2855" s="40">
        <v>0</v>
      </c>
      <c r="J2855" s="42">
        <v>800</v>
      </c>
      <c r="K2855" s="42">
        <f>J2855*OtherData!$C$3</f>
        <v>605.60181680545043</v>
      </c>
      <c r="L2855" s="42" t="str">
        <f>VLOOKUP($C2855,OtherData!$H:$I,2,0)</f>
        <v>Storm</v>
      </c>
      <c r="M2855" s="54">
        <f t="shared" si="178"/>
        <v>-3.9283332477317814E-2</v>
      </c>
      <c r="N2855" s="42" t="e">
        <f>VLOOKUP(E2855,Inflation!$A$2:'Inflation'!$L$63,14,FALSE)*J2855</f>
        <v>#REF!</v>
      </c>
      <c r="O2855" s="126" t="e">
        <f t="shared" si="179"/>
        <v>#REF!</v>
      </c>
      <c r="P2855" s="41">
        <v>3</v>
      </c>
      <c r="Q2855" s="41">
        <v>3</v>
      </c>
      <c r="R2855" s="41">
        <v>3</v>
      </c>
    </row>
    <row r="2856" spans="1:18">
      <c r="A2856" s="40" t="str">
        <f t="shared" si="176"/>
        <v>4_19872</v>
      </c>
      <c r="B2856" s="40">
        <v>4</v>
      </c>
      <c r="C2856" s="41" t="s">
        <v>86</v>
      </c>
      <c r="D2856" s="40">
        <v>2</v>
      </c>
      <c r="E2856" s="40">
        <v>1987</v>
      </c>
      <c r="F2856" s="40" t="str">
        <f t="shared" si="177"/>
        <v>1987Q2</v>
      </c>
      <c r="G2856" s="40">
        <v>1</v>
      </c>
      <c r="H2856" s="40">
        <v>0</v>
      </c>
      <c r="I2856" s="40">
        <v>0</v>
      </c>
      <c r="J2856" s="42">
        <v>799</v>
      </c>
      <c r="K2856" s="42">
        <f>J2856*OtherData!$C$3</f>
        <v>604.84481453444369</v>
      </c>
      <c r="L2856" s="42" t="str">
        <f>VLOOKUP($C2856,OtherData!$H:$I,2,0)</f>
        <v>Storm</v>
      </c>
      <c r="M2856" s="54">
        <f t="shared" si="178"/>
        <v>-3.9283339140568821E-2</v>
      </c>
      <c r="N2856" s="42" t="e">
        <f>VLOOKUP(E2856,Inflation!$A$2:'Inflation'!$L$63,14,FALSE)*J2856</f>
        <v>#REF!</v>
      </c>
      <c r="O2856" s="126" t="e">
        <f t="shared" si="179"/>
        <v>#REF!</v>
      </c>
      <c r="P2856" s="41">
        <v>2</v>
      </c>
      <c r="Q2856" s="41">
        <v>2</v>
      </c>
      <c r="R2856" s="41">
        <v>2</v>
      </c>
    </row>
    <row r="2857" spans="1:18">
      <c r="A2857" s="40" t="str">
        <f t="shared" si="176"/>
        <v>3_19882</v>
      </c>
      <c r="B2857" s="40">
        <v>3</v>
      </c>
      <c r="C2857" s="41" t="s">
        <v>86</v>
      </c>
      <c r="D2857" s="40">
        <v>2</v>
      </c>
      <c r="E2857" s="40">
        <v>1988</v>
      </c>
      <c r="F2857" s="40" t="str">
        <f t="shared" si="177"/>
        <v>1988Q2</v>
      </c>
      <c r="G2857" s="40">
        <v>1</v>
      </c>
      <c r="H2857" s="40">
        <v>0</v>
      </c>
      <c r="I2857" s="40">
        <v>0</v>
      </c>
      <c r="J2857" s="42">
        <v>795</v>
      </c>
      <c r="K2857" s="42">
        <f>J2857*OtherData!$C$3</f>
        <v>601.81680545041638</v>
      </c>
      <c r="L2857" s="42" t="str">
        <f>VLOOKUP($C2857,OtherData!$H:$I,2,0)</f>
        <v>Storm</v>
      </c>
      <c r="M2857" s="54">
        <f t="shared" si="178"/>
        <v>-3.9283365793572847E-2</v>
      </c>
      <c r="N2857" s="42" t="e">
        <f>VLOOKUP(E2857,Inflation!$A$2:'Inflation'!$L$63,14,FALSE)*J2857</f>
        <v>#REF!</v>
      </c>
      <c r="O2857" s="126" t="e">
        <f t="shared" si="179"/>
        <v>#REF!</v>
      </c>
      <c r="P2857" s="41">
        <v>4</v>
      </c>
      <c r="Q2857" s="41">
        <v>4</v>
      </c>
      <c r="R2857" s="41">
        <v>4</v>
      </c>
    </row>
    <row r="2858" spans="1:18">
      <c r="A2858" s="40" t="str">
        <f t="shared" si="176"/>
        <v>3_19873</v>
      </c>
      <c r="B2858" s="40">
        <v>3</v>
      </c>
      <c r="C2858" s="41" t="s">
        <v>86</v>
      </c>
      <c r="D2858" s="40">
        <v>3</v>
      </c>
      <c r="E2858" s="40">
        <v>1987</v>
      </c>
      <c r="F2858" s="40" t="str">
        <f t="shared" si="177"/>
        <v>1987Q3</v>
      </c>
      <c r="G2858" s="40">
        <v>1</v>
      </c>
      <c r="H2858" s="40">
        <v>0</v>
      </c>
      <c r="I2858" s="40">
        <v>0</v>
      </c>
      <c r="J2858" s="42">
        <v>790</v>
      </c>
      <c r="K2858" s="42">
        <f>J2858*OtherData!$C$3</f>
        <v>598.03179409538234</v>
      </c>
      <c r="L2858" s="42" t="str">
        <f>VLOOKUP($C2858,OtherData!$H:$I,2,0)</f>
        <v>Storm</v>
      </c>
      <c r="M2858" s="54">
        <f t="shared" si="178"/>
        <v>-3.928339910982788E-2</v>
      </c>
      <c r="N2858" s="42" t="e">
        <f>VLOOKUP(E2858,Inflation!$A$2:'Inflation'!$L$63,14,FALSE)*J2858</f>
        <v>#REF!</v>
      </c>
      <c r="O2858" s="126" t="e">
        <f t="shared" si="179"/>
        <v>#REF!</v>
      </c>
      <c r="P2858" s="41">
        <v>5</v>
      </c>
      <c r="Q2858" s="41">
        <v>2</v>
      </c>
      <c r="R2858" s="41">
        <v>2</v>
      </c>
    </row>
    <row r="2859" spans="1:18">
      <c r="A2859" s="40" t="str">
        <f t="shared" si="176"/>
        <v>3_19601</v>
      </c>
      <c r="B2859" s="40">
        <v>3</v>
      </c>
      <c r="C2859" s="41" t="s">
        <v>73</v>
      </c>
      <c r="D2859" s="40">
        <v>1</v>
      </c>
      <c r="E2859" s="40">
        <v>1960</v>
      </c>
      <c r="F2859" s="40" t="str">
        <f t="shared" si="177"/>
        <v>1960Q1</v>
      </c>
      <c r="G2859" s="40">
        <v>1</v>
      </c>
      <c r="H2859" s="40">
        <v>0</v>
      </c>
      <c r="I2859" s="40">
        <v>0</v>
      </c>
      <c r="J2859" s="42">
        <v>789</v>
      </c>
      <c r="K2859" s="42">
        <f>J2859*OtherData!$C$3</f>
        <v>597.27479182437548</v>
      </c>
      <c r="L2859" s="42" t="str">
        <f>VLOOKUP($C2859,OtherData!$H:$I,2,0)</f>
        <v>Wind</v>
      </c>
      <c r="M2859" s="54">
        <f t="shared" si="178"/>
        <v>-3.9283405773078879E-2</v>
      </c>
      <c r="N2859" s="42" t="e">
        <f>VLOOKUP(E2859,Inflation!$A$2:'Inflation'!$L$63,14,FALSE)*J2859</f>
        <v>#REF!</v>
      </c>
      <c r="O2859" s="126" t="e">
        <f t="shared" si="179"/>
        <v>#REF!</v>
      </c>
      <c r="P2859" s="41">
        <v>3</v>
      </c>
      <c r="Q2859" s="41">
        <v>3</v>
      </c>
      <c r="R2859" s="41">
        <v>3</v>
      </c>
    </row>
    <row r="2860" spans="1:18">
      <c r="A2860" s="40" t="str">
        <f t="shared" si="176"/>
        <v>4_19853</v>
      </c>
      <c r="B2860" s="40">
        <v>4</v>
      </c>
      <c r="C2860" s="41" t="s">
        <v>86</v>
      </c>
      <c r="D2860" s="40">
        <v>3</v>
      </c>
      <c r="E2860" s="40">
        <v>1985</v>
      </c>
      <c r="F2860" s="40" t="str">
        <f t="shared" si="177"/>
        <v>1985Q3</v>
      </c>
      <c r="G2860" s="40">
        <v>1</v>
      </c>
      <c r="H2860" s="40">
        <v>0</v>
      </c>
      <c r="I2860" s="40">
        <v>0</v>
      </c>
      <c r="J2860" s="42">
        <v>788</v>
      </c>
      <c r="K2860" s="42">
        <f>J2860*OtherData!$C$3</f>
        <v>596.51778955336874</v>
      </c>
      <c r="L2860" s="42" t="str">
        <f>VLOOKUP($C2860,OtherData!$H:$I,2,0)</f>
        <v>Storm</v>
      </c>
      <c r="M2860" s="54">
        <f t="shared" si="178"/>
        <v>-3.9283412436329886E-2</v>
      </c>
      <c r="N2860" s="42" t="e">
        <f>VLOOKUP(E2860,Inflation!$A$2:'Inflation'!$L$63,14,FALSE)*J2860</f>
        <v>#REF!</v>
      </c>
      <c r="O2860" s="126" t="e">
        <f t="shared" si="179"/>
        <v>#REF!</v>
      </c>
      <c r="P2860" s="41">
        <v>4</v>
      </c>
      <c r="Q2860" s="41">
        <v>4</v>
      </c>
      <c r="R2860" s="41">
        <v>4</v>
      </c>
    </row>
    <row r="2861" spans="1:18">
      <c r="A2861" s="40" t="str">
        <f t="shared" si="176"/>
        <v>3_19882</v>
      </c>
      <c r="B2861" s="40">
        <v>3</v>
      </c>
      <c r="C2861" s="41" t="s">
        <v>86</v>
      </c>
      <c r="D2861" s="40">
        <v>2</v>
      </c>
      <c r="E2861" s="40">
        <v>1988</v>
      </c>
      <c r="F2861" s="40" t="str">
        <f t="shared" si="177"/>
        <v>1988Q2</v>
      </c>
      <c r="G2861" s="40">
        <v>1</v>
      </c>
      <c r="H2861" s="40">
        <v>0</v>
      </c>
      <c r="I2861" s="40">
        <v>0</v>
      </c>
      <c r="J2861" s="42">
        <v>784</v>
      </c>
      <c r="K2861" s="42">
        <f>J2861*OtherData!$C$3</f>
        <v>593.48978046934144</v>
      </c>
      <c r="L2861" s="42" t="str">
        <f>VLOOKUP($C2861,OtherData!$H:$I,2,0)</f>
        <v>Storm</v>
      </c>
      <c r="M2861" s="54">
        <f t="shared" si="178"/>
        <v>-3.9283439089333912E-2</v>
      </c>
      <c r="N2861" s="42" t="e">
        <f>VLOOKUP(E2861,Inflation!$A$2:'Inflation'!$L$63,14,FALSE)*J2861</f>
        <v>#REF!</v>
      </c>
      <c r="O2861" s="126" t="e">
        <f t="shared" si="179"/>
        <v>#REF!</v>
      </c>
      <c r="P2861" s="41">
        <v>3</v>
      </c>
      <c r="Q2861" s="41">
        <v>3</v>
      </c>
      <c r="R2861" s="41">
        <v>3</v>
      </c>
    </row>
    <row r="2862" spans="1:18">
      <c r="A2862" s="40" t="str">
        <f t="shared" si="176"/>
        <v>2_19891</v>
      </c>
      <c r="B2862" s="40">
        <v>2</v>
      </c>
      <c r="C2862" s="41" t="s">
        <v>73</v>
      </c>
      <c r="D2862" s="40">
        <v>1</v>
      </c>
      <c r="E2862" s="40">
        <v>1989</v>
      </c>
      <c r="F2862" s="40" t="str">
        <f t="shared" si="177"/>
        <v>1989Q1</v>
      </c>
      <c r="G2862" s="40">
        <v>1</v>
      </c>
      <c r="H2862" s="40">
        <v>0</v>
      </c>
      <c r="I2862" s="40">
        <v>0</v>
      </c>
      <c r="J2862" s="42">
        <v>779</v>
      </c>
      <c r="K2862" s="42">
        <f>J2862*OtherData!$C$3</f>
        <v>589.7047691143074</v>
      </c>
      <c r="L2862" s="42" t="str">
        <f>VLOOKUP($C2862,OtherData!$H:$I,2,0)</f>
        <v>Wind</v>
      </c>
      <c r="M2862" s="54">
        <f t="shared" si="178"/>
        <v>-3.9283472405588944E-2</v>
      </c>
      <c r="N2862" s="42" t="e">
        <f>VLOOKUP(E2862,Inflation!$A$2:'Inflation'!$L$63,14,FALSE)*J2862</f>
        <v>#REF!</v>
      </c>
      <c r="O2862" s="126" t="e">
        <f t="shared" si="179"/>
        <v>#REF!</v>
      </c>
      <c r="P2862" s="41">
        <v>5</v>
      </c>
      <c r="Q2862" s="41">
        <v>2</v>
      </c>
      <c r="R2862" s="41">
        <v>2</v>
      </c>
    </row>
    <row r="2863" spans="1:18">
      <c r="A2863" s="40" t="str">
        <f t="shared" si="176"/>
        <v>1_19872</v>
      </c>
      <c r="B2863" s="40">
        <v>1</v>
      </c>
      <c r="C2863" s="41" t="s">
        <v>71</v>
      </c>
      <c r="D2863" s="40">
        <v>2</v>
      </c>
      <c r="E2863" s="40">
        <v>1987</v>
      </c>
      <c r="F2863" s="40" t="str">
        <f t="shared" si="177"/>
        <v>1987Q2</v>
      </c>
      <c r="G2863" s="40">
        <v>1</v>
      </c>
      <c r="H2863" s="40">
        <v>0</v>
      </c>
      <c r="I2863" s="40">
        <v>0</v>
      </c>
      <c r="J2863" s="42">
        <v>778</v>
      </c>
      <c r="K2863" s="42">
        <f>J2863*OtherData!$C$3</f>
        <v>588.94776684330054</v>
      </c>
      <c r="L2863" s="42" t="str">
        <f>VLOOKUP($C2863,OtherData!$H:$I,2,0)</f>
        <v>Storm</v>
      </c>
      <c r="M2863" s="54">
        <f t="shared" si="178"/>
        <v>-3.9283479068839951E-2</v>
      </c>
      <c r="N2863" s="42" t="e">
        <f>VLOOKUP(E2863,Inflation!$A$2:'Inflation'!$L$63,14,FALSE)*J2863</f>
        <v>#REF!</v>
      </c>
      <c r="O2863" s="126" t="e">
        <f t="shared" si="179"/>
        <v>#REF!</v>
      </c>
      <c r="P2863" s="41">
        <v>4</v>
      </c>
      <c r="Q2863" s="41">
        <v>4</v>
      </c>
      <c r="R2863" s="41">
        <v>4</v>
      </c>
    </row>
    <row r="2864" spans="1:18">
      <c r="A2864" s="40" t="str">
        <f t="shared" si="176"/>
        <v>1_19873</v>
      </c>
      <c r="B2864" s="40">
        <v>1</v>
      </c>
      <c r="C2864" s="41" t="s">
        <v>71</v>
      </c>
      <c r="D2864" s="40">
        <v>3</v>
      </c>
      <c r="E2864" s="40">
        <v>1987</v>
      </c>
      <c r="F2864" s="40" t="str">
        <f t="shared" si="177"/>
        <v>1987Q3</v>
      </c>
      <c r="G2864" s="40">
        <v>1</v>
      </c>
      <c r="H2864" s="40">
        <v>0</v>
      </c>
      <c r="I2864" s="40">
        <v>0</v>
      </c>
      <c r="J2864" s="42">
        <v>778</v>
      </c>
      <c r="K2864" s="42">
        <f>J2864*OtherData!$C$3</f>
        <v>588.94776684330054</v>
      </c>
      <c r="L2864" s="42" t="str">
        <f>VLOOKUP($C2864,OtherData!$H:$I,2,0)</f>
        <v>Storm</v>
      </c>
      <c r="M2864" s="54">
        <f t="shared" si="178"/>
        <v>-3.9283479068839951E-2</v>
      </c>
      <c r="N2864" s="42" t="e">
        <f>VLOOKUP(E2864,Inflation!$A$2:'Inflation'!$L$63,14,FALSE)*J2864</f>
        <v>#REF!</v>
      </c>
      <c r="O2864" s="126" t="e">
        <f t="shared" si="179"/>
        <v>#REF!</v>
      </c>
      <c r="P2864" s="41">
        <v>3</v>
      </c>
      <c r="Q2864" s="41">
        <v>3</v>
      </c>
      <c r="R2864" s="41">
        <v>3</v>
      </c>
    </row>
    <row r="2865" spans="1:18">
      <c r="A2865" s="40" t="str">
        <f t="shared" si="176"/>
        <v>2_19891</v>
      </c>
      <c r="B2865" s="40">
        <v>2</v>
      </c>
      <c r="C2865" s="41" t="s">
        <v>67</v>
      </c>
      <c r="D2865" s="40">
        <v>1</v>
      </c>
      <c r="E2865" s="40">
        <v>1989</v>
      </c>
      <c r="F2865" s="40" t="str">
        <f t="shared" si="177"/>
        <v>1989Q1</v>
      </c>
      <c r="G2865" s="40">
        <v>1</v>
      </c>
      <c r="H2865" s="40">
        <v>0</v>
      </c>
      <c r="I2865" s="40">
        <v>0</v>
      </c>
      <c r="J2865" s="42">
        <v>771</v>
      </c>
      <c r="K2865" s="42">
        <f>J2865*OtherData!$C$3</f>
        <v>583.6487509462529</v>
      </c>
      <c r="L2865" s="42" t="str">
        <f>VLOOKUP($C2865,OtherData!$H:$I,2,0)</f>
        <v>Winter</v>
      </c>
      <c r="M2865" s="54">
        <f t="shared" si="178"/>
        <v>-3.9283525711596989E-2</v>
      </c>
      <c r="N2865" s="42" t="e">
        <f>VLOOKUP(E2865,Inflation!$A$2:'Inflation'!$L$63,14,FALSE)*J2865</f>
        <v>#REF!</v>
      </c>
      <c r="O2865" s="126" t="e">
        <f t="shared" si="179"/>
        <v>#REF!</v>
      </c>
      <c r="P2865" s="41">
        <v>3</v>
      </c>
      <c r="Q2865" s="41">
        <v>3</v>
      </c>
      <c r="R2865" s="41">
        <v>3</v>
      </c>
    </row>
    <row r="2866" spans="1:18">
      <c r="A2866" s="40" t="str">
        <f t="shared" si="176"/>
        <v>1_19822</v>
      </c>
      <c r="B2866" s="40">
        <v>1</v>
      </c>
      <c r="C2866" s="41" t="s">
        <v>86</v>
      </c>
      <c r="D2866" s="40">
        <v>2</v>
      </c>
      <c r="E2866" s="40">
        <v>1982</v>
      </c>
      <c r="F2866" s="40" t="str">
        <f t="shared" si="177"/>
        <v>1982Q2</v>
      </c>
      <c r="G2866" s="40">
        <v>1</v>
      </c>
      <c r="H2866" s="40">
        <v>0</v>
      </c>
      <c r="I2866" s="40">
        <v>0</v>
      </c>
      <c r="J2866" s="42">
        <v>769</v>
      </c>
      <c r="K2866" s="42">
        <f>J2866*OtherData!$C$3</f>
        <v>582.13474640423919</v>
      </c>
      <c r="L2866" s="42" t="str">
        <f>VLOOKUP($C2866,OtherData!$H:$I,2,0)</f>
        <v>Storm</v>
      </c>
      <c r="M2866" s="54">
        <f t="shared" si="178"/>
        <v>-3.9283539038099002E-2</v>
      </c>
      <c r="N2866" s="42" t="e">
        <f>VLOOKUP(E2866,Inflation!$A$2:'Inflation'!$L$63,14,FALSE)*J2866</f>
        <v>#REF!</v>
      </c>
      <c r="O2866" s="126" t="e">
        <f t="shared" si="179"/>
        <v>#REF!</v>
      </c>
      <c r="P2866" s="41">
        <v>2</v>
      </c>
      <c r="Q2866" s="41">
        <v>2</v>
      </c>
      <c r="R2866" s="41">
        <v>2</v>
      </c>
    </row>
    <row r="2867" spans="1:18">
      <c r="A2867" s="40" t="str">
        <f t="shared" si="176"/>
        <v>1_19882</v>
      </c>
      <c r="B2867" s="40">
        <v>1</v>
      </c>
      <c r="C2867" s="41" t="s">
        <v>72</v>
      </c>
      <c r="D2867" s="40">
        <v>2</v>
      </c>
      <c r="E2867" s="40">
        <v>1988</v>
      </c>
      <c r="F2867" s="40" t="str">
        <f t="shared" si="177"/>
        <v>1988Q2</v>
      </c>
      <c r="G2867" s="40">
        <v>1</v>
      </c>
      <c r="H2867" s="40">
        <v>0</v>
      </c>
      <c r="I2867" s="40">
        <v>0</v>
      </c>
      <c r="J2867" s="42">
        <v>767</v>
      </c>
      <c r="K2867" s="42">
        <f>J2867*OtherData!$C$3</f>
        <v>580.6207418622256</v>
      </c>
      <c r="L2867" s="42" t="str">
        <f>VLOOKUP($C2867,OtherData!$H:$I,2,0)</f>
        <v>Storm</v>
      </c>
      <c r="M2867" s="54">
        <f t="shared" si="178"/>
        <v>-3.9283552364601015E-2</v>
      </c>
      <c r="N2867" s="42" t="e">
        <f>VLOOKUP(E2867,Inflation!$A$2:'Inflation'!$L$63,14,FALSE)*J2867</f>
        <v>#REF!</v>
      </c>
      <c r="O2867" s="126" t="e">
        <f t="shared" si="179"/>
        <v>#REF!</v>
      </c>
      <c r="P2867" s="41">
        <v>5</v>
      </c>
      <c r="Q2867" s="41">
        <v>2</v>
      </c>
      <c r="R2867" s="41">
        <v>2</v>
      </c>
    </row>
    <row r="2868" spans="1:18">
      <c r="A2868" s="40" t="str">
        <f t="shared" si="176"/>
        <v>2_19883</v>
      </c>
      <c r="B2868" s="40">
        <v>2</v>
      </c>
      <c r="C2868" s="41" t="s">
        <v>66</v>
      </c>
      <c r="D2868" s="40">
        <v>3</v>
      </c>
      <c r="E2868" s="40">
        <v>1988</v>
      </c>
      <c r="F2868" s="40" t="str">
        <f t="shared" si="177"/>
        <v>1988Q3</v>
      </c>
      <c r="G2868" s="40">
        <v>1</v>
      </c>
      <c r="H2868" s="40">
        <v>0</v>
      </c>
      <c r="I2868" s="40">
        <v>0</v>
      </c>
      <c r="J2868" s="42">
        <v>766</v>
      </c>
      <c r="K2868" s="42">
        <f>J2868*OtherData!$C$3</f>
        <v>579.86373959121875</v>
      </c>
      <c r="L2868" s="42" t="str">
        <f>VLOOKUP($C2868,OtherData!$H:$I,2,0)</f>
        <v>Water</v>
      </c>
      <c r="M2868" s="54">
        <f t="shared" si="178"/>
        <v>-3.9283559027852022E-2</v>
      </c>
      <c r="N2868" s="42" t="e">
        <f>VLOOKUP(E2868,Inflation!$A$2:'Inflation'!$L$63,14,FALSE)*J2868</f>
        <v>#REF!</v>
      </c>
      <c r="O2868" s="126" t="e">
        <f t="shared" si="179"/>
        <v>#REF!</v>
      </c>
      <c r="P2868" s="41">
        <v>3</v>
      </c>
      <c r="Q2868" s="41">
        <v>3</v>
      </c>
      <c r="R2868" s="41">
        <v>5</v>
      </c>
    </row>
    <row r="2869" spans="1:18">
      <c r="A2869" s="40" t="str">
        <f t="shared" si="176"/>
        <v>1_19923</v>
      </c>
      <c r="B2869" s="40">
        <v>1</v>
      </c>
      <c r="C2869" s="41" t="s">
        <v>74</v>
      </c>
      <c r="D2869" s="40">
        <v>3</v>
      </c>
      <c r="E2869" s="40">
        <v>1992</v>
      </c>
      <c r="F2869" s="40" t="str">
        <f t="shared" si="177"/>
        <v>1992Q3</v>
      </c>
      <c r="G2869" s="40">
        <v>1</v>
      </c>
      <c r="H2869" s="40">
        <v>0</v>
      </c>
      <c r="I2869" s="40">
        <v>0</v>
      </c>
      <c r="J2869" s="42">
        <v>766</v>
      </c>
      <c r="K2869" s="42">
        <f>J2869*OtherData!$C$3</f>
        <v>579.86373959121875</v>
      </c>
      <c r="L2869" s="42" t="str">
        <f>VLOOKUP($C2869,OtherData!$H:$I,2,0)</f>
        <v>Storm</v>
      </c>
      <c r="M2869" s="54">
        <f t="shared" si="178"/>
        <v>-3.9283559027852022E-2</v>
      </c>
      <c r="N2869" s="42" t="e">
        <f>VLOOKUP(E2869,Inflation!$A$2:'Inflation'!$L$63,14,FALSE)*J2869</f>
        <v>#REF!</v>
      </c>
      <c r="O2869" s="126" t="e">
        <f t="shared" si="179"/>
        <v>#REF!</v>
      </c>
      <c r="P2869" s="41">
        <v>4</v>
      </c>
      <c r="Q2869" s="41">
        <v>4</v>
      </c>
      <c r="R2869" s="41">
        <v>4</v>
      </c>
    </row>
    <row r="2870" spans="1:18">
      <c r="A2870" s="40" t="str">
        <f t="shared" si="176"/>
        <v>6_19692</v>
      </c>
      <c r="B2870" s="40">
        <v>6</v>
      </c>
      <c r="C2870" s="41" t="s">
        <v>73</v>
      </c>
      <c r="D2870" s="40">
        <v>2</v>
      </c>
      <c r="E2870" s="40">
        <v>1969</v>
      </c>
      <c r="F2870" s="40" t="str">
        <f t="shared" si="177"/>
        <v>1969Q2</v>
      </c>
      <c r="G2870" s="40">
        <v>1</v>
      </c>
      <c r="H2870" s="40">
        <v>0</v>
      </c>
      <c r="I2870" s="40">
        <v>0</v>
      </c>
      <c r="J2870" s="42">
        <v>763</v>
      </c>
      <c r="K2870" s="42">
        <f>J2870*OtherData!$C$3</f>
        <v>577.59273277819841</v>
      </c>
      <c r="L2870" s="42" t="str">
        <f>VLOOKUP($C2870,OtherData!$H:$I,2,0)</f>
        <v>Wind</v>
      </c>
      <c r="M2870" s="54">
        <f t="shared" si="178"/>
        <v>-3.9283579017605041E-2</v>
      </c>
      <c r="N2870" s="42" t="e">
        <f>VLOOKUP(E2870,Inflation!$A$2:'Inflation'!$L$63,14,FALSE)*J2870</f>
        <v>#REF!</v>
      </c>
      <c r="O2870" s="126" t="e">
        <f t="shared" si="179"/>
        <v>#REF!</v>
      </c>
      <c r="P2870" s="41">
        <v>3</v>
      </c>
      <c r="Q2870" s="41">
        <v>3</v>
      </c>
      <c r="R2870" s="41">
        <v>3</v>
      </c>
    </row>
    <row r="2871" spans="1:18">
      <c r="A2871" s="40" t="str">
        <f t="shared" si="176"/>
        <v>1_19931</v>
      </c>
      <c r="B2871" s="40">
        <v>1</v>
      </c>
      <c r="C2871" s="41" t="s">
        <v>79</v>
      </c>
      <c r="D2871" s="40">
        <v>1</v>
      </c>
      <c r="E2871" s="40">
        <v>1993</v>
      </c>
      <c r="F2871" s="40" t="str">
        <f t="shared" si="177"/>
        <v>1993Q1</v>
      </c>
      <c r="G2871" s="40">
        <v>1</v>
      </c>
      <c r="H2871" s="40">
        <v>0</v>
      </c>
      <c r="I2871" s="40">
        <v>0</v>
      </c>
      <c r="J2871" s="42">
        <v>762</v>
      </c>
      <c r="K2871" s="42">
        <f>J2871*OtherData!$C$3</f>
        <v>576.83573050719156</v>
      </c>
      <c r="L2871" s="42" t="str">
        <f>VLOOKUP($C2871,OtherData!$H:$I,2,0)</f>
        <v>Storm</v>
      </c>
      <c r="M2871" s="54">
        <f t="shared" si="178"/>
        <v>-3.9283585680856048E-2</v>
      </c>
      <c r="N2871" s="42" t="e">
        <f>VLOOKUP(E2871,Inflation!$A$2:'Inflation'!$L$63,14,FALSE)*J2871</f>
        <v>#REF!</v>
      </c>
      <c r="O2871" s="126" t="e">
        <f t="shared" si="179"/>
        <v>#REF!</v>
      </c>
      <c r="P2871" s="41">
        <v>3</v>
      </c>
      <c r="Q2871" s="41">
        <v>3</v>
      </c>
      <c r="R2871" s="41">
        <v>3</v>
      </c>
    </row>
    <row r="2872" spans="1:18">
      <c r="A2872" s="40" t="str">
        <f t="shared" si="176"/>
        <v>3_19842</v>
      </c>
      <c r="B2872" s="40">
        <v>3</v>
      </c>
      <c r="C2872" s="41" t="s">
        <v>86</v>
      </c>
      <c r="D2872" s="40">
        <v>2</v>
      </c>
      <c r="E2872" s="40">
        <v>1984</v>
      </c>
      <c r="F2872" s="40" t="str">
        <f t="shared" si="177"/>
        <v>1984Q2</v>
      </c>
      <c r="G2872" s="40">
        <v>1</v>
      </c>
      <c r="H2872" s="40">
        <v>0</v>
      </c>
      <c r="I2872" s="40">
        <v>0</v>
      </c>
      <c r="J2872" s="42">
        <v>761</v>
      </c>
      <c r="K2872" s="42">
        <f>J2872*OtherData!$C$3</f>
        <v>576.0787282361847</v>
      </c>
      <c r="L2872" s="42" t="str">
        <f>VLOOKUP($C2872,OtherData!$H:$I,2,0)</f>
        <v>Storm</v>
      </c>
      <c r="M2872" s="54">
        <f t="shared" si="178"/>
        <v>-3.9283592344107054E-2</v>
      </c>
      <c r="N2872" s="42" t="e">
        <f>VLOOKUP(E2872,Inflation!$A$2:'Inflation'!$L$63,14,FALSE)*J2872</f>
        <v>#REF!</v>
      </c>
      <c r="O2872" s="126" t="e">
        <f t="shared" si="179"/>
        <v>#REF!</v>
      </c>
      <c r="P2872" s="41">
        <v>3</v>
      </c>
      <c r="Q2872" s="41">
        <v>3</v>
      </c>
      <c r="R2872" s="41">
        <v>3</v>
      </c>
    </row>
    <row r="2873" spans="1:18">
      <c r="A2873" s="40" t="str">
        <f t="shared" si="176"/>
        <v>4_19872</v>
      </c>
      <c r="B2873" s="40">
        <v>4</v>
      </c>
      <c r="C2873" s="41" t="s">
        <v>86</v>
      </c>
      <c r="D2873" s="40">
        <v>2</v>
      </c>
      <c r="E2873" s="40">
        <v>1987</v>
      </c>
      <c r="F2873" s="40" t="str">
        <f t="shared" si="177"/>
        <v>1987Q2</v>
      </c>
      <c r="G2873" s="40">
        <v>1</v>
      </c>
      <c r="H2873" s="40">
        <v>0</v>
      </c>
      <c r="I2873" s="40">
        <v>0</v>
      </c>
      <c r="J2873" s="42">
        <v>761</v>
      </c>
      <c r="K2873" s="42">
        <f>J2873*OtherData!$C$3</f>
        <v>576.0787282361847</v>
      </c>
      <c r="L2873" s="42" t="str">
        <f>VLOOKUP($C2873,OtherData!$H:$I,2,0)</f>
        <v>Storm</v>
      </c>
      <c r="M2873" s="54">
        <f t="shared" si="178"/>
        <v>-3.9283592344107054E-2</v>
      </c>
      <c r="N2873" s="42" t="e">
        <f>VLOOKUP(E2873,Inflation!$A$2:'Inflation'!$L$63,14,FALSE)*J2873</f>
        <v>#REF!</v>
      </c>
      <c r="O2873" s="126" t="e">
        <f t="shared" si="179"/>
        <v>#REF!</v>
      </c>
      <c r="P2873" s="41">
        <v>3</v>
      </c>
      <c r="Q2873" s="41">
        <v>3</v>
      </c>
      <c r="R2873" s="41">
        <v>3</v>
      </c>
    </row>
    <row r="2874" spans="1:18">
      <c r="A2874" s="40" t="str">
        <f t="shared" si="176"/>
        <v>1_19862</v>
      </c>
      <c r="B2874" s="40">
        <v>1</v>
      </c>
      <c r="C2874" s="41" t="s">
        <v>86</v>
      </c>
      <c r="D2874" s="40">
        <v>2</v>
      </c>
      <c r="E2874" s="40">
        <v>1986</v>
      </c>
      <c r="F2874" s="40" t="str">
        <f t="shared" si="177"/>
        <v>1986Q2</v>
      </c>
      <c r="G2874" s="40">
        <v>1</v>
      </c>
      <c r="H2874" s="40">
        <v>0</v>
      </c>
      <c r="I2874" s="40">
        <v>0</v>
      </c>
      <c r="J2874" s="42">
        <v>759</v>
      </c>
      <c r="K2874" s="42">
        <f>J2874*OtherData!$C$3</f>
        <v>574.56472369417111</v>
      </c>
      <c r="L2874" s="42" t="str">
        <f>VLOOKUP($C2874,OtherData!$H:$I,2,0)</f>
        <v>Storm</v>
      </c>
      <c r="M2874" s="54">
        <f t="shared" si="178"/>
        <v>-3.9283605670609067E-2</v>
      </c>
      <c r="N2874" s="42" t="e">
        <f>VLOOKUP(E2874,Inflation!$A$2:'Inflation'!$L$63,14,FALSE)*J2874</f>
        <v>#REF!</v>
      </c>
      <c r="O2874" s="126" t="e">
        <f t="shared" si="179"/>
        <v>#REF!</v>
      </c>
      <c r="P2874" s="41">
        <v>3</v>
      </c>
      <c r="Q2874" s="41">
        <v>3</v>
      </c>
      <c r="R2874" s="41">
        <v>3</v>
      </c>
    </row>
    <row r="2875" spans="1:18">
      <c r="A2875" s="40" t="str">
        <f t="shared" si="176"/>
        <v>1_19882</v>
      </c>
      <c r="B2875" s="40">
        <v>1</v>
      </c>
      <c r="C2875" s="41" t="s">
        <v>86</v>
      </c>
      <c r="D2875" s="40">
        <v>2</v>
      </c>
      <c r="E2875" s="40">
        <v>1988</v>
      </c>
      <c r="F2875" s="40" t="str">
        <f t="shared" si="177"/>
        <v>1988Q2</v>
      </c>
      <c r="G2875" s="40">
        <v>1</v>
      </c>
      <c r="H2875" s="40">
        <v>0</v>
      </c>
      <c r="I2875" s="40">
        <v>0</v>
      </c>
      <c r="J2875" s="42">
        <v>751</v>
      </c>
      <c r="K2875" s="42">
        <f>J2875*OtherData!$C$3</f>
        <v>568.50870552611661</v>
      </c>
      <c r="L2875" s="42" t="str">
        <f>VLOOKUP($C2875,OtherData!$H:$I,2,0)</f>
        <v>Storm</v>
      </c>
      <c r="M2875" s="54">
        <f t="shared" si="178"/>
        <v>-3.9283658976617113E-2</v>
      </c>
      <c r="N2875" s="42" t="e">
        <f>VLOOKUP(E2875,Inflation!$A$2:'Inflation'!$L$63,14,FALSE)*J2875</f>
        <v>#REF!</v>
      </c>
      <c r="O2875" s="126" t="e">
        <f t="shared" si="179"/>
        <v>#REF!</v>
      </c>
      <c r="P2875" s="41">
        <v>2</v>
      </c>
      <c r="Q2875" s="41">
        <v>2</v>
      </c>
      <c r="R2875" s="41">
        <v>2</v>
      </c>
    </row>
    <row r="2876" spans="1:18">
      <c r="A2876" s="40" t="str">
        <f t="shared" si="176"/>
        <v>3_19872</v>
      </c>
      <c r="B2876" s="40">
        <v>3</v>
      </c>
      <c r="C2876" s="41" t="s">
        <v>86</v>
      </c>
      <c r="D2876" s="40">
        <v>2</v>
      </c>
      <c r="E2876" s="40">
        <v>1987</v>
      </c>
      <c r="F2876" s="40" t="str">
        <f t="shared" si="177"/>
        <v>1987Q2</v>
      </c>
      <c r="G2876" s="40">
        <v>1</v>
      </c>
      <c r="H2876" s="40">
        <v>0</v>
      </c>
      <c r="I2876" s="40">
        <v>0</v>
      </c>
      <c r="J2876" s="42">
        <v>750</v>
      </c>
      <c r="K2876" s="42">
        <f>J2876*OtherData!$C$3</f>
        <v>567.75170325510976</v>
      </c>
      <c r="L2876" s="42" t="str">
        <f>VLOOKUP($C2876,OtherData!$H:$I,2,0)</f>
        <v>Storm</v>
      </c>
      <c r="M2876" s="54">
        <f t="shared" si="178"/>
        <v>-3.9283665639868119E-2</v>
      </c>
      <c r="N2876" s="42" t="e">
        <f>VLOOKUP(E2876,Inflation!$A$2:'Inflation'!$L$63,14,FALSE)*J2876</f>
        <v>#REF!</v>
      </c>
      <c r="O2876" s="126" t="e">
        <f t="shared" si="179"/>
        <v>#REF!</v>
      </c>
      <c r="P2876" s="41">
        <v>1</v>
      </c>
      <c r="Q2876" s="41">
        <v>1</v>
      </c>
      <c r="R2876" s="41">
        <v>1</v>
      </c>
    </row>
    <row r="2877" spans="1:18">
      <c r="A2877" s="40" t="str">
        <f t="shared" si="176"/>
        <v>2_19683</v>
      </c>
      <c r="B2877" s="40">
        <v>2</v>
      </c>
      <c r="C2877" s="41" t="s">
        <v>68</v>
      </c>
      <c r="D2877" s="40">
        <v>3</v>
      </c>
      <c r="E2877" s="40">
        <v>1968</v>
      </c>
      <c r="F2877" s="40" t="str">
        <f t="shared" si="177"/>
        <v>1968Q3</v>
      </c>
      <c r="G2877" s="40">
        <v>1</v>
      </c>
      <c r="H2877" s="40">
        <v>0</v>
      </c>
      <c r="I2877" s="40">
        <v>0</v>
      </c>
      <c r="J2877" s="42">
        <v>748</v>
      </c>
      <c r="K2877" s="42">
        <f>J2877*OtherData!$C$3</f>
        <v>566.23769871309617</v>
      </c>
      <c r="L2877" s="42" t="str">
        <f>VLOOKUP($C2877,OtherData!$H:$I,2,0)</f>
        <v>Wind</v>
      </c>
      <c r="M2877" s="54">
        <f t="shared" si="178"/>
        <v>-3.9283678966370132E-2</v>
      </c>
      <c r="N2877" s="42" t="e">
        <f>VLOOKUP(E2877,Inflation!$A$2:'Inflation'!$L$63,14,FALSE)*J2877</f>
        <v>#REF!</v>
      </c>
      <c r="O2877" s="126" t="e">
        <f t="shared" si="179"/>
        <v>#REF!</v>
      </c>
      <c r="P2877" s="41">
        <v>5</v>
      </c>
      <c r="Q2877" s="41">
        <v>2</v>
      </c>
      <c r="R2877" s="41">
        <v>2</v>
      </c>
    </row>
    <row r="2878" spans="1:18">
      <c r="A2878" s="40" t="str">
        <f t="shared" si="176"/>
        <v>2_19884</v>
      </c>
      <c r="B2878" s="40">
        <v>2</v>
      </c>
      <c r="C2878" s="41" t="s">
        <v>71</v>
      </c>
      <c r="D2878" s="40">
        <v>4</v>
      </c>
      <c r="E2878" s="40">
        <v>1988</v>
      </c>
      <c r="F2878" s="40" t="str">
        <f t="shared" si="177"/>
        <v>1988Q4</v>
      </c>
      <c r="G2878" s="40">
        <v>1</v>
      </c>
      <c r="H2878" s="40">
        <v>0</v>
      </c>
      <c r="I2878" s="40">
        <v>0</v>
      </c>
      <c r="J2878" s="42">
        <v>746</v>
      </c>
      <c r="K2878" s="42">
        <f>J2878*OtherData!$C$3</f>
        <v>564.72369417108257</v>
      </c>
      <c r="L2878" s="42" t="str">
        <f>VLOOKUP($C2878,OtherData!$H:$I,2,0)</f>
        <v>Storm</v>
      </c>
      <c r="M2878" s="54">
        <f t="shared" si="178"/>
        <v>-3.9283692292872145E-2</v>
      </c>
      <c r="N2878" s="42" t="e">
        <f>VLOOKUP(E2878,Inflation!$A$2:'Inflation'!$L$63,14,FALSE)*J2878</f>
        <v>#REF!</v>
      </c>
      <c r="O2878" s="126" t="e">
        <f t="shared" si="179"/>
        <v>#REF!</v>
      </c>
      <c r="P2878" s="41">
        <v>2</v>
      </c>
      <c r="Q2878" s="41">
        <v>2</v>
      </c>
      <c r="R2878" s="41">
        <v>2</v>
      </c>
    </row>
    <row r="2879" spans="1:18">
      <c r="A2879" s="40" t="str">
        <f t="shared" si="176"/>
        <v>1_19933</v>
      </c>
      <c r="B2879" s="40">
        <v>1</v>
      </c>
      <c r="C2879" s="41" t="s">
        <v>92</v>
      </c>
      <c r="D2879" s="40">
        <v>3</v>
      </c>
      <c r="E2879" s="40">
        <v>1993</v>
      </c>
      <c r="F2879" s="40" t="str">
        <f t="shared" si="177"/>
        <v>1993Q3</v>
      </c>
      <c r="G2879" s="40">
        <v>1</v>
      </c>
      <c r="H2879" s="40">
        <v>0</v>
      </c>
      <c r="I2879" s="40">
        <v>0</v>
      </c>
      <c r="J2879" s="42">
        <v>742</v>
      </c>
      <c r="K2879" s="42">
        <f>J2879*OtherData!$C$3</f>
        <v>561.69568508705527</v>
      </c>
      <c r="L2879" s="42" t="str">
        <f>VLOOKUP($C2879,OtherData!$H:$I,2,0)</f>
        <v>Storm</v>
      </c>
      <c r="M2879" s="54">
        <f t="shared" si="178"/>
        <v>-3.9283718945876164E-2</v>
      </c>
      <c r="N2879" s="42" t="e">
        <f>VLOOKUP(E2879,Inflation!$A$2:'Inflation'!$L$63,14,FALSE)*J2879</f>
        <v>#REF!</v>
      </c>
      <c r="O2879" s="126" t="e">
        <f t="shared" si="179"/>
        <v>#REF!</v>
      </c>
      <c r="P2879" s="41">
        <v>3</v>
      </c>
      <c r="Q2879" s="41">
        <v>3</v>
      </c>
      <c r="R2879" s="41">
        <v>3</v>
      </c>
    </row>
    <row r="2880" spans="1:18">
      <c r="A2880" s="40" t="str">
        <f t="shared" si="176"/>
        <v>3_19863</v>
      </c>
      <c r="B2880" s="40">
        <v>3</v>
      </c>
      <c r="C2880" s="41" t="s">
        <v>66</v>
      </c>
      <c r="D2880" s="40">
        <v>3</v>
      </c>
      <c r="E2880" s="40">
        <v>1986</v>
      </c>
      <c r="F2880" s="40" t="str">
        <f t="shared" si="177"/>
        <v>1986Q3</v>
      </c>
      <c r="G2880" s="40">
        <v>1</v>
      </c>
      <c r="H2880" s="40">
        <v>0</v>
      </c>
      <c r="I2880" s="40">
        <v>0</v>
      </c>
      <c r="J2880" s="42">
        <v>741</v>
      </c>
      <c r="K2880" s="42">
        <f>J2880*OtherData!$C$3</f>
        <v>560.93868281604853</v>
      </c>
      <c r="L2880" s="42" t="str">
        <f>VLOOKUP($C2880,OtherData!$H:$I,2,0)</f>
        <v>Water</v>
      </c>
      <c r="M2880" s="54">
        <f t="shared" si="178"/>
        <v>-3.9283725609127171E-2</v>
      </c>
      <c r="N2880" s="42" t="e">
        <f>VLOOKUP(E2880,Inflation!$A$2:'Inflation'!$L$63,14,FALSE)*J2880</f>
        <v>#REF!</v>
      </c>
      <c r="O2880" s="126" t="e">
        <f t="shared" si="179"/>
        <v>#REF!</v>
      </c>
      <c r="P2880" s="41">
        <v>4</v>
      </c>
      <c r="Q2880" s="41">
        <v>4</v>
      </c>
      <c r="R2880" s="41">
        <v>4</v>
      </c>
    </row>
    <row r="2881" spans="1:18">
      <c r="A2881" s="40" t="str">
        <f t="shared" si="176"/>
        <v>2_19772</v>
      </c>
      <c r="B2881" s="40">
        <v>2</v>
      </c>
      <c r="C2881" s="41" t="s">
        <v>83</v>
      </c>
      <c r="D2881" s="40">
        <v>2</v>
      </c>
      <c r="E2881" s="40">
        <v>1977</v>
      </c>
      <c r="F2881" s="40" t="str">
        <f t="shared" si="177"/>
        <v>1977Q2</v>
      </c>
      <c r="G2881" s="40">
        <v>1</v>
      </c>
      <c r="H2881" s="40">
        <v>0</v>
      </c>
      <c r="I2881" s="40">
        <v>0</v>
      </c>
      <c r="J2881" s="42">
        <v>739</v>
      </c>
      <c r="K2881" s="42">
        <f>J2881*OtherData!$C$3</f>
        <v>559.42467827403482</v>
      </c>
      <c r="L2881" s="42" t="str">
        <f>VLOOKUP($C2881,OtherData!$H:$I,2,0)</f>
        <v>Storm</v>
      </c>
      <c r="M2881" s="54">
        <f t="shared" si="178"/>
        <v>-3.9283738935629184E-2</v>
      </c>
      <c r="N2881" s="42" t="e">
        <f>VLOOKUP(E2881,Inflation!$A$2:'Inflation'!$L$63,14,FALSE)*J2881</f>
        <v>#REF!</v>
      </c>
      <c r="O2881" s="126" t="e">
        <f t="shared" si="179"/>
        <v>#REF!</v>
      </c>
      <c r="P2881" s="41">
        <v>1</v>
      </c>
      <c r="Q2881" s="41">
        <v>1</v>
      </c>
      <c r="R2881" s="41">
        <v>1</v>
      </c>
    </row>
    <row r="2882" spans="1:18">
      <c r="A2882" s="40" t="str">
        <f t="shared" ref="A2882:A2945" si="180">B2882&amp;"_"&amp;E2882&amp;D2882</f>
        <v>4_19611</v>
      </c>
      <c r="B2882" s="40">
        <v>4</v>
      </c>
      <c r="C2882" s="41" t="s">
        <v>68</v>
      </c>
      <c r="D2882" s="40">
        <v>1</v>
      </c>
      <c r="E2882" s="40">
        <v>1961</v>
      </c>
      <c r="F2882" s="40" t="str">
        <f t="shared" ref="F2882:F2945" si="181">E2882&amp;"Q"&amp;D2882</f>
        <v>1961Q1</v>
      </c>
      <c r="G2882" s="40">
        <v>1</v>
      </c>
      <c r="H2882" s="40">
        <v>0</v>
      </c>
      <c r="I2882" s="40">
        <v>0</v>
      </c>
      <c r="J2882" s="42">
        <v>738</v>
      </c>
      <c r="K2882" s="42">
        <f>J2882*OtherData!$C$3</f>
        <v>558.66767600302808</v>
      </c>
      <c r="L2882" s="42" t="str">
        <f>VLOOKUP($C2882,OtherData!$H:$I,2,0)</f>
        <v>Wind</v>
      </c>
      <c r="M2882" s="54">
        <f t="shared" ref="M2882:M2945" si="182">STANDARDIZE(J2882,AVERAGE($J$2:$J$3367),_xlfn.STDEV.S($J$2:$J$3367))</f>
        <v>-3.928374559888019E-2</v>
      </c>
      <c r="N2882" s="42" t="e">
        <f>VLOOKUP(E2882,Inflation!$A$2:'Inflation'!$L$63,14,FALSE)*J2882</f>
        <v>#REF!</v>
      </c>
      <c r="O2882" s="126" t="e">
        <f t="shared" ref="O2882:O2945" si="183">STANDARDIZE(N2882,AVERAGE($N$2:$N$3367),_xlfn.STDEV.S($N$2:$N$3367))</f>
        <v>#REF!</v>
      </c>
      <c r="P2882" s="41">
        <v>5</v>
      </c>
      <c r="Q2882" s="41">
        <v>2</v>
      </c>
      <c r="R2882" s="41">
        <v>2</v>
      </c>
    </row>
    <row r="2883" spans="1:18">
      <c r="A2883" s="40" t="str">
        <f t="shared" si="180"/>
        <v>1_19884</v>
      </c>
      <c r="B2883" s="40">
        <v>1</v>
      </c>
      <c r="C2883" s="41" t="s">
        <v>73</v>
      </c>
      <c r="D2883" s="40">
        <v>4</v>
      </c>
      <c r="E2883" s="40">
        <v>1988</v>
      </c>
      <c r="F2883" s="40" t="str">
        <f t="shared" si="181"/>
        <v>1988Q4</v>
      </c>
      <c r="G2883" s="40">
        <v>1</v>
      </c>
      <c r="H2883" s="40">
        <v>0</v>
      </c>
      <c r="I2883" s="40">
        <v>0</v>
      </c>
      <c r="J2883" s="42">
        <v>738</v>
      </c>
      <c r="K2883" s="42">
        <f>J2883*OtherData!$C$3</f>
        <v>558.66767600302808</v>
      </c>
      <c r="L2883" s="42" t="str">
        <f>VLOOKUP($C2883,OtherData!$H:$I,2,0)</f>
        <v>Wind</v>
      </c>
      <c r="M2883" s="54">
        <f t="shared" si="182"/>
        <v>-3.928374559888019E-2</v>
      </c>
      <c r="N2883" s="42" t="e">
        <f>VLOOKUP(E2883,Inflation!$A$2:'Inflation'!$L$63,14,FALSE)*J2883</f>
        <v>#REF!</v>
      </c>
      <c r="O2883" s="126" t="e">
        <f t="shared" si="183"/>
        <v>#REF!</v>
      </c>
      <c r="P2883" s="41">
        <v>3</v>
      </c>
      <c r="Q2883" s="41">
        <v>3</v>
      </c>
      <c r="R2883" s="41">
        <v>3</v>
      </c>
    </row>
    <row r="2884" spans="1:18">
      <c r="A2884" s="40" t="str">
        <f t="shared" si="180"/>
        <v>4_19823</v>
      </c>
      <c r="B2884" s="40">
        <v>4</v>
      </c>
      <c r="C2884" s="41" t="s">
        <v>68</v>
      </c>
      <c r="D2884" s="40">
        <v>3</v>
      </c>
      <c r="E2884" s="40">
        <v>1982</v>
      </c>
      <c r="F2884" s="40" t="str">
        <f t="shared" si="181"/>
        <v>1982Q3</v>
      </c>
      <c r="G2884" s="40">
        <v>1</v>
      </c>
      <c r="H2884" s="40">
        <v>0</v>
      </c>
      <c r="I2884" s="40">
        <v>0</v>
      </c>
      <c r="J2884" s="42">
        <v>737</v>
      </c>
      <c r="K2884" s="42">
        <f>J2884*OtherData!$C$3</f>
        <v>557.91067373202122</v>
      </c>
      <c r="L2884" s="42" t="str">
        <f>VLOOKUP($C2884,OtherData!$H:$I,2,0)</f>
        <v>Wind</v>
      </c>
      <c r="M2884" s="54">
        <f t="shared" si="182"/>
        <v>-3.9283752262131197E-2</v>
      </c>
      <c r="N2884" s="42" t="e">
        <f>VLOOKUP(E2884,Inflation!$A$2:'Inflation'!$L$63,14,FALSE)*J2884</f>
        <v>#REF!</v>
      </c>
      <c r="O2884" s="126" t="e">
        <f t="shared" si="183"/>
        <v>#REF!</v>
      </c>
      <c r="P2884" s="41">
        <v>3</v>
      </c>
      <c r="Q2884" s="41">
        <v>3</v>
      </c>
      <c r="R2884" s="41">
        <v>3</v>
      </c>
    </row>
    <row r="2885" spans="1:18">
      <c r="A2885" s="40" t="str">
        <f t="shared" si="180"/>
        <v>3_19882</v>
      </c>
      <c r="B2885" s="40">
        <v>3</v>
      </c>
      <c r="C2885" s="41" t="s">
        <v>86</v>
      </c>
      <c r="D2885" s="40">
        <v>2</v>
      </c>
      <c r="E2885" s="40">
        <v>1988</v>
      </c>
      <c r="F2885" s="40" t="str">
        <f t="shared" si="181"/>
        <v>1988Q2</v>
      </c>
      <c r="G2885" s="40">
        <v>1</v>
      </c>
      <c r="H2885" s="40">
        <v>0</v>
      </c>
      <c r="I2885" s="40">
        <v>0</v>
      </c>
      <c r="J2885" s="42">
        <v>733</v>
      </c>
      <c r="K2885" s="42">
        <f>J2885*OtherData!$C$3</f>
        <v>554.88266464799392</v>
      </c>
      <c r="L2885" s="42" t="str">
        <f>VLOOKUP($C2885,OtherData!$H:$I,2,0)</f>
        <v>Storm</v>
      </c>
      <c r="M2885" s="54">
        <f t="shared" si="182"/>
        <v>-3.9283778915135223E-2</v>
      </c>
      <c r="N2885" s="42" t="e">
        <f>VLOOKUP(E2885,Inflation!$A$2:'Inflation'!$L$63,14,FALSE)*J2885</f>
        <v>#REF!</v>
      </c>
      <c r="O2885" s="126" t="e">
        <f t="shared" si="183"/>
        <v>#REF!</v>
      </c>
      <c r="P2885" s="41">
        <v>4</v>
      </c>
      <c r="Q2885" s="41">
        <v>4</v>
      </c>
      <c r="R2885" s="41">
        <v>4</v>
      </c>
    </row>
    <row r="2886" spans="1:18">
      <c r="A2886" s="40" t="str">
        <f t="shared" si="180"/>
        <v>3_19882</v>
      </c>
      <c r="B2886" s="40">
        <v>3</v>
      </c>
      <c r="C2886" s="41" t="s">
        <v>86</v>
      </c>
      <c r="D2886" s="40">
        <v>2</v>
      </c>
      <c r="E2886" s="40">
        <v>1988</v>
      </c>
      <c r="F2886" s="40" t="str">
        <f t="shared" si="181"/>
        <v>1988Q2</v>
      </c>
      <c r="G2886" s="40">
        <v>1</v>
      </c>
      <c r="H2886" s="40">
        <v>0</v>
      </c>
      <c r="I2886" s="40">
        <v>0</v>
      </c>
      <c r="J2886" s="42">
        <v>733</v>
      </c>
      <c r="K2886" s="42">
        <f>J2886*OtherData!$C$3</f>
        <v>554.88266464799392</v>
      </c>
      <c r="L2886" s="42" t="str">
        <f>VLOOKUP($C2886,OtherData!$H:$I,2,0)</f>
        <v>Storm</v>
      </c>
      <c r="M2886" s="54">
        <f t="shared" si="182"/>
        <v>-3.9283778915135223E-2</v>
      </c>
      <c r="N2886" s="42" t="e">
        <f>VLOOKUP(E2886,Inflation!$A$2:'Inflation'!$L$63,14,FALSE)*J2886</f>
        <v>#REF!</v>
      </c>
      <c r="O2886" s="126" t="e">
        <f t="shared" si="183"/>
        <v>#REF!</v>
      </c>
      <c r="P2886" s="41">
        <v>2</v>
      </c>
      <c r="Q2886" s="41">
        <v>2</v>
      </c>
      <c r="R2886" s="41">
        <v>2</v>
      </c>
    </row>
    <row r="2887" spans="1:18">
      <c r="A2887" s="40" t="str">
        <f t="shared" si="180"/>
        <v>2_19851</v>
      </c>
      <c r="B2887" s="40">
        <v>2</v>
      </c>
      <c r="C2887" s="41" t="s">
        <v>86</v>
      </c>
      <c r="D2887" s="40">
        <v>1</v>
      </c>
      <c r="E2887" s="40">
        <v>1985</v>
      </c>
      <c r="F2887" s="40" t="str">
        <f t="shared" si="181"/>
        <v>1985Q1</v>
      </c>
      <c r="G2887" s="40">
        <v>1</v>
      </c>
      <c r="H2887" s="40">
        <v>0</v>
      </c>
      <c r="I2887" s="40">
        <v>0</v>
      </c>
      <c r="J2887" s="42">
        <v>731</v>
      </c>
      <c r="K2887" s="42">
        <f>J2887*OtherData!$C$3</f>
        <v>553.36866010598033</v>
      </c>
      <c r="L2887" s="42" t="str">
        <f>VLOOKUP($C2887,OtherData!$H:$I,2,0)</f>
        <v>Storm</v>
      </c>
      <c r="M2887" s="54">
        <f t="shared" si="182"/>
        <v>-3.9283792241637236E-2</v>
      </c>
      <c r="N2887" s="42" t="e">
        <f>VLOOKUP(E2887,Inflation!$A$2:'Inflation'!$L$63,14,FALSE)*J2887</f>
        <v>#REF!</v>
      </c>
      <c r="O2887" s="126" t="e">
        <f t="shared" si="183"/>
        <v>#REF!</v>
      </c>
      <c r="P2887" s="41">
        <v>5</v>
      </c>
      <c r="Q2887" s="41">
        <v>2</v>
      </c>
      <c r="R2887" s="41">
        <v>2</v>
      </c>
    </row>
    <row r="2888" spans="1:18">
      <c r="A2888" s="40" t="str">
        <f t="shared" si="180"/>
        <v>2_19603</v>
      </c>
      <c r="B2888" s="40">
        <v>2</v>
      </c>
      <c r="C2888" s="41" t="s">
        <v>73</v>
      </c>
      <c r="D2888" s="40">
        <v>3</v>
      </c>
      <c r="E2888" s="40">
        <v>1960</v>
      </c>
      <c r="F2888" s="40" t="str">
        <f t="shared" si="181"/>
        <v>1960Q3</v>
      </c>
      <c r="G2888" s="40">
        <v>1</v>
      </c>
      <c r="H2888" s="40">
        <v>0</v>
      </c>
      <c r="I2888" s="40">
        <v>0</v>
      </c>
      <c r="J2888" s="42">
        <v>730</v>
      </c>
      <c r="K2888" s="42">
        <f>J2888*OtherData!$C$3</f>
        <v>552.61165783497358</v>
      </c>
      <c r="L2888" s="42" t="str">
        <f>VLOOKUP($C2888,OtherData!$H:$I,2,0)</f>
        <v>Wind</v>
      </c>
      <c r="M2888" s="54">
        <f t="shared" si="182"/>
        <v>-3.9283798904888242E-2</v>
      </c>
      <c r="N2888" s="42" t="e">
        <f>VLOOKUP(E2888,Inflation!$A$2:'Inflation'!$L$63,14,FALSE)*J2888</f>
        <v>#REF!</v>
      </c>
      <c r="O2888" s="126" t="e">
        <f t="shared" si="183"/>
        <v>#REF!</v>
      </c>
      <c r="P2888" s="41">
        <v>2</v>
      </c>
      <c r="Q2888" s="41">
        <v>2</v>
      </c>
      <c r="R2888" s="41">
        <v>2</v>
      </c>
    </row>
    <row r="2889" spans="1:18">
      <c r="A2889" s="40" t="str">
        <f t="shared" si="180"/>
        <v>4_19853</v>
      </c>
      <c r="B2889" s="40">
        <v>4</v>
      </c>
      <c r="C2889" s="41" t="s">
        <v>73</v>
      </c>
      <c r="D2889" s="40">
        <v>3</v>
      </c>
      <c r="E2889" s="40">
        <v>1985</v>
      </c>
      <c r="F2889" s="40" t="str">
        <f t="shared" si="181"/>
        <v>1985Q3</v>
      </c>
      <c r="G2889" s="40">
        <v>1</v>
      </c>
      <c r="H2889" s="40">
        <v>0</v>
      </c>
      <c r="I2889" s="40">
        <v>0</v>
      </c>
      <c r="J2889" s="42">
        <v>730</v>
      </c>
      <c r="K2889" s="42">
        <f>J2889*OtherData!$C$3</f>
        <v>552.61165783497358</v>
      </c>
      <c r="L2889" s="42" t="str">
        <f>VLOOKUP($C2889,OtherData!$H:$I,2,0)</f>
        <v>Wind</v>
      </c>
      <c r="M2889" s="54">
        <f t="shared" si="182"/>
        <v>-3.9283798904888242E-2</v>
      </c>
      <c r="N2889" s="42" t="e">
        <f>VLOOKUP(E2889,Inflation!$A$2:'Inflation'!$L$63,14,FALSE)*J2889</f>
        <v>#REF!</v>
      </c>
      <c r="O2889" s="126" t="e">
        <f t="shared" si="183"/>
        <v>#REF!</v>
      </c>
      <c r="P2889" s="41">
        <v>1</v>
      </c>
      <c r="Q2889" s="41">
        <v>1</v>
      </c>
      <c r="R2889" s="41">
        <v>1</v>
      </c>
    </row>
    <row r="2890" spans="1:18">
      <c r="A2890" s="40" t="str">
        <f t="shared" si="180"/>
        <v>3_19863</v>
      </c>
      <c r="B2890" s="40">
        <v>3</v>
      </c>
      <c r="C2890" s="41" t="s">
        <v>73</v>
      </c>
      <c r="D2890" s="40">
        <v>3</v>
      </c>
      <c r="E2890" s="40">
        <v>1986</v>
      </c>
      <c r="F2890" s="40" t="str">
        <f t="shared" si="181"/>
        <v>1986Q3</v>
      </c>
      <c r="G2890" s="40">
        <v>1</v>
      </c>
      <c r="H2890" s="40">
        <v>0</v>
      </c>
      <c r="I2890" s="40">
        <v>0</v>
      </c>
      <c r="J2890" s="42">
        <v>729</v>
      </c>
      <c r="K2890" s="42">
        <f>J2890*OtherData!$C$3</f>
        <v>551.85465556396673</v>
      </c>
      <c r="L2890" s="42" t="str">
        <f>VLOOKUP($C2890,OtherData!$H:$I,2,0)</f>
        <v>Wind</v>
      </c>
      <c r="M2890" s="54">
        <f t="shared" si="182"/>
        <v>-3.9283805568139249E-2</v>
      </c>
      <c r="N2890" s="42" t="e">
        <f>VLOOKUP(E2890,Inflation!$A$2:'Inflation'!$L$63,14,FALSE)*J2890</f>
        <v>#REF!</v>
      </c>
      <c r="O2890" s="126" t="e">
        <f t="shared" si="183"/>
        <v>#REF!</v>
      </c>
      <c r="P2890" s="41">
        <v>3</v>
      </c>
      <c r="Q2890" s="41">
        <v>3</v>
      </c>
      <c r="R2890" s="41">
        <v>3</v>
      </c>
    </row>
    <row r="2891" spans="1:18">
      <c r="A2891" s="40" t="str">
        <f t="shared" si="180"/>
        <v>1_19654</v>
      </c>
      <c r="B2891" s="40">
        <v>1</v>
      </c>
      <c r="C2891" s="41" t="s">
        <v>86</v>
      </c>
      <c r="D2891" s="40">
        <v>4</v>
      </c>
      <c r="E2891" s="40">
        <v>1965</v>
      </c>
      <c r="F2891" s="40" t="str">
        <f t="shared" si="181"/>
        <v>1965Q4</v>
      </c>
      <c r="G2891" s="40">
        <v>1</v>
      </c>
      <c r="H2891" s="40">
        <v>0</v>
      </c>
      <c r="I2891" s="40">
        <v>0</v>
      </c>
      <c r="J2891" s="42">
        <v>725</v>
      </c>
      <c r="K2891" s="42">
        <f>J2891*OtherData!$C$3</f>
        <v>548.82664647993943</v>
      </c>
      <c r="L2891" s="42" t="str">
        <f>VLOOKUP($C2891,OtherData!$H:$I,2,0)</f>
        <v>Storm</v>
      </c>
      <c r="M2891" s="54">
        <f t="shared" si="182"/>
        <v>-3.9283832221143268E-2</v>
      </c>
      <c r="N2891" s="42" t="e">
        <f>VLOOKUP(E2891,Inflation!$A$2:'Inflation'!$L$63,14,FALSE)*J2891</f>
        <v>#REF!</v>
      </c>
      <c r="O2891" s="126" t="e">
        <f t="shared" si="183"/>
        <v>#REF!</v>
      </c>
      <c r="P2891" s="41">
        <v>3</v>
      </c>
      <c r="Q2891" s="41">
        <v>3</v>
      </c>
      <c r="R2891" s="41">
        <v>3</v>
      </c>
    </row>
    <row r="2892" spans="1:18">
      <c r="A2892" s="40" t="str">
        <f t="shared" si="180"/>
        <v>1_19912</v>
      </c>
      <c r="B2892" s="40">
        <v>1</v>
      </c>
      <c r="C2892" s="41" t="s">
        <v>71</v>
      </c>
      <c r="D2892" s="40">
        <v>2</v>
      </c>
      <c r="E2892" s="40">
        <v>1991</v>
      </c>
      <c r="F2892" s="40" t="str">
        <f t="shared" si="181"/>
        <v>1991Q2</v>
      </c>
      <c r="G2892" s="40">
        <v>1</v>
      </c>
      <c r="H2892" s="40">
        <v>0</v>
      </c>
      <c r="I2892" s="40">
        <v>0</v>
      </c>
      <c r="J2892" s="42">
        <v>722</v>
      </c>
      <c r="K2892" s="42">
        <f>J2892*OtherData!$C$3</f>
        <v>546.55563966691898</v>
      </c>
      <c r="L2892" s="42" t="str">
        <f>VLOOKUP($C2892,OtherData!$H:$I,2,0)</f>
        <v>Storm</v>
      </c>
      <c r="M2892" s="54">
        <f t="shared" si="182"/>
        <v>-3.9283852210896288E-2</v>
      </c>
      <c r="N2892" s="42" t="e">
        <f>VLOOKUP(E2892,Inflation!$A$2:'Inflation'!$L$63,14,FALSE)*J2892</f>
        <v>#REF!</v>
      </c>
      <c r="O2892" s="126" t="e">
        <f t="shared" si="183"/>
        <v>#REF!</v>
      </c>
      <c r="P2892" s="41">
        <v>1</v>
      </c>
      <c r="Q2892" s="41">
        <v>1</v>
      </c>
      <c r="R2892" s="41">
        <v>1</v>
      </c>
    </row>
    <row r="2893" spans="1:18">
      <c r="A2893" s="40" t="str">
        <f t="shared" si="180"/>
        <v>1_19862</v>
      </c>
      <c r="B2893" s="40">
        <v>1</v>
      </c>
      <c r="C2893" s="41" t="s">
        <v>73</v>
      </c>
      <c r="D2893" s="40">
        <v>2</v>
      </c>
      <c r="E2893" s="40">
        <v>1986</v>
      </c>
      <c r="F2893" s="40" t="str">
        <f t="shared" si="181"/>
        <v>1986Q2</v>
      </c>
      <c r="G2893" s="40">
        <v>1</v>
      </c>
      <c r="H2893" s="40">
        <v>0</v>
      </c>
      <c r="I2893" s="40">
        <v>0</v>
      </c>
      <c r="J2893" s="42">
        <v>714</v>
      </c>
      <c r="K2893" s="42">
        <f>J2893*OtherData!$C$3</f>
        <v>540.49962149886449</v>
      </c>
      <c r="L2893" s="42" t="str">
        <f>VLOOKUP($C2893,OtherData!$H:$I,2,0)</f>
        <v>Wind</v>
      </c>
      <c r="M2893" s="54">
        <f t="shared" si="182"/>
        <v>-3.928390551690434E-2</v>
      </c>
      <c r="N2893" s="42" t="e">
        <f>VLOOKUP(E2893,Inflation!$A$2:'Inflation'!$L$63,14,FALSE)*J2893</f>
        <v>#REF!</v>
      </c>
      <c r="O2893" s="126" t="e">
        <f t="shared" si="183"/>
        <v>#REF!</v>
      </c>
      <c r="P2893" s="41">
        <v>1</v>
      </c>
      <c r="Q2893" s="41">
        <v>1</v>
      </c>
      <c r="R2893" s="41">
        <v>1</v>
      </c>
    </row>
    <row r="2894" spans="1:18">
      <c r="A2894" s="40" t="str">
        <f t="shared" si="180"/>
        <v>2_19804</v>
      </c>
      <c r="B2894" s="40">
        <v>2</v>
      </c>
      <c r="C2894" s="41" t="s">
        <v>67</v>
      </c>
      <c r="D2894" s="40">
        <v>4</v>
      </c>
      <c r="E2894" s="40">
        <v>1980</v>
      </c>
      <c r="F2894" s="40" t="str">
        <f t="shared" si="181"/>
        <v>1980Q4</v>
      </c>
      <c r="G2894" s="40">
        <v>3</v>
      </c>
      <c r="H2894" s="40">
        <v>0</v>
      </c>
      <c r="I2894" s="40">
        <v>0</v>
      </c>
      <c r="J2894" s="42">
        <v>686</v>
      </c>
      <c r="K2894" s="42">
        <f>J2894*OtherData!$C$3</f>
        <v>519.3035579106737</v>
      </c>
      <c r="L2894" s="42" t="str">
        <f>VLOOKUP($C2894,OtherData!$H:$I,2,0)</f>
        <v>Winter</v>
      </c>
      <c r="M2894" s="54">
        <f t="shared" si="182"/>
        <v>-3.9284092087932508E-2</v>
      </c>
      <c r="N2894" s="42" t="e">
        <f>VLOOKUP(E2894,Inflation!$A$2:'Inflation'!$L$63,14,FALSE)*J2894</f>
        <v>#REF!</v>
      </c>
      <c r="O2894" s="126" t="e">
        <f t="shared" si="183"/>
        <v>#REF!</v>
      </c>
      <c r="P2894" s="41">
        <v>4</v>
      </c>
      <c r="Q2894" s="41">
        <v>4</v>
      </c>
      <c r="R2894" s="41">
        <v>4</v>
      </c>
    </row>
    <row r="2895" spans="1:18">
      <c r="A2895" s="40" t="str">
        <f t="shared" si="180"/>
        <v>1_19774</v>
      </c>
      <c r="B2895" s="40">
        <v>1</v>
      </c>
      <c r="C2895" s="41" t="s">
        <v>74</v>
      </c>
      <c r="D2895" s="40">
        <v>4</v>
      </c>
      <c r="E2895" s="40">
        <v>1977</v>
      </c>
      <c r="F2895" s="40" t="str">
        <f t="shared" si="181"/>
        <v>1977Q4</v>
      </c>
      <c r="G2895" s="40">
        <v>1</v>
      </c>
      <c r="H2895" s="40">
        <v>0</v>
      </c>
      <c r="I2895" s="40">
        <v>0</v>
      </c>
      <c r="J2895" s="42">
        <v>642</v>
      </c>
      <c r="K2895" s="42">
        <f>J2895*OtherData!$C$3</f>
        <v>485.99545798637399</v>
      </c>
      <c r="L2895" s="42" t="str">
        <f>VLOOKUP($C2895,OtherData!$H:$I,2,0)</f>
        <v>Storm</v>
      </c>
      <c r="M2895" s="54">
        <f t="shared" si="182"/>
        <v>-3.9284385270976774E-2</v>
      </c>
      <c r="N2895" s="42" t="e">
        <f>VLOOKUP(E2895,Inflation!$A$2:'Inflation'!$L$63,14,FALSE)*J2895</f>
        <v>#REF!</v>
      </c>
      <c r="O2895" s="126" t="e">
        <f t="shared" si="183"/>
        <v>#REF!</v>
      </c>
      <c r="P2895" s="41">
        <v>4</v>
      </c>
      <c r="Q2895" s="41">
        <v>4</v>
      </c>
      <c r="R2895" s="41">
        <v>5</v>
      </c>
    </row>
    <row r="2896" spans="1:18">
      <c r="A2896" s="40" t="str">
        <f t="shared" si="180"/>
        <v>3_19741</v>
      </c>
      <c r="B2896" s="40">
        <v>3</v>
      </c>
      <c r="C2896" s="41" t="s">
        <v>74</v>
      </c>
      <c r="D2896" s="40">
        <v>1</v>
      </c>
      <c r="E2896" s="40">
        <v>1974</v>
      </c>
      <c r="F2896" s="40" t="str">
        <f t="shared" si="181"/>
        <v>1974Q1</v>
      </c>
      <c r="G2896" s="40">
        <v>1</v>
      </c>
      <c r="H2896" s="40">
        <v>0</v>
      </c>
      <c r="I2896" s="40">
        <v>0</v>
      </c>
      <c r="J2896" s="42">
        <v>623</v>
      </c>
      <c r="K2896" s="42">
        <f>J2896*OtherData!$C$3</f>
        <v>471.61241483724456</v>
      </c>
      <c r="L2896" s="42" t="str">
        <f>VLOOKUP($C2896,OtherData!$H:$I,2,0)</f>
        <v>Storm</v>
      </c>
      <c r="M2896" s="54">
        <f t="shared" si="182"/>
        <v>-3.9284511872745891E-2</v>
      </c>
      <c r="N2896" s="42" t="e">
        <f>VLOOKUP(E2896,Inflation!$A$2:'Inflation'!$L$63,14,FALSE)*J2896</f>
        <v>#REF!</v>
      </c>
      <c r="O2896" s="126" t="e">
        <f t="shared" si="183"/>
        <v>#REF!</v>
      </c>
      <c r="P2896" s="41">
        <v>4</v>
      </c>
      <c r="Q2896" s="41">
        <v>4</v>
      </c>
      <c r="R2896" s="41">
        <v>4</v>
      </c>
    </row>
    <row r="2897" spans="1:18">
      <c r="A2897" s="40" t="str">
        <f t="shared" si="180"/>
        <v>6_19741</v>
      </c>
      <c r="B2897" s="40">
        <v>6</v>
      </c>
      <c r="C2897" s="41" t="s">
        <v>74</v>
      </c>
      <c r="D2897" s="40">
        <v>1</v>
      </c>
      <c r="E2897" s="40">
        <v>1974</v>
      </c>
      <c r="F2897" s="40" t="str">
        <f t="shared" si="181"/>
        <v>1974Q1</v>
      </c>
      <c r="G2897" s="40">
        <v>1</v>
      </c>
      <c r="H2897" s="40">
        <v>0</v>
      </c>
      <c r="I2897" s="40">
        <v>0</v>
      </c>
      <c r="J2897" s="42">
        <v>601</v>
      </c>
      <c r="K2897" s="42">
        <f>J2897*OtherData!$C$3</f>
        <v>454.95836487509467</v>
      </c>
      <c r="L2897" s="42" t="str">
        <f>VLOOKUP($C2897,OtherData!$H:$I,2,0)</f>
        <v>Storm</v>
      </c>
      <c r="M2897" s="54">
        <f t="shared" si="182"/>
        <v>-3.928465846426802E-2</v>
      </c>
      <c r="N2897" s="42" t="e">
        <f>VLOOKUP(E2897,Inflation!$A$2:'Inflation'!$L$63,14,FALSE)*J2897</f>
        <v>#REF!</v>
      </c>
      <c r="O2897" s="126" t="e">
        <f t="shared" si="183"/>
        <v>#REF!</v>
      </c>
      <c r="P2897" s="41">
        <v>1</v>
      </c>
      <c r="Q2897" s="41">
        <v>1</v>
      </c>
      <c r="R2897" s="41">
        <v>1</v>
      </c>
    </row>
    <row r="2898" spans="1:18">
      <c r="A2898" s="40" t="str">
        <f t="shared" si="180"/>
        <v>4_19741</v>
      </c>
      <c r="B2898" s="40">
        <v>4</v>
      </c>
      <c r="C2898" s="41" t="s">
        <v>74</v>
      </c>
      <c r="D2898" s="40">
        <v>1</v>
      </c>
      <c r="E2898" s="40">
        <v>1974</v>
      </c>
      <c r="F2898" s="40" t="str">
        <f t="shared" si="181"/>
        <v>1974Q1</v>
      </c>
      <c r="G2898" s="40">
        <v>1</v>
      </c>
      <c r="H2898" s="40">
        <v>0</v>
      </c>
      <c r="I2898" s="40">
        <v>0</v>
      </c>
      <c r="J2898" s="42">
        <v>596</v>
      </c>
      <c r="K2898" s="42">
        <f>J2898*OtherData!$C$3</f>
        <v>451.17335352006057</v>
      </c>
      <c r="L2898" s="42" t="str">
        <f>VLOOKUP($C2898,OtherData!$H:$I,2,0)</f>
        <v>Storm</v>
      </c>
      <c r="M2898" s="54">
        <f t="shared" si="182"/>
        <v>-3.9284691780523052E-2</v>
      </c>
      <c r="N2898" s="42" t="e">
        <f>VLOOKUP(E2898,Inflation!$A$2:'Inflation'!$L$63,14,FALSE)*J2898</f>
        <v>#REF!</v>
      </c>
      <c r="O2898" s="126" t="e">
        <f t="shared" si="183"/>
        <v>#REF!</v>
      </c>
      <c r="P2898" s="41">
        <v>2</v>
      </c>
      <c r="Q2898" s="41">
        <v>2</v>
      </c>
      <c r="R2898" s="41">
        <v>2</v>
      </c>
    </row>
    <row r="2899" spans="1:18">
      <c r="A2899" s="40" t="str">
        <f t="shared" si="180"/>
        <v>1_19734</v>
      </c>
      <c r="B2899" s="40">
        <v>1</v>
      </c>
      <c r="C2899" s="41" t="s">
        <v>67</v>
      </c>
      <c r="D2899" s="40">
        <v>4</v>
      </c>
      <c r="E2899" s="40">
        <v>1973</v>
      </c>
      <c r="F2899" s="40" t="str">
        <f t="shared" si="181"/>
        <v>1973Q4</v>
      </c>
      <c r="G2899" s="40">
        <v>1</v>
      </c>
      <c r="H2899" s="40">
        <v>0</v>
      </c>
      <c r="I2899" s="40">
        <v>0</v>
      </c>
      <c r="J2899" s="42">
        <v>541</v>
      </c>
      <c r="K2899" s="42">
        <f>J2899*OtherData!$C$3</f>
        <v>409.53822861468586</v>
      </c>
      <c r="L2899" s="42" t="str">
        <f>VLOOKUP($C2899,OtherData!$H:$I,2,0)</f>
        <v>Winter</v>
      </c>
      <c r="M2899" s="54">
        <f t="shared" si="182"/>
        <v>-3.928505825932839E-2</v>
      </c>
      <c r="N2899" s="42" t="e">
        <f>VLOOKUP(E2899,Inflation!$A$2:'Inflation'!$L$63,14,FALSE)*J2899</f>
        <v>#REF!</v>
      </c>
      <c r="O2899" s="126" t="e">
        <f t="shared" si="183"/>
        <v>#REF!</v>
      </c>
      <c r="P2899" s="41">
        <v>4</v>
      </c>
      <c r="Q2899" s="41">
        <v>4</v>
      </c>
      <c r="R2899" s="41">
        <v>4</v>
      </c>
    </row>
    <row r="2900" spans="1:18">
      <c r="A2900" s="40" t="str">
        <f t="shared" si="180"/>
        <v>3_19733</v>
      </c>
      <c r="B2900" s="40">
        <v>3</v>
      </c>
      <c r="C2900" s="41" t="s">
        <v>92</v>
      </c>
      <c r="D2900" s="40">
        <v>3</v>
      </c>
      <c r="E2900" s="40">
        <v>1973</v>
      </c>
      <c r="F2900" s="40" t="str">
        <f t="shared" si="181"/>
        <v>1973Q3</v>
      </c>
      <c r="G2900" s="40">
        <v>1</v>
      </c>
      <c r="H2900" s="40">
        <v>0</v>
      </c>
      <c r="I2900" s="40">
        <v>0</v>
      </c>
      <c r="J2900" s="42">
        <v>460</v>
      </c>
      <c r="K2900" s="42">
        <f>J2900*OtherData!$C$3</f>
        <v>348.22104466313402</v>
      </c>
      <c r="L2900" s="42" t="str">
        <f>VLOOKUP($C2900,OtherData!$H:$I,2,0)</f>
        <v>Storm</v>
      </c>
      <c r="M2900" s="54">
        <f t="shared" si="182"/>
        <v>-3.9285597982659883E-2</v>
      </c>
      <c r="N2900" s="42" t="e">
        <f>VLOOKUP(E2900,Inflation!$A$2:'Inflation'!$L$63,14,FALSE)*J2900</f>
        <v>#REF!</v>
      </c>
      <c r="O2900" s="126" t="e">
        <f t="shared" si="183"/>
        <v>#REF!</v>
      </c>
      <c r="P2900" s="41">
        <v>5</v>
      </c>
      <c r="Q2900" s="41">
        <v>2</v>
      </c>
      <c r="R2900" s="41">
        <v>5</v>
      </c>
    </row>
    <row r="2901" spans="1:18">
      <c r="A2901" s="40" t="str">
        <f t="shared" si="180"/>
        <v>1_19811</v>
      </c>
      <c r="B2901" s="40">
        <v>1</v>
      </c>
      <c r="C2901" s="41" t="s">
        <v>67</v>
      </c>
      <c r="D2901" s="40">
        <v>1</v>
      </c>
      <c r="E2901" s="40">
        <v>1981</v>
      </c>
      <c r="F2901" s="40" t="str">
        <f t="shared" si="181"/>
        <v>1981Q1</v>
      </c>
      <c r="G2901" s="40">
        <v>1</v>
      </c>
      <c r="H2901" s="40">
        <v>0</v>
      </c>
      <c r="I2901" s="40">
        <v>0</v>
      </c>
      <c r="J2901" s="42">
        <v>460</v>
      </c>
      <c r="K2901" s="42">
        <f>J2901*OtherData!$C$3</f>
        <v>348.22104466313402</v>
      </c>
      <c r="L2901" s="42" t="str">
        <f>VLOOKUP($C2901,OtherData!$H:$I,2,0)</f>
        <v>Winter</v>
      </c>
      <c r="M2901" s="54">
        <f t="shared" si="182"/>
        <v>-3.9285597982659883E-2</v>
      </c>
      <c r="N2901" s="42" t="e">
        <f>VLOOKUP(E2901,Inflation!$A$2:'Inflation'!$L$63,14,FALSE)*J2901</f>
        <v>#REF!</v>
      </c>
      <c r="O2901" s="126" t="e">
        <f t="shared" si="183"/>
        <v>#REF!</v>
      </c>
      <c r="P2901" s="41">
        <v>2</v>
      </c>
      <c r="Q2901" s="41">
        <v>2</v>
      </c>
      <c r="R2901" s="41">
        <v>2</v>
      </c>
    </row>
    <row r="2902" spans="1:18">
      <c r="A2902" s="40" t="str">
        <f t="shared" si="180"/>
        <v>5_19733</v>
      </c>
      <c r="B2902" s="40">
        <v>5</v>
      </c>
      <c r="C2902" s="41" t="s">
        <v>92</v>
      </c>
      <c r="D2902" s="40">
        <v>3</v>
      </c>
      <c r="E2902" s="40">
        <v>1973</v>
      </c>
      <c r="F2902" s="40" t="str">
        <f t="shared" si="181"/>
        <v>1973Q3</v>
      </c>
      <c r="G2902" s="40">
        <v>1</v>
      </c>
      <c r="H2902" s="40">
        <v>0</v>
      </c>
      <c r="I2902" s="40">
        <v>0</v>
      </c>
      <c r="J2902" s="42">
        <v>448</v>
      </c>
      <c r="K2902" s="42">
        <f>J2902*OtherData!$C$3</f>
        <v>339.13701741105223</v>
      </c>
      <c r="L2902" s="42" t="str">
        <f>VLOOKUP($C2902,OtherData!$H:$I,2,0)</f>
        <v>Storm</v>
      </c>
      <c r="M2902" s="54">
        <f t="shared" si="182"/>
        <v>-3.9285677941671954E-2</v>
      </c>
      <c r="N2902" s="42" t="e">
        <f>VLOOKUP(E2902,Inflation!$A$2:'Inflation'!$L$63,14,FALSE)*J2902</f>
        <v>#REF!</v>
      </c>
      <c r="O2902" s="126" t="e">
        <f t="shared" si="183"/>
        <v>#REF!</v>
      </c>
      <c r="P2902" s="41">
        <v>3</v>
      </c>
      <c r="Q2902" s="41">
        <v>3</v>
      </c>
      <c r="R2902" s="41">
        <v>3</v>
      </c>
    </row>
    <row r="2903" spans="1:18">
      <c r="A2903" s="40" t="str">
        <f t="shared" si="180"/>
        <v>3_19603</v>
      </c>
      <c r="B2903" s="40">
        <v>3</v>
      </c>
      <c r="C2903" s="41" t="s">
        <v>93</v>
      </c>
      <c r="D2903" s="40">
        <v>3</v>
      </c>
      <c r="E2903" s="40">
        <v>1960</v>
      </c>
      <c r="F2903" s="40" t="str">
        <f t="shared" si="181"/>
        <v>1960Q3</v>
      </c>
      <c r="G2903" s="40">
        <v>1</v>
      </c>
      <c r="H2903" s="40">
        <v>0</v>
      </c>
      <c r="I2903" s="40">
        <v>0</v>
      </c>
      <c r="J2903" s="42">
        <v>435</v>
      </c>
      <c r="K2903" s="42">
        <f>J2903*OtherData!$C$3</f>
        <v>329.29598788796369</v>
      </c>
      <c r="L2903" s="42" t="str">
        <f>VLOOKUP($C2903,OtherData!$H:$I,2,0)</f>
        <v>Storm</v>
      </c>
      <c r="M2903" s="54">
        <f t="shared" si="182"/>
        <v>-3.9285764563935031E-2</v>
      </c>
      <c r="N2903" s="42" t="e">
        <f>VLOOKUP(E2903,Inflation!$A$2:'Inflation'!$L$63,14,FALSE)*J2903</f>
        <v>#REF!</v>
      </c>
      <c r="O2903" s="126" t="e">
        <f t="shared" si="183"/>
        <v>#REF!</v>
      </c>
      <c r="P2903" s="41">
        <v>5</v>
      </c>
      <c r="Q2903" s="41">
        <v>2</v>
      </c>
      <c r="R2903" s="41">
        <v>5</v>
      </c>
    </row>
    <row r="2904" spans="1:18">
      <c r="A2904" s="40" t="str">
        <f t="shared" si="180"/>
        <v>3_19692</v>
      </c>
      <c r="B2904" s="40">
        <v>3</v>
      </c>
      <c r="C2904" s="41" t="s">
        <v>73</v>
      </c>
      <c r="D2904" s="40">
        <v>2</v>
      </c>
      <c r="E2904" s="40">
        <v>1969</v>
      </c>
      <c r="F2904" s="40" t="str">
        <f t="shared" si="181"/>
        <v>1969Q2</v>
      </c>
      <c r="G2904" s="40">
        <v>1</v>
      </c>
      <c r="H2904" s="40">
        <v>0</v>
      </c>
      <c r="I2904" s="40">
        <v>0</v>
      </c>
      <c r="J2904" s="42">
        <v>423</v>
      </c>
      <c r="K2904" s="42">
        <f>J2904*OtherData!$C$3</f>
        <v>320.21196063588189</v>
      </c>
      <c r="L2904" s="42" t="str">
        <f>VLOOKUP($C2904,OtherData!$H:$I,2,0)</f>
        <v>Wind</v>
      </c>
      <c r="M2904" s="54">
        <f t="shared" si="182"/>
        <v>-3.9285844522947103E-2</v>
      </c>
      <c r="N2904" s="42" t="e">
        <f>VLOOKUP(E2904,Inflation!$A$2:'Inflation'!$L$63,14,FALSE)*J2904</f>
        <v>#REF!</v>
      </c>
      <c r="O2904" s="126" t="e">
        <f t="shared" si="183"/>
        <v>#REF!</v>
      </c>
      <c r="P2904" s="41">
        <v>5</v>
      </c>
      <c r="Q2904" s="41">
        <v>2</v>
      </c>
      <c r="R2904" s="41">
        <v>2</v>
      </c>
    </row>
    <row r="2905" spans="1:18">
      <c r="A2905" s="40" t="str">
        <f t="shared" si="180"/>
        <v>5_19733</v>
      </c>
      <c r="B2905" s="40">
        <v>5</v>
      </c>
      <c r="C2905" s="41" t="s">
        <v>92</v>
      </c>
      <c r="D2905" s="40">
        <v>3</v>
      </c>
      <c r="E2905" s="40">
        <v>1973</v>
      </c>
      <c r="F2905" s="40" t="str">
        <f t="shared" si="181"/>
        <v>1973Q3</v>
      </c>
      <c r="G2905" s="40">
        <v>1</v>
      </c>
      <c r="H2905" s="40">
        <v>0</v>
      </c>
      <c r="I2905" s="40">
        <v>0</v>
      </c>
      <c r="J2905" s="42">
        <v>418</v>
      </c>
      <c r="K2905" s="42">
        <f>J2905*OtherData!$C$3</f>
        <v>316.42694928084785</v>
      </c>
      <c r="L2905" s="42" t="str">
        <f>VLOOKUP($C2905,OtherData!$H:$I,2,0)</f>
        <v>Storm</v>
      </c>
      <c r="M2905" s="54">
        <f t="shared" si="182"/>
        <v>-3.9285877839202135E-2</v>
      </c>
      <c r="N2905" s="42" t="e">
        <f>VLOOKUP(E2905,Inflation!$A$2:'Inflation'!$L$63,14,FALSE)*J2905</f>
        <v>#REF!</v>
      </c>
      <c r="O2905" s="126" t="e">
        <f t="shared" si="183"/>
        <v>#REF!</v>
      </c>
      <c r="P2905" s="41">
        <v>2</v>
      </c>
      <c r="Q2905" s="41">
        <v>2</v>
      </c>
      <c r="R2905" s="41">
        <v>2</v>
      </c>
    </row>
    <row r="2906" spans="1:18">
      <c r="A2906" s="40" t="str">
        <f t="shared" si="180"/>
        <v>4_19733</v>
      </c>
      <c r="B2906" s="40">
        <v>4</v>
      </c>
      <c r="C2906" s="41" t="s">
        <v>92</v>
      </c>
      <c r="D2906" s="40">
        <v>3</v>
      </c>
      <c r="E2906" s="40">
        <v>1973</v>
      </c>
      <c r="F2906" s="40" t="str">
        <f t="shared" si="181"/>
        <v>1973Q3</v>
      </c>
      <c r="G2906" s="40">
        <v>1</v>
      </c>
      <c r="H2906" s="40">
        <v>0</v>
      </c>
      <c r="I2906" s="40">
        <v>0</v>
      </c>
      <c r="J2906" s="42">
        <v>413</v>
      </c>
      <c r="K2906" s="42">
        <f>J2906*OtherData!$C$3</f>
        <v>312.64193792581381</v>
      </c>
      <c r="L2906" s="42" t="str">
        <f>VLOOKUP($C2906,OtherData!$H:$I,2,0)</f>
        <v>Storm</v>
      </c>
      <c r="M2906" s="54">
        <f t="shared" si="182"/>
        <v>-3.9285911155457168E-2</v>
      </c>
      <c r="N2906" s="42" t="e">
        <f>VLOOKUP(E2906,Inflation!$A$2:'Inflation'!$L$63,14,FALSE)*J2906</f>
        <v>#REF!</v>
      </c>
      <c r="O2906" s="126" t="e">
        <f t="shared" si="183"/>
        <v>#REF!</v>
      </c>
      <c r="P2906" s="41">
        <v>1</v>
      </c>
      <c r="Q2906" s="41">
        <v>1</v>
      </c>
      <c r="R2906" s="41">
        <v>1</v>
      </c>
    </row>
    <row r="2907" spans="1:18">
      <c r="A2907" s="40" t="str">
        <f t="shared" si="180"/>
        <v>3_19603</v>
      </c>
      <c r="B2907" s="40">
        <v>3</v>
      </c>
      <c r="C2907" s="41" t="s">
        <v>73</v>
      </c>
      <c r="D2907" s="40">
        <v>3</v>
      </c>
      <c r="E2907" s="40">
        <v>1960</v>
      </c>
      <c r="F2907" s="40" t="str">
        <f t="shared" si="181"/>
        <v>1960Q3</v>
      </c>
      <c r="G2907" s="40">
        <v>1</v>
      </c>
      <c r="H2907" s="40">
        <v>0</v>
      </c>
      <c r="I2907" s="40">
        <v>0</v>
      </c>
      <c r="J2907" s="42">
        <v>401</v>
      </c>
      <c r="K2907" s="42">
        <f>J2907*OtherData!$C$3</f>
        <v>303.55791067373201</v>
      </c>
      <c r="L2907" s="42" t="str">
        <f>VLOOKUP($C2907,OtherData!$H:$I,2,0)</f>
        <v>Wind</v>
      </c>
      <c r="M2907" s="54">
        <f t="shared" si="182"/>
        <v>-3.9285991114469239E-2</v>
      </c>
      <c r="N2907" s="42" t="e">
        <f>VLOOKUP(E2907,Inflation!$A$2:'Inflation'!$L$63,14,FALSE)*J2907</f>
        <v>#REF!</v>
      </c>
      <c r="O2907" s="126" t="e">
        <f t="shared" si="183"/>
        <v>#REF!</v>
      </c>
      <c r="P2907" s="41">
        <v>4</v>
      </c>
      <c r="Q2907" s="41">
        <v>4</v>
      </c>
      <c r="R2907" s="41">
        <v>4</v>
      </c>
    </row>
    <row r="2908" spans="1:18">
      <c r="A2908" s="40" t="str">
        <f t="shared" si="180"/>
        <v>3_19604</v>
      </c>
      <c r="B2908" s="40">
        <v>3</v>
      </c>
      <c r="C2908" s="41" t="s">
        <v>73</v>
      </c>
      <c r="D2908" s="40">
        <v>4</v>
      </c>
      <c r="E2908" s="40">
        <v>1960</v>
      </c>
      <c r="F2908" s="40" t="str">
        <f t="shared" si="181"/>
        <v>1960Q4</v>
      </c>
      <c r="G2908" s="40">
        <v>1</v>
      </c>
      <c r="H2908" s="40">
        <v>0</v>
      </c>
      <c r="I2908" s="40">
        <v>0</v>
      </c>
      <c r="J2908" s="42">
        <v>401</v>
      </c>
      <c r="K2908" s="42">
        <f>J2908*OtherData!$C$3</f>
        <v>303.55791067373201</v>
      </c>
      <c r="L2908" s="42" t="str">
        <f>VLOOKUP($C2908,OtherData!$H:$I,2,0)</f>
        <v>Wind</v>
      </c>
      <c r="M2908" s="54">
        <f t="shared" si="182"/>
        <v>-3.9285991114469239E-2</v>
      </c>
      <c r="N2908" s="42" t="e">
        <f>VLOOKUP(E2908,Inflation!$A$2:'Inflation'!$L$63,14,FALSE)*J2908</f>
        <v>#REF!</v>
      </c>
      <c r="O2908" s="126" t="e">
        <f t="shared" si="183"/>
        <v>#REF!</v>
      </c>
      <c r="P2908" s="41">
        <v>2</v>
      </c>
      <c r="Q2908" s="41">
        <v>2</v>
      </c>
      <c r="R2908" s="41">
        <v>2</v>
      </c>
    </row>
    <row r="2909" spans="1:18">
      <c r="A2909" s="40" t="str">
        <f t="shared" si="180"/>
        <v>1_19851</v>
      </c>
      <c r="B2909" s="40">
        <v>1</v>
      </c>
      <c r="C2909" s="41" t="s">
        <v>67</v>
      </c>
      <c r="D2909" s="40">
        <v>1</v>
      </c>
      <c r="E2909" s="40">
        <v>1985</v>
      </c>
      <c r="F2909" s="40" t="str">
        <f t="shared" si="181"/>
        <v>1985Q1</v>
      </c>
      <c r="G2909" s="40">
        <v>1</v>
      </c>
      <c r="H2909" s="40">
        <v>0</v>
      </c>
      <c r="I2909" s="40">
        <v>0</v>
      </c>
      <c r="J2909" s="42">
        <v>401</v>
      </c>
      <c r="K2909" s="42">
        <f>J2909*OtherData!$C$3</f>
        <v>303.55791067373201</v>
      </c>
      <c r="L2909" s="42" t="str">
        <f>VLOOKUP($C2909,OtherData!$H:$I,2,0)</f>
        <v>Winter</v>
      </c>
      <c r="M2909" s="54">
        <f t="shared" si="182"/>
        <v>-3.9285991114469239E-2</v>
      </c>
      <c r="N2909" s="42" t="e">
        <f>VLOOKUP(E2909,Inflation!$A$2:'Inflation'!$L$63,14,FALSE)*J2909</f>
        <v>#REF!</v>
      </c>
      <c r="O2909" s="126" t="e">
        <f t="shared" si="183"/>
        <v>#REF!</v>
      </c>
      <c r="P2909" s="41">
        <v>1</v>
      </c>
      <c r="Q2909" s="41">
        <v>1</v>
      </c>
      <c r="R2909" s="41">
        <v>1</v>
      </c>
    </row>
    <row r="2910" spans="1:18">
      <c r="A2910" s="40" t="str">
        <f t="shared" si="180"/>
        <v>3_19603</v>
      </c>
      <c r="B2910" s="40">
        <v>3</v>
      </c>
      <c r="C2910" s="41" t="s">
        <v>74</v>
      </c>
      <c r="D2910" s="40">
        <v>3</v>
      </c>
      <c r="E2910" s="40">
        <v>1960</v>
      </c>
      <c r="F2910" s="40" t="str">
        <f t="shared" si="181"/>
        <v>1960Q3</v>
      </c>
      <c r="G2910" s="40">
        <v>1</v>
      </c>
      <c r="H2910" s="40">
        <v>0</v>
      </c>
      <c r="I2910" s="40">
        <v>0</v>
      </c>
      <c r="J2910" s="42">
        <v>396</v>
      </c>
      <c r="K2910" s="42">
        <f>J2910*OtherData!$C$3</f>
        <v>299.77289931869797</v>
      </c>
      <c r="L2910" s="42" t="str">
        <f>VLOOKUP($C2910,OtherData!$H:$I,2,0)</f>
        <v>Storm</v>
      </c>
      <c r="M2910" s="54">
        <f t="shared" si="182"/>
        <v>-3.9286024430724265E-2</v>
      </c>
      <c r="N2910" s="42" t="e">
        <f>VLOOKUP(E2910,Inflation!$A$2:'Inflation'!$L$63,14,FALSE)*J2910</f>
        <v>#REF!</v>
      </c>
      <c r="O2910" s="126" t="e">
        <f t="shared" si="183"/>
        <v>#REF!</v>
      </c>
      <c r="P2910" s="41">
        <v>5</v>
      </c>
      <c r="Q2910" s="41">
        <v>2</v>
      </c>
      <c r="R2910" s="41">
        <v>2</v>
      </c>
    </row>
    <row r="2911" spans="1:18">
      <c r="A2911" s="40" t="str">
        <f t="shared" si="180"/>
        <v>4_19804</v>
      </c>
      <c r="B2911" s="40">
        <v>4</v>
      </c>
      <c r="C2911" s="41" t="s">
        <v>67</v>
      </c>
      <c r="D2911" s="40">
        <v>4</v>
      </c>
      <c r="E2911" s="40">
        <v>1980</v>
      </c>
      <c r="F2911" s="40" t="str">
        <f t="shared" si="181"/>
        <v>1980Q4</v>
      </c>
      <c r="G2911" s="40">
        <v>1</v>
      </c>
      <c r="H2911" s="40">
        <v>0</v>
      </c>
      <c r="I2911" s="40">
        <v>0</v>
      </c>
      <c r="J2911" s="42">
        <v>394</v>
      </c>
      <c r="K2911" s="42">
        <f>J2911*OtherData!$C$3</f>
        <v>298.25889477668437</v>
      </c>
      <c r="L2911" s="42" t="str">
        <f>VLOOKUP($C2911,OtherData!$H:$I,2,0)</f>
        <v>Winter</v>
      </c>
      <c r="M2911" s="54">
        <f t="shared" si="182"/>
        <v>-3.9286037757226278E-2</v>
      </c>
      <c r="N2911" s="42" t="e">
        <f>VLOOKUP(E2911,Inflation!$A$2:'Inflation'!$L$63,14,FALSE)*J2911</f>
        <v>#REF!</v>
      </c>
      <c r="O2911" s="126" t="e">
        <f t="shared" si="183"/>
        <v>#REF!</v>
      </c>
      <c r="P2911" s="41">
        <v>2</v>
      </c>
      <c r="Q2911" s="41">
        <v>2</v>
      </c>
      <c r="R2911" s="41">
        <v>2</v>
      </c>
    </row>
    <row r="2912" spans="1:18">
      <c r="A2912" s="40" t="str">
        <f t="shared" si="180"/>
        <v>4_19733</v>
      </c>
      <c r="B2912" s="40">
        <v>4</v>
      </c>
      <c r="C2912" s="41" t="s">
        <v>92</v>
      </c>
      <c r="D2912" s="40">
        <v>3</v>
      </c>
      <c r="E2912" s="40">
        <v>1973</v>
      </c>
      <c r="F2912" s="40" t="str">
        <f t="shared" si="181"/>
        <v>1973Q3</v>
      </c>
      <c r="G2912" s="40">
        <v>1</v>
      </c>
      <c r="H2912" s="40">
        <v>0</v>
      </c>
      <c r="I2912" s="40">
        <v>0</v>
      </c>
      <c r="J2912" s="42">
        <v>383</v>
      </c>
      <c r="K2912" s="42">
        <f>J2912*OtherData!$C$3</f>
        <v>289.93186979560937</v>
      </c>
      <c r="L2912" s="42" t="str">
        <f>VLOOKUP($C2912,OtherData!$H:$I,2,0)</f>
        <v>Storm</v>
      </c>
      <c r="M2912" s="54">
        <f t="shared" si="182"/>
        <v>-3.9286111052987349E-2</v>
      </c>
      <c r="N2912" s="42" t="e">
        <f>VLOOKUP(E2912,Inflation!$A$2:'Inflation'!$L$63,14,FALSE)*J2912</f>
        <v>#REF!</v>
      </c>
      <c r="O2912" s="126" t="e">
        <f t="shared" si="183"/>
        <v>#REF!</v>
      </c>
      <c r="P2912" s="41">
        <v>1</v>
      </c>
      <c r="Q2912" s="41">
        <v>1</v>
      </c>
      <c r="R2912" s="41">
        <v>1</v>
      </c>
    </row>
    <row r="2913" spans="1:18">
      <c r="A2913" s="40" t="str">
        <f t="shared" si="180"/>
        <v>3_19733</v>
      </c>
      <c r="B2913" s="40">
        <v>3</v>
      </c>
      <c r="C2913" s="41" t="s">
        <v>92</v>
      </c>
      <c r="D2913" s="40">
        <v>3</v>
      </c>
      <c r="E2913" s="40">
        <v>1973</v>
      </c>
      <c r="F2913" s="40" t="str">
        <f t="shared" si="181"/>
        <v>1973Q3</v>
      </c>
      <c r="G2913" s="40">
        <v>1</v>
      </c>
      <c r="H2913" s="40">
        <v>0</v>
      </c>
      <c r="I2913" s="40">
        <v>0</v>
      </c>
      <c r="J2913" s="42">
        <v>381</v>
      </c>
      <c r="K2913" s="42">
        <f>J2913*OtherData!$C$3</f>
        <v>288.41786525359578</v>
      </c>
      <c r="L2913" s="42" t="str">
        <f>VLOOKUP($C2913,OtherData!$H:$I,2,0)</f>
        <v>Storm</v>
      </c>
      <c r="M2913" s="54">
        <f t="shared" si="182"/>
        <v>-3.9286124379489355E-2</v>
      </c>
      <c r="N2913" s="42" t="e">
        <f>VLOOKUP(E2913,Inflation!$A$2:'Inflation'!$L$63,14,FALSE)*J2913</f>
        <v>#REF!</v>
      </c>
      <c r="O2913" s="126" t="e">
        <f t="shared" si="183"/>
        <v>#REF!</v>
      </c>
      <c r="P2913" s="41">
        <v>1</v>
      </c>
      <c r="Q2913" s="41">
        <v>1</v>
      </c>
      <c r="R2913" s="41">
        <v>1</v>
      </c>
    </row>
    <row r="2914" spans="1:18">
      <c r="A2914" s="40" t="str">
        <f t="shared" si="180"/>
        <v>1_19804</v>
      </c>
      <c r="B2914" s="40">
        <v>1</v>
      </c>
      <c r="C2914" s="41" t="s">
        <v>67</v>
      </c>
      <c r="D2914" s="40">
        <v>4</v>
      </c>
      <c r="E2914" s="40">
        <v>1980</v>
      </c>
      <c r="F2914" s="40" t="str">
        <f t="shared" si="181"/>
        <v>1980Q4</v>
      </c>
      <c r="G2914" s="40">
        <v>1</v>
      </c>
      <c r="H2914" s="40">
        <v>0</v>
      </c>
      <c r="I2914" s="40">
        <v>0</v>
      </c>
      <c r="J2914" s="42">
        <v>381</v>
      </c>
      <c r="K2914" s="42">
        <f>J2914*OtherData!$C$3</f>
        <v>288.41786525359578</v>
      </c>
      <c r="L2914" s="42" t="str">
        <f>VLOOKUP($C2914,OtherData!$H:$I,2,0)</f>
        <v>Winter</v>
      </c>
      <c r="M2914" s="54">
        <f t="shared" si="182"/>
        <v>-3.9286124379489355E-2</v>
      </c>
      <c r="N2914" s="42" t="e">
        <f>VLOOKUP(E2914,Inflation!$A$2:'Inflation'!$L$63,14,FALSE)*J2914</f>
        <v>#REF!</v>
      </c>
      <c r="O2914" s="126" t="e">
        <f t="shared" si="183"/>
        <v>#REF!</v>
      </c>
      <c r="P2914" s="41">
        <v>1</v>
      </c>
      <c r="Q2914" s="41">
        <v>1</v>
      </c>
      <c r="R2914" s="41">
        <v>1</v>
      </c>
    </row>
    <row r="2915" spans="1:18">
      <c r="A2915" s="40" t="str">
        <f t="shared" si="180"/>
        <v>3_19804</v>
      </c>
      <c r="B2915" s="40">
        <v>3</v>
      </c>
      <c r="C2915" s="41" t="s">
        <v>67</v>
      </c>
      <c r="D2915" s="40">
        <v>4</v>
      </c>
      <c r="E2915" s="40">
        <v>1980</v>
      </c>
      <c r="F2915" s="40" t="str">
        <f t="shared" si="181"/>
        <v>1980Q4</v>
      </c>
      <c r="G2915" s="40">
        <v>1</v>
      </c>
      <c r="H2915" s="40">
        <v>0</v>
      </c>
      <c r="I2915" s="40">
        <v>0</v>
      </c>
      <c r="J2915" s="42">
        <v>380</v>
      </c>
      <c r="K2915" s="42">
        <f>J2915*OtherData!$C$3</f>
        <v>287.66086298258898</v>
      </c>
      <c r="L2915" s="42" t="str">
        <f>VLOOKUP($C2915,OtherData!$H:$I,2,0)</f>
        <v>Winter</v>
      </c>
      <c r="M2915" s="54">
        <f t="shared" si="182"/>
        <v>-3.9286131042740362E-2</v>
      </c>
      <c r="N2915" s="42" t="e">
        <f>VLOOKUP(E2915,Inflation!$A$2:'Inflation'!$L$63,14,FALSE)*J2915</f>
        <v>#REF!</v>
      </c>
      <c r="O2915" s="126" t="e">
        <f t="shared" si="183"/>
        <v>#REF!</v>
      </c>
      <c r="P2915" s="41">
        <v>5</v>
      </c>
      <c r="Q2915" s="41">
        <v>2</v>
      </c>
      <c r="R2915" s="41">
        <v>2</v>
      </c>
    </row>
    <row r="2916" spans="1:18">
      <c r="A2916" s="40" t="str">
        <f t="shared" si="180"/>
        <v>5_19804</v>
      </c>
      <c r="B2916" s="40">
        <v>5</v>
      </c>
      <c r="C2916" s="41" t="s">
        <v>67</v>
      </c>
      <c r="D2916" s="40">
        <v>4</v>
      </c>
      <c r="E2916" s="40">
        <v>1980</v>
      </c>
      <c r="F2916" s="40" t="str">
        <f t="shared" si="181"/>
        <v>1980Q4</v>
      </c>
      <c r="G2916" s="40">
        <v>1</v>
      </c>
      <c r="H2916" s="40">
        <v>0</v>
      </c>
      <c r="I2916" s="40">
        <v>0</v>
      </c>
      <c r="J2916" s="42">
        <v>378</v>
      </c>
      <c r="K2916" s="42">
        <f>J2916*OtherData!$C$3</f>
        <v>286.14685844057533</v>
      </c>
      <c r="L2916" s="42" t="str">
        <f>VLOOKUP($C2916,OtherData!$H:$I,2,0)</f>
        <v>Winter</v>
      </c>
      <c r="M2916" s="54">
        <f t="shared" si="182"/>
        <v>-3.9286144369242375E-2</v>
      </c>
      <c r="N2916" s="42" t="e">
        <f>VLOOKUP(E2916,Inflation!$A$2:'Inflation'!$L$63,14,FALSE)*J2916</f>
        <v>#REF!</v>
      </c>
      <c r="O2916" s="126" t="e">
        <f t="shared" si="183"/>
        <v>#REF!</v>
      </c>
      <c r="P2916" s="41">
        <v>3</v>
      </c>
      <c r="Q2916" s="41">
        <v>3</v>
      </c>
      <c r="R2916" s="41">
        <v>3</v>
      </c>
    </row>
    <row r="2917" spans="1:18">
      <c r="A2917" s="40" t="str">
        <f t="shared" si="180"/>
        <v>1_19733</v>
      </c>
      <c r="B2917" s="40">
        <v>1</v>
      </c>
      <c r="C2917" s="41" t="s">
        <v>92</v>
      </c>
      <c r="D2917" s="40">
        <v>3</v>
      </c>
      <c r="E2917" s="40">
        <v>1973</v>
      </c>
      <c r="F2917" s="40" t="str">
        <f t="shared" si="181"/>
        <v>1973Q3</v>
      </c>
      <c r="G2917" s="40">
        <v>1</v>
      </c>
      <c r="H2917" s="40">
        <v>0</v>
      </c>
      <c r="I2917" s="40">
        <v>0</v>
      </c>
      <c r="J2917" s="42">
        <v>358</v>
      </c>
      <c r="K2917" s="42">
        <f>J2917*OtherData!$C$3</f>
        <v>271.0068130204391</v>
      </c>
      <c r="L2917" s="42" t="str">
        <f>VLOOKUP($C2917,OtherData!$H:$I,2,0)</f>
        <v>Storm</v>
      </c>
      <c r="M2917" s="54">
        <f t="shared" si="182"/>
        <v>-3.9286277634262498E-2</v>
      </c>
      <c r="N2917" s="42" t="e">
        <f>VLOOKUP(E2917,Inflation!$A$2:'Inflation'!$L$63,14,FALSE)*J2917</f>
        <v>#REF!</v>
      </c>
      <c r="O2917" s="126" t="e">
        <f t="shared" si="183"/>
        <v>#REF!</v>
      </c>
      <c r="P2917" s="41">
        <v>3</v>
      </c>
      <c r="Q2917" s="41">
        <v>3</v>
      </c>
      <c r="R2917" s="41">
        <v>3</v>
      </c>
    </row>
    <row r="2918" spans="1:18">
      <c r="A2918" s="40" t="str">
        <f t="shared" si="180"/>
        <v>4_19742</v>
      </c>
      <c r="B2918" s="40">
        <v>4</v>
      </c>
      <c r="C2918" s="41" t="s">
        <v>97</v>
      </c>
      <c r="D2918" s="40">
        <v>2</v>
      </c>
      <c r="E2918" s="40">
        <v>1974</v>
      </c>
      <c r="F2918" s="40" t="str">
        <f t="shared" si="181"/>
        <v>1974Q2</v>
      </c>
      <c r="G2918" s="40">
        <v>1</v>
      </c>
      <c r="H2918" s="40">
        <v>0</v>
      </c>
      <c r="I2918" s="40">
        <v>0</v>
      </c>
      <c r="J2918" s="42">
        <v>338</v>
      </c>
      <c r="K2918" s="42">
        <f>J2918*OtherData!$C$3</f>
        <v>255.86676760030281</v>
      </c>
      <c r="L2918" s="42" t="str">
        <f>VLOOKUP($C2918,OtherData!$H:$I,2,0)</f>
        <v>Wind</v>
      </c>
      <c r="M2918" s="54">
        <f t="shared" si="182"/>
        <v>-3.9286410899282621E-2</v>
      </c>
      <c r="N2918" s="42" t="e">
        <f>VLOOKUP(E2918,Inflation!$A$2:'Inflation'!$L$63,14,FALSE)*J2918</f>
        <v>#REF!</v>
      </c>
      <c r="O2918" s="126" t="e">
        <f t="shared" si="183"/>
        <v>#REF!</v>
      </c>
      <c r="P2918" s="41">
        <v>3</v>
      </c>
      <c r="Q2918" s="41">
        <v>3</v>
      </c>
      <c r="R2918" s="41">
        <v>5</v>
      </c>
    </row>
    <row r="2919" spans="1:18">
      <c r="A2919" s="40" t="str">
        <f t="shared" si="180"/>
        <v>3_19742</v>
      </c>
      <c r="B2919" s="40">
        <v>3</v>
      </c>
      <c r="C2919" s="41" t="s">
        <v>97</v>
      </c>
      <c r="D2919" s="40">
        <v>2</v>
      </c>
      <c r="E2919" s="40">
        <v>1974</v>
      </c>
      <c r="F2919" s="40" t="str">
        <f t="shared" si="181"/>
        <v>1974Q2</v>
      </c>
      <c r="G2919" s="40">
        <v>1</v>
      </c>
      <c r="H2919" s="40">
        <v>0</v>
      </c>
      <c r="I2919" s="40">
        <v>0</v>
      </c>
      <c r="J2919" s="42">
        <v>332</v>
      </c>
      <c r="K2919" s="42">
        <f>J2919*OtherData!$C$3</f>
        <v>251.32475397426194</v>
      </c>
      <c r="L2919" s="42" t="str">
        <f>VLOOKUP($C2919,OtherData!$H:$I,2,0)</f>
        <v>Wind</v>
      </c>
      <c r="M2919" s="54">
        <f t="shared" si="182"/>
        <v>-3.9286450878788653E-2</v>
      </c>
      <c r="N2919" s="42" t="e">
        <f>VLOOKUP(E2919,Inflation!$A$2:'Inflation'!$L$63,14,FALSE)*J2919</f>
        <v>#REF!</v>
      </c>
      <c r="O2919" s="126" t="e">
        <f t="shared" si="183"/>
        <v>#REF!</v>
      </c>
      <c r="P2919" s="41">
        <v>3</v>
      </c>
      <c r="Q2919" s="41">
        <v>3</v>
      </c>
      <c r="R2919" s="41">
        <v>3</v>
      </c>
    </row>
    <row r="2920" spans="1:18">
      <c r="A2920" s="40" t="str">
        <f t="shared" si="180"/>
        <v>5_19742</v>
      </c>
      <c r="B2920" s="40">
        <v>5</v>
      </c>
      <c r="C2920" s="41" t="s">
        <v>97</v>
      </c>
      <c r="D2920" s="40">
        <v>2</v>
      </c>
      <c r="E2920" s="40">
        <v>1974</v>
      </c>
      <c r="F2920" s="40" t="str">
        <f t="shared" si="181"/>
        <v>1974Q2</v>
      </c>
      <c r="G2920" s="40">
        <v>1</v>
      </c>
      <c r="H2920" s="40">
        <v>0</v>
      </c>
      <c r="I2920" s="40">
        <v>0</v>
      </c>
      <c r="J2920" s="42">
        <v>320</v>
      </c>
      <c r="K2920" s="42">
        <f>J2920*OtherData!$C$3</f>
        <v>242.24072672218017</v>
      </c>
      <c r="L2920" s="42" t="str">
        <f>VLOOKUP($C2920,OtherData!$H:$I,2,0)</f>
        <v>Wind</v>
      </c>
      <c r="M2920" s="54">
        <f t="shared" si="182"/>
        <v>-3.9286530837800732E-2</v>
      </c>
      <c r="N2920" s="42" t="e">
        <f>VLOOKUP(E2920,Inflation!$A$2:'Inflation'!$L$63,14,FALSE)*J2920</f>
        <v>#REF!</v>
      </c>
      <c r="O2920" s="126" t="e">
        <f t="shared" si="183"/>
        <v>#REF!</v>
      </c>
      <c r="P2920" s="41">
        <v>5</v>
      </c>
      <c r="Q2920" s="41">
        <v>2</v>
      </c>
      <c r="R2920" s="41">
        <v>2</v>
      </c>
    </row>
    <row r="2921" spans="1:18">
      <c r="A2921" s="40" t="str">
        <f t="shared" si="180"/>
        <v>4_19822</v>
      </c>
      <c r="B2921" s="40">
        <v>4</v>
      </c>
      <c r="C2921" s="41" t="s">
        <v>79</v>
      </c>
      <c r="D2921" s="40">
        <v>2</v>
      </c>
      <c r="E2921" s="40">
        <v>1982</v>
      </c>
      <c r="F2921" s="40" t="str">
        <f t="shared" si="181"/>
        <v>1982Q2</v>
      </c>
      <c r="G2921" s="40">
        <v>1</v>
      </c>
      <c r="H2921" s="40">
        <v>0</v>
      </c>
      <c r="I2921" s="40">
        <v>0</v>
      </c>
      <c r="J2921" s="42">
        <v>232</v>
      </c>
      <c r="K2921" s="42">
        <f>J2921*OtherData!$C$3</f>
        <v>175.62452687358063</v>
      </c>
      <c r="L2921" s="42" t="str">
        <f>VLOOKUP($C2921,OtherData!$H:$I,2,0)</f>
        <v>Storm</v>
      </c>
      <c r="M2921" s="54">
        <f t="shared" si="182"/>
        <v>-3.9287117203889263E-2</v>
      </c>
      <c r="N2921" s="42" t="e">
        <f>VLOOKUP(E2921,Inflation!$A$2:'Inflation'!$L$63,14,FALSE)*J2921</f>
        <v>#REF!</v>
      </c>
      <c r="O2921" s="126" t="e">
        <f t="shared" si="183"/>
        <v>#REF!</v>
      </c>
      <c r="P2921" s="41">
        <v>3</v>
      </c>
      <c r="Q2921" s="41">
        <v>3</v>
      </c>
      <c r="R2921" s="41">
        <v>3</v>
      </c>
    </row>
    <row r="2922" spans="1:18">
      <c r="A2922" s="40" t="str">
        <f t="shared" si="180"/>
        <v>1_19753</v>
      </c>
      <c r="B2922" s="40">
        <v>1</v>
      </c>
      <c r="C2922" s="41" t="s">
        <v>71</v>
      </c>
      <c r="D2922" s="40">
        <v>3</v>
      </c>
      <c r="E2922" s="40">
        <v>1975</v>
      </c>
      <c r="F2922" s="40" t="str">
        <f t="shared" si="181"/>
        <v>1975Q3</v>
      </c>
      <c r="G2922" s="40">
        <v>1</v>
      </c>
      <c r="H2922" s="40">
        <v>0</v>
      </c>
      <c r="I2922" s="40">
        <v>0</v>
      </c>
      <c r="J2922" s="42">
        <v>230</v>
      </c>
      <c r="K2922" s="42">
        <f>J2922*OtherData!$C$3</f>
        <v>174.11052233156701</v>
      </c>
      <c r="L2922" s="42" t="str">
        <f>VLOOKUP($C2922,OtherData!$H:$I,2,0)</f>
        <v>Storm</v>
      </c>
      <c r="M2922" s="54">
        <f t="shared" si="182"/>
        <v>-3.9287130530391276E-2</v>
      </c>
      <c r="N2922" s="42" t="e">
        <f>VLOOKUP(E2922,Inflation!$A$2:'Inflation'!$L$63,14,FALSE)*J2922</f>
        <v>#REF!</v>
      </c>
      <c r="O2922" s="126" t="e">
        <f t="shared" si="183"/>
        <v>#REF!</v>
      </c>
      <c r="P2922" s="41">
        <v>3</v>
      </c>
      <c r="Q2922" s="41">
        <v>3</v>
      </c>
      <c r="R2922" s="41">
        <v>3</v>
      </c>
    </row>
    <row r="2923" spans="1:18">
      <c r="A2923" s="40" t="str">
        <f t="shared" si="180"/>
        <v>3_19822</v>
      </c>
      <c r="B2923" s="40">
        <v>3</v>
      </c>
      <c r="C2923" s="41" t="s">
        <v>79</v>
      </c>
      <c r="D2923" s="40">
        <v>2</v>
      </c>
      <c r="E2923" s="40">
        <v>1982</v>
      </c>
      <c r="F2923" s="40" t="str">
        <f t="shared" si="181"/>
        <v>1982Q2</v>
      </c>
      <c r="G2923" s="40">
        <v>1</v>
      </c>
      <c r="H2923" s="40">
        <v>0</v>
      </c>
      <c r="I2923" s="40">
        <v>0</v>
      </c>
      <c r="J2923" s="42">
        <v>227</v>
      </c>
      <c r="K2923" s="42">
        <f>J2923*OtherData!$C$3</f>
        <v>171.83951551854656</v>
      </c>
      <c r="L2923" s="42" t="str">
        <f>VLOOKUP($C2923,OtherData!$H:$I,2,0)</f>
        <v>Storm</v>
      </c>
      <c r="M2923" s="54">
        <f t="shared" si="182"/>
        <v>-3.9287150520144296E-2</v>
      </c>
      <c r="N2923" s="42" t="e">
        <f>VLOOKUP(E2923,Inflation!$A$2:'Inflation'!$L$63,14,FALSE)*J2923</f>
        <v>#REF!</v>
      </c>
      <c r="O2923" s="126" t="e">
        <f t="shared" si="183"/>
        <v>#REF!</v>
      </c>
      <c r="P2923" s="41">
        <v>2</v>
      </c>
      <c r="Q2923" s="41">
        <v>2</v>
      </c>
      <c r="R2923" s="41">
        <v>2</v>
      </c>
    </row>
    <row r="2924" spans="1:18">
      <c r="A2924" s="40" t="str">
        <f t="shared" si="180"/>
        <v>1_19822</v>
      </c>
      <c r="B2924" s="40">
        <v>1</v>
      </c>
      <c r="C2924" s="41" t="s">
        <v>79</v>
      </c>
      <c r="D2924" s="40">
        <v>2</v>
      </c>
      <c r="E2924" s="40">
        <v>1982</v>
      </c>
      <c r="F2924" s="40" t="str">
        <f t="shared" si="181"/>
        <v>1982Q2</v>
      </c>
      <c r="G2924" s="40">
        <v>1</v>
      </c>
      <c r="H2924" s="40">
        <v>0</v>
      </c>
      <c r="I2924" s="40">
        <v>0</v>
      </c>
      <c r="J2924" s="42">
        <v>226</v>
      </c>
      <c r="K2924" s="42">
        <f>J2924*OtherData!$C$3</f>
        <v>171.08251324753974</v>
      </c>
      <c r="L2924" s="42" t="str">
        <f>VLOOKUP($C2924,OtherData!$H:$I,2,0)</f>
        <v>Storm</v>
      </c>
      <c r="M2924" s="54">
        <f t="shared" si="182"/>
        <v>-3.9287157183395302E-2</v>
      </c>
      <c r="N2924" s="42" t="e">
        <f>VLOOKUP(E2924,Inflation!$A$2:'Inflation'!$L$63,14,FALSE)*J2924</f>
        <v>#REF!</v>
      </c>
      <c r="O2924" s="126" t="e">
        <f t="shared" si="183"/>
        <v>#REF!</v>
      </c>
      <c r="P2924" s="41">
        <v>5</v>
      </c>
      <c r="Q2924" s="41">
        <v>2</v>
      </c>
      <c r="R2924" s="41">
        <v>5</v>
      </c>
    </row>
    <row r="2925" spans="1:18">
      <c r="A2925" s="40" t="str">
        <f t="shared" si="180"/>
        <v>2_19753</v>
      </c>
      <c r="B2925" s="40">
        <v>2</v>
      </c>
      <c r="C2925" s="41" t="s">
        <v>71</v>
      </c>
      <c r="D2925" s="40">
        <v>3</v>
      </c>
      <c r="E2925" s="40">
        <v>1975</v>
      </c>
      <c r="F2925" s="40" t="str">
        <f t="shared" si="181"/>
        <v>1975Q3</v>
      </c>
      <c r="G2925" s="40">
        <v>1</v>
      </c>
      <c r="H2925" s="40">
        <v>0</v>
      </c>
      <c r="I2925" s="40">
        <v>0</v>
      </c>
      <c r="J2925" s="42">
        <v>219</v>
      </c>
      <c r="K2925" s="42">
        <f>J2925*OtherData!$C$3</f>
        <v>165.78349735049207</v>
      </c>
      <c r="L2925" s="42" t="str">
        <f>VLOOKUP($C2925,OtherData!$H:$I,2,0)</f>
        <v>Storm</v>
      </c>
      <c r="M2925" s="54">
        <f t="shared" si="182"/>
        <v>-3.9287203826152341E-2</v>
      </c>
      <c r="N2925" s="42" t="e">
        <f>VLOOKUP(E2925,Inflation!$A$2:'Inflation'!$L$63,14,FALSE)*J2925</f>
        <v>#REF!</v>
      </c>
      <c r="O2925" s="126" t="e">
        <f t="shared" si="183"/>
        <v>#REF!</v>
      </c>
      <c r="P2925" s="41">
        <v>3</v>
      </c>
      <c r="Q2925" s="41">
        <v>3</v>
      </c>
      <c r="R2925" s="41">
        <v>5</v>
      </c>
    </row>
    <row r="2926" spans="1:18">
      <c r="A2926" s="40" t="str">
        <f t="shared" si="180"/>
        <v>5_19753</v>
      </c>
      <c r="B2926" s="40">
        <v>5</v>
      </c>
      <c r="C2926" s="41" t="s">
        <v>71</v>
      </c>
      <c r="D2926" s="40">
        <v>3</v>
      </c>
      <c r="E2926" s="40">
        <v>1975</v>
      </c>
      <c r="F2926" s="40" t="str">
        <f t="shared" si="181"/>
        <v>1975Q3</v>
      </c>
      <c r="G2926" s="40">
        <v>1</v>
      </c>
      <c r="H2926" s="40">
        <v>0</v>
      </c>
      <c r="I2926" s="40">
        <v>0</v>
      </c>
      <c r="J2926" s="42">
        <v>219</v>
      </c>
      <c r="K2926" s="42">
        <f>J2926*OtherData!$C$3</f>
        <v>165.78349735049207</v>
      </c>
      <c r="L2926" s="42" t="str">
        <f>VLOOKUP($C2926,OtherData!$H:$I,2,0)</f>
        <v>Storm</v>
      </c>
      <c r="M2926" s="54">
        <f t="shared" si="182"/>
        <v>-3.9287203826152341E-2</v>
      </c>
      <c r="N2926" s="42" t="e">
        <f>VLOOKUP(E2926,Inflation!$A$2:'Inflation'!$L$63,14,FALSE)*J2926</f>
        <v>#REF!</v>
      </c>
      <c r="O2926" s="126" t="e">
        <f t="shared" si="183"/>
        <v>#REF!</v>
      </c>
      <c r="P2926" s="41">
        <v>5</v>
      </c>
      <c r="Q2926" s="41">
        <v>2</v>
      </c>
      <c r="R2926" s="41">
        <v>5</v>
      </c>
    </row>
    <row r="2927" spans="1:18">
      <c r="A2927" s="40" t="str">
        <f t="shared" si="180"/>
        <v>5_19822</v>
      </c>
      <c r="B2927" s="40">
        <v>5</v>
      </c>
      <c r="C2927" s="41" t="s">
        <v>79</v>
      </c>
      <c r="D2927" s="40">
        <v>2</v>
      </c>
      <c r="E2927" s="40">
        <v>1982</v>
      </c>
      <c r="F2927" s="40" t="str">
        <f t="shared" si="181"/>
        <v>1982Q2</v>
      </c>
      <c r="G2927" s="40">
        <v>1</v>
      </c>
      <c r="H2927" s="40">
        <v>0</v>
      </c>
      <c r="I2927" s="40">
        <v>0</v>
      </c>
      <c r="J2927" s="42">
        <v>212</v>
      </c>
      <c r="K2927" s="42">
        <f>J2927*OtherData!$C$3</f>
        <v>160.48448145344437</v>
      </c>
      <c r="L2927" s="42" t="str">
        <f>VLOOKUP($C2927,OtherData!$H:$I,2,0)</f>
        <v>Storm</v>
      </c>
      <c r="M2927" s="54">
        <f t="shared" si="182"/>
        <v>-3.9287250468909386E-2</v>
      </c>
      <c r="N2927" s="42" t="e">
        <f>VLOOKUP(E2927,Inflation!$A$2:'Inflation'!$L$63,14,FALSE)*J2927</f>
        <v>#REF!</v>
      </c>
      <c r="O2927" s="126" t="e">
        <f t="shared" si="183"/>
        <v>#REF!</v>
      </c>
      <c r="P2927" s="41">
        <v>2</v>
      </c>
      <c r="Q2927" s="41">
        <v>2</v>
      </c>
      <c r="R2927" s="41">
        <v>2</v>
      </c>
    </row>
    <row r="2928" spans="1:18">
      <c r="A2928" s="40" t="str">
        <f t="shared" si="180"/>
        <v>6_19753</v>
      </c>
      <c r="B2928" s="40">
        <v>6</v>
      </c>
      <c r="C2928" s="41" t="s">
        <v>71</v>
      </c>
      <c r="D2928" s="40">
        <v>3</v>
      </c>
      <c r="E2928" s="40">
        <v>1975</v>
      </c>
      <c r="F2928" s="40" t="str">
        <f t="shared" si="181"/>
        <v>1975Q3</v>
      </c>
      <c r="G2928" s="40">
        <v>1</v>
      </c>
      <c r="H2928" s="40">
        <v>0</v>
      </c>
      <c r="I2928" s="40">
        <v>0</v>
      </c>
      <c r="J2928" s="42">
        <v>208</v>
      </c>
      <c r="K2928" s="42">
        <f>J2928*OtherData!$C$3</f>
        <v>157.45647236941713</v>
      </c>
      <c r="L2928" s="42" t="str">
        <f>VLOOKUP($C2928,OtherData!$H:$I,2,0)</f>
        <v>Storm</v>
      </c>
      <c r="M2928" s="54">
        <f t="shared" si="182"/>
        <v>-3.9287277121913405E-2</v>
      </c>
      <c r="N2928" s="42" t="e">
        <f>VLOOKUP(E2928,Inflation!$A$2:'Inflation'!$L$63,14,FALSE)*J2928</f>
        <v>#REF!</v>
      </c>
      <c r="O2928" s="126" t="e">
        <f t="shared" si="183"/>
        <v>#REF!</v>
      </c>
      <c r="P2928" s="41">
        <v>3</v>
      </c>
      <c r="Q2928" s="41">
        <v>3</v>
      </c>
      <c r="R2928" s="41">
        <v>3</v>
      </c>
    </row>
    <row r="2929" spans="1:18">
      <c r="A2929" s="40" t="str">
        <f t="shared" si="180"/>
        <v>3_19753</v>
      </c>
      <c r="B2929" s="40">
        <v>3</v>
      </c>
      <c r="C2929" s="41" t="s">
        <v>71</v>
      </c>
      <c r="D2929" s="40">
        <v>3</v>
      </c>
      <c r="E2929" s="40">
        <v>1975</v>
      </c>
      <c r="F2929" s="40" t="str">
        <f t="shared" si="181"/>
        <v>1975Q3</v>
      </c>
      <c r="G2929" s="40">
        <v>1</v>
      </c>
      <c r="H2929" s="40">
        <v>0</v>
      </c>
      <c r="I2929" s="40">
        <v>0</v>
      </c>
      <c r="J2929" s="42">
        <v>208</v>
      </c>
      <c r="K2929" s="42">
        <f>J2929*OtherData!$C$3</f>
        <v>157.45647236941713</v>
      </c>
      <c r="L2929" s="42" t="str">
        <f>VLOOKUP($C2929,OtherData!$H:$I,2,0)</f>
        <v>Storm</v>
      </c>
      <c r="M2929" s="54">
        <f t="shared" si="182"/>
        <v>-3.9287277121913405E-2</v>
      </c>
      <c r="N2929" s="42" t="e">
        <f>VLOOKUP(E2929,Inflation!$A$2:'Inflation'!$L$63,14,FALSE)*J2929</f>
        <v>#REF!</v>
      </c>
      <c r="O2929" s="126" t="e">
        <f t="shared" si="183"/>
        <v>#REF!</v>
      </c>
      <c r="P2929" s="41">
        <v>3</v>
      </c>
      <c r="Q2929" s="41">
        <v>3</v>
      </c>
      <c r="R2929" s="41">
        <v>3</v>
      </c>
    </row>
    <row r="2930" spans="1:18">
      <c r="A2930" s="40" t="str">
        <f t="shared" si="180"/>
        <v>2_19822</v>
      </c>
      <c r="B2930" s="40">
        <v>2</v>
      </c>
      <c r="C2930" s="41" t="s">
        <v>79</v>
      </c>
      <c r="D2930" s="40">
        <v>2</v>
      </c>
      <c r="E2930" s="40">
        <v>1982</v>
      </c>
      <c r="F2930" s="40" t="str">
        <f t="shared" si="181"/>
        <v>1982Q2</v>
      </c>
      <c r="G2930" s="40">
        <v>1</v>
      </c>
      <c r="H2930" s="40">
        <v>0</v>
      </c>
      <c r="I2930" s="40">
        <v>0</v>
      </c>
      <c r="J2930" s="42">
        <v>199</v>
      </c>
      <c r="K2930" s="42">
        <f>J2930*OtherData!$C$3</f>
        <v>150.64345193035581</v>
      </c>
      <c r="L2930" s="42" t="str">
        <f>VLOOKUP($C2930,OtherData!$H:$I,2,0)</f>
        <v>Storm</v>
      </c>
      <c r="M2930" s="54">
        <f t="shared" si="182"/>
        <v>-3.9287337091172464E-2</v>
      </c>
      <c r="N2930" s="42" t="e">
        <f>VLOOKUP(E2930,Inflation!$A$2:'Inflation'!$L$63,14,FALSE)*J2930</f>
        <v>#REF!</v>
      </c>
      <c r="O2930" s="126" t="e">
        <f t="shared" si="183"/>
        <v>#REF!</v>
      </c>
      <c r="P2930" s="41">
        <v>4</v>
      </c>
      <c r="Q2930" s="41">
        <v>4</v>
      </c>
      <c r="R2930" s="41">
        <v>4</v>
      </c>
    </row>
    <row r="2931" spans="1:18">
      <c r="A2931" s="40" t="str">
        <f t="shared" si="180"/>
        <v>4_19782</v>
      </c>
      <c r="B2931" s="40">
        <v>4</v>
      </c>
      <c r="C2931" s="41" t="s">
        <v>85</v>
      </c>
      <c r="D2931" s="40">
        <v>2</v>
      </c>
      <c r="E2931" s="40">
        <v>1978</v>
      </c>
      <c r="F2931" s="40" t="str">
        <f t="shared" si="181"/>
        <v>1978Q2</v>
      </c>
      <c r="G2931" s="40">
        <v>13</v>
      </c>
      <c r="H2931" s="40">
        <v>0</v>
      </c>
      <c r="I2931" s="40">
        <v>0</v>
      </c>
      <c r="J2931" s="42">
        <v>184</v>
      </c>
      <c r="K2931" s="42">
        <f>J2931*OtherData!$C$3</f>
        <v>139.28841786525359</v>
      </c>
      <c r="L2931" s="42" t="str">
        <f>VLOOKUP($C2931,OtherData!$H:$I,2,0)</f>
        <v>Heat</v>
      </c>
      <c r="M2931" s="54">
        <f t="shared" si="182"/>
        <v>-3.9287437039937555E-2</v>
      </c>
      <c r="N2931" s="42" t="e">
        <f>VLOOKUP(E2931,Inflation!$A$2:'Inflation'!$L$63,14,FALSE)*J2931</f>
        <v>#REF!</v>
      </c>
      <c r="O2931" s="126" t="e">
        <f t="shared" si="183"/>
        <v>#REF!</v>
      </c>
      <c r="P2931" s="41">
        <v>4</v>
      </c>
      <c r="Q2931" s="41">
        <v>4</v>
      </c>
      <c r="R2931" s="41">
        <v>4</v>
      </c>
    </row>
    <row r="2932" spans="1:18">
      <c r="A2932" s="40" t="str">
        <f t="shared" si="180"/>
        <v>2_19771</v>
      </c>
      <c r="B2932" s="40">
        <v>2</v>
      </c>
      <c r="C2932" s="41" t="s">
        <v>73</v>
      </c>
      <c r="D2932" s="40">
        <v>1</v>
      </c>
      <c r="E2932" s="40">
        <v>1977</v>
      </c>
      <c r="F2932" s="40" t="str">
        <f t="shared" si="181"/>
        <v>1977Q1</v>
      </c>
      <c r="G2932" s="40">
        <v>1</v>
      </c>
      <c r="H2932" s="40">
        <v>0</v>
      </c>
      <c r="I2932" s="40">
        <v>0</v>
      </c>
      <c r="J2932" s="42">
        <v>184</v>
      </c>
      <c r="K2932" s="42">
        <f>J2932*OtherData!$C$3</f>
        <v>139.28841786525359</v>
      </c>
      <c r="L2932" s="42" t="str">
        <f>VLOOKUP($C2932,OtherData!$H:$I,2,0)</f>
        <v>Wind</v>
      </c>
      <c r="M2932" s="54">
        <f t="shared" si="182"/>
        <v>-3.9287437039937555E-2</v>
      </c>
      <c r="N2932" s="42" t="e">
        <f>VLOOKUP(E2932,Inflation!$A$2:'Inflation'!$L$63,14,FALSE)*J2932</f>
        <v>#REF!</v>
      </c>
      <c r="O2932" s="126" t="e">
        <f t="shared" si="183"/>
        <v>#REF!</v>
      </c>
      <c r="P2932" s="41">
        <v>1</v>
      </c>
      <c r="Q2932" s="41">
        <v>1</v>
      </c>
      <c r="R2932" s="41">
        <v>1</v>
      </c>
    </row>
    <row r="2933" spans="1:18">
      <c r="A2933" s="40" t="str">
        <f t="shared" si="180"/>
        <v>2_19771</v>
      </c>
      <c r="B2933" s="40">
        <v>2</v>
      </c>
      <c r="C2933" s="41" t="s">
        <v>71</v>
      </c>
      <c r="D2933" s="40">
        <v>1</v>
      </c>
      <c r="E2933" s="40">
        <v>1977</v>
      </c>
      <c r="F2933" s="40" t="str">
        <f t="shared" si="181"/>
        <v>1977Q1</v>
      </c>
      <c r="G2933" s="40">
        <v>1</v>
      </c>
      <c r="H2933" s="40">
        <v>0</v>
      </c>
      <c r="I2933" s="40">
        <v>0</v>
      </c>
      <c r="J2933" s="42">
        <v>184</v>
      </c>
      <c r="K2933" s="42">
        <f>J2933*OtherData!$C$3</f>
        <v>139.28841786525359</v>
      </c>
      <c r="L2933" s="42" t="str">
        <f>VLOOKUP($C2933,OtherData!$H:$I,2,0)</f>
        <v>Storm</v>
      </c>
      <c r="M2933" s="54">
        <f t="shared" si="182"/>
        <v>-3.9287437039937555E-2</v>
      </c>
      <c r="N2933" s="42" t="e">
        <f>VLOOKUP(E2933,Inflation!$A$2:'Inflation'!$L$63,14,FALSE)*J2933</f>
        <v>#REF!</v>
      </c>
      <c r="O2933" s="126" t="e">
        <f t="shared" si="183"/>
        <v>#REF!</v>
      </c>
      <c r="P2933" s="41">
        <v>4</v>
      </c>
      <c r="Q2933" s="41">
        <v>4</v>
      </c>
      <c r="R2933" s="41">
        <v>5</v>
      </c>
    </row>
    <row r="2934" spans="1:18">
      <c r="A2934" s="40" t="str">
        <f t="shared" si="180"/>
        <v>4_19774</v>
      </c>
      <c r="B2934" s="40">
        <v>4</v>
      </c>
      <c r="C2934" s="41" t="s">
        <v>74</v>
      </c>
      <c r="D2934" s="40">
        <v>4</v>
      </c>
      <c r="E2934" s="40">
        <v>1977</v>
      </c>
      <c r="F2934" s="40" t="str">
        <f t="shared" si="181"/>
        <v>1977Q4</v>
      </c>
      <c r="G2934" s="40">
        <v>1</v>
      </c>
      <c r="H2934" s="40">
        <v>0</v>
      </c>
      <c r="I2934" s="40">
        <v>0</v>
      </c>
      <c r="J2934" s="42">
        <v>184</v>
      </c>
      <c r="K2934" s="42">
        <f>J2934*OtherData!$C$3</f>
        <v>139.28841786525359</v>
      </c>
      <c r="L2934" s="42" t="str">
        <f>VLOOKUP($C2934,OtherData!$H:$I,2,0)</f>
        <v>Storm</v>
      </c>
      <c r="M2934" s="54">
        <f t="shared" si="182"/>
        <v>-3.9287437039937555E-2</v>
      </c>
      <c r="N2934" s="42" t="e">
        <f>VLOOKUP(E2934,Inflation!$A$2:'Inflation'!$L$63,14,FALSE)*J2934</f>
        <v>#REF!</v>
      </c>
      <c r="O2934" s="126" t="e">
        <f t="shared" si="183"/>
        <v>#REF!</v>
      </c>
      <c r="P2934" s="41">
        <v>3</v>
      </c>
      <c r="Q2934" s="41">
        <v>3</v>
      </c>
      <c r="R2934" s="41">
        <v>3</v>
      </c>
    </row>
    <row r="2935" spans="1:18">
      <c r="A2935" s="40" t="str">
        <f t="shared" si="180"/>
        <v>6_19881</v>
      </c>
      <c r="B2935" s="40">
        <v>6</v>
      </c>
      <c r="C2935" s="41" t="s">
        <v>85</v>
      </c>
      <c r="D2935" s="40">
        <v>1</v>
      </c>
      <c r="E2935" s="40">
        <v>1988</v>
      </c>
      <c r="F2935" s="40" t="str">
        <f t="shared" si="181"/>
        <v>1988Q1</v>
      </c>
      <c r="G2935" s="40">
        <v>28</v>
      </c>
      <c r="H2935" s="40">
        <v>0</v>
      </c>
      <c r="I2935" s="40">
        <v>0</v>
      </c>
      <c r="J2935" s="42">
        <v>182</v>
      </c>
      <c r="K2935" s="42">
        <f>J2935*OtherData!$C$3</f>
        <v>137.77441332323997</v>
      </c>
      <c r="L2935" s="42" t="str">
        <f>VLOOKUP($C2935,OtherData!$H:$I,2,0)</f>
        <v>Heat</v>
      </c>
      <c r="M2935" s="54">
        <f t="shared" si="182"/>
        <v>-3.9287450366439568E-2</v>
      </c>
      <c r="N2935" s="42" t="e">
        <f>VLOOKUP(E2935,Inflation!$A$2:'Inflation'!$L$63,14,FALSE)*J2935</f>
        <v>#REF!</v>
      </c>
      <c r="O2935" s="126" t="e">
        <f t="shared" si="183"/>
        <v>#REF!</v>
      </c>
      <c r="P2935" s="41">
        <v>4</v>
      </c>
      <c r="Q2935" s="41">
        <v>4</v>
      </c>
      <c r="R2935" s="41">
        <v>4</v>
      </c>
    </row>
    <row r="2936" spans="1:18">
      <c r="A2936" s="40" t="str">
        <f t="shared" si="180"/>
        <v>1_19782</v>
      </c>
      <c r="B2936" s="40">
        <v>1</v>
      </c>
      <c r="C2936" s="41" t="s">
        <v>85</v>
      </c>
      <c r="D2936" s="40">
        <v>2</v>
      </c>
      <c r="E2936" s="40">
        <v>1978</v>
      </c>
      <c r="F2936" s="40" t="str">
        <f t="shared" si="181"/>
        <v>1978Q2</v>
      </c>
      <c r="G2936" s="40">
        <v>13</v>
      </c>
      <c r="H2936" s="40">
        <v>0</v>
      </c>
      <c r="I2936" s="40">
        <v>0</v>
      </c>
      <c r="J2936" s="42">
        <v>181</v>
      </c>
      <c r="K2936" s="42">
        <f>J2936*OtherData!$C$3</f>
        <v>137.01741105223317</v>
      </c>
      <c r="L2936" s="42" t="str">
        <f>VLOOKUP($C2936,OtherData!$H:$I,2,0)</f>
        <v>Heat</v>
      </c>
      <c r="M2936" s="54">
        <f t="shared" si="182"/>
        <v>-3.9287457029690574E-2</v>
      </c>
      <c r="N2936" s="42" t="e">
        <f>VLOOKUP(E2936,Inflation!$A$2:'Inflation'!$L$63,14,FALSE)*J2936</f>
        <v>#REF!</v>
      </c>
      <c r="O2936" s="126" t="e">
        <f t="shared" si="183"/>
        <v>#REF!</v>
      </c>
      <c r="P2936" s="41">
        <v>4</v>
      </c>
      <c r="Q2936" s="41">
        <v>4</v>
      </c>
      <c r="R2936" s="41">
        <v>4</v>
      </c>
    </row>
    <row r="2937" spans="1:18">
      <c r="A2937" s="40" t="str">
        <f t="shared" si="180"/>
        <v>1_19771</v>
      </c>
      <c r="B2937" s="40">
        <v>1</v>
      </c>
      <c r="C2937" s="41" t="s">
        <v>73</v>
      </c>
      <c r="D2937" s="40">
        <v>1</v>
      </c>
      <c r="E2937" s="40">
        <v>1977</v>
      </c>
      <c r="F2937" s="40" t="str">
        <f t="shared" si="181"/>
        <v>1977Q1</v>
      </c>
      <c r="G2937" s="40">
        <v>1</v>
      </c>
      <c r="H2937" s="40">
        <v>0</v>
      </c>
      <c r="I2937" s="40">
        <v>0</v>
      </c>
      <c r="J2937" s="42">
        <v>181</v>
      </c>
      <c r="K2937" s="42">
        <f>J2937*OtherData!$C$3</f>
        <v>137.01741105223317</v>
      </c>
      <c r="L2937" s="42" t="str">
        <f>VLOOKUP($C2937,OtherData!$H:$I,2,0)</f>
        <v>Wind</v>
      </c>
      <c r="M2937" s="54">
        <f t="shared" si="182"/>
        <v>-3.9287457029690574E-2</v>
      </c>
      <c r="N2937" s="42" t="e">
        <f>VLOOKUP(E2937,Inflation!$A$2:'Inflation'!$L$63,14,FALSE)*J2937</f>
        <v>#REF!</v>
      </c>
      <c r="O2937" s="126" t="e">
        <f t="shared" si="183"/>
        <v>#REF!</v>
      </c>
      <c r="P2937" s="41">
        <v>4</v>
      </c>
      <c r="Q2937" s="41">
        <v>4</v>
      </c>
      <c r="R2937" s="41">
        <v>4</v>
      </c>
    </row>
    <row r="2938" spans="1:18">
      <c r="A2938" s="40" t="str">
        <f t="shared" si="180"/>
        <v>4_19771</v>
      </c>
      <c r="B2938" s="40">
        <v>4</v>
      </c>
      <c r="C2938" s="41" t="s">
        <v>73</v>
      </c>
      <c r="D2938" s="40">
        <v>1</v>
      </c>
      <c r="E2938" s="40">
        <v>1977</v>
      </c>
      <c r="F2938" s="40" t="str">
        <f t="shared" si="181"/>
        <v>1977Q1</v>
      </c>
      <c r="G2938" s="40">
        <v>1</v>
      </c>
      <c r="H2938" s="40">
        <v>0</v>
      </c>
      <c r="I2938" s="40">
        <v>0</v>
      </c>
      <c r="J2938" s="42">
        <v>181</v>
      </c>
      <c r="K2938" s="42">
        <f>J2938*OtherData!$C$3</f>
        <v>137.01741105223317</v>
      </c>
      <c r="L2938" s="42" t="str">
        <f>VLOOKUP($C2938,OtherData!$H:$I,2,0)</f>
        <v>Wind</v>
      </c>
      <c r="M2938" s="54">
        <f t="shared" si="182"/>
        <v>-3.9287457029690574E-2</v>
      </c>
      <c r="N2938" s="42" t="e">
        <f>VLOOKUP(E2938,Inflation!$A$2:'Inflation'!$L$63,14,FALSE)*J2938</f>
        <v>#REF!</v>
      </c>
      <c r="O2938" s="126" t="e">
        <f t="shared" si="183"/>
        <v>#REF!</v>
      </c>
      <c r="P2938" s="41">
        <v>3</v>
      </c>
      <c r="Q2938" s="41">
        <v>3</v>
      </c>
      <c r="R2938" s="41">
        <v>3</v>
      </c>
    </row>
    <row r="2939" spans="1:18">
      <c r="A2939" s="40" t="str">
        <f t="shared" si="180"/>
        <v>4_19881</v>
      </c>
      <c r="B2939" s="40">
        <v>4</v>
      </c>
      <c r="C2939" s="41" t="s">
        <v>85</v>
      </c>
      <c r="D2939" s="40">
        <v>1</v>
      </c>
      <c r="E2939" s="40">
        <v>1988</v>
      </c>
      <c r="F2939" s="40" t="str">
        <f t="shared" si="181"/>
        <v>1988Q1</v>
      </c>
      <c r="G2939" s="40">
        <v>28</v>
      </c>
      <c r="H2939" s="40">
        <v>0</v>
      </c>
      <c r="I2939" s="40">
        <v>0</v>
      </c>
      <c r="J2939" s="42">
        <v>180</v>
      </c>
      <c r="K2939" s="42">
        <f>J2939*OtherData!$C$3</f>
        <v>136.26040878122635</v>
      </c>
      <c r="L2939" s="42" t="str">
        <f>VLOOKUP($C2939,OtherData!$H:$I,2,0)</f>
        <v>Heat</v>
      </c>
      <c r="M2939" s="54">
        <f t="shared" si="182"/>
        <v>-3.9287463692941581E-2</v>
      </c>
      <c r="N2939" s="42" t="e">
        <f>VLOOKUP(E2939,Inflation!$A$2:'Inflation'!$L$63,14,FALSE)*J2939</f>
        <v>#REF!</v>
      </c>
      <c r="O2939" s="126" t="e">
        <f t="shared" si="183"/>
        <v>#REF!</v>
      </c>
      <c r="P2939" s="41">
        <v>1</v>
      </c>
      <c r="Q2939" s="41">
        <v>1</v>
      </c>
      <c r="R2939" s="41">
        <v>1</v>
      </c>
    </row>
    <row r="2940" spans="1:18">
      <c r="A2940" s="40" t="str">
        <f t="shared" si="180"/>
        <v>3_19752</v>
      </c>
      <c r="B2940" s="40">
        <v>3</v>
      </c>
      <c r="C2940" s="41" t="s">
        <v>106</v>
      </c>
      <c r="D2940" s="40">
        <v>2</v>
      </c>
      <c r="E2940" s="40">
        <v>1975</v>
      </c>
      <c r="F2940" s="40" t="str">
        <f t="shared" si="181"/>
        <v>1975Q2</v>
      </c>
      <c r="G2940" s="40">
        <v>1</v>
      </c>
      <c r="H2940" s="40">
        <v>0</v>
      </c>
      <c r="I2940" s="40">
        <v>0</v>
      </c>
      <c r="J2940" s="42">
        <v>180</v>
      </c>
      <c r="K2940" s="42">
        <f>J2940*OtherData!$C$3</f>
        <v>136.26040878122635</v>
      </c>
      <c r="L2940" s="42" t="str">
        <f>VLOOKUP($C2940,OtherData!$H:$I,2,0)</f>
        <v>Storm</v>
      </c>
      <c r="M2940" s="54">
        <f t="shared" si="182"/>
        <v>-3.9287463692941581E-2</v>
      </c>
      <c r="N2940" s="42" t="e">
        <f>VLOOKUP(E2940,Inflation!$A$2:'Inflation'!$L$63,14,FALSE)*J2940</f>
        <v>#REF!</v>
      </c>
      <c r="O2940" s="126" t="e">
        <f t="shared" si="183"/>
        <v>#REF!</v>
      </c>
      <c r="P2940" s="41">
        <v>4</v>
      </c>
      <c r="Q2940" s="41">
        <v>4</v>
      </c>
      <c r="R2940" s="41">
        <v>4</v>
      </c>
    </row>
    <row r="2941" spans="1:18">
      <c r="A2941" s="40" t="str">
        <f t="shared" si="180"/>
        <v>2_19774</v>
      </c>
      <c r="B2941" s="40">
        <v>2</v>
      </c>
      <c r="C2941" s="41" t="s">
        <v>74</v>
      </c>
      <c r="D2941" s="40">
        <v>4</v>
      </c>
      <c r="E2941" s="40">
        <v>1977</v>
      </c>
      <c r="F2941" s="40" t="str">
        <f t="shared" si="181"/>
        <v>1977Q4</v>
      </c>
      <c r="G2941" s="40">
        <v>1</v>
      </c>
      <c r="H2941" s="40">
        <v>0</v>
      </c>
      <c r="I2941" s="40">
        <v>0</v>
      </c>
      <c r="J2941" s="42">
        <v>180</v>
      </c>
      <c r="K2941" s="42">
        <f>J2941*OtherData!$C$3</f>
        <v>136.26040878122635</v>
      </c>
      <c r="L2941" s="42" t="str">
        <f>VLOOKUP($C2941,OtherData!$H:$I,2,0)</f>
        <v>Storm</v>
      </c>
      <c r="M2941" s="54">
        <f t="shared" si="182"/>
        <v>-3.9287463692941581E-2</v>
      </c>
      <c r="N2941" s="42" t="e">
        <f>VLOOKUP(E2941,Inflation!$A$2:'Inflation'!$L$63,14,FALSE)*J2941</f>
        <v>#REF!</v>
      </c>
      <c r="O2941" s="126" t="e">
        <f t="shared" si="183"/>
        <v>#REF!</v>
      </c>
      <c r="P2941" s="41">
        <v>4</v>
      </c>
      <c r="Q2941" s="41">
        <v>4</v>
      </c>
      <c r="R2941" s="41">
        <v>5</v>
      </c>
    </row>
    <row r="2942" spans="1:18">
      <c r="A2942" s="40" t="str">
        <f t="shared" si="180"/>
        <v>1_19881</v>
      </c>
      <c r="B2942" s="40">
        <v>1</v>
      </c>
      <c r="C2942" s="41" t="s">
        <v>73</v>
      </c>
      <c r="D2942" s="40">
        <v>1</v>
      </c>
      <c r="E2942" s="40">
        <v>1988</v>
      </c>
      <c r="F2942" s="40" t="str">
        <f t="shared" si="181"/>
        <v>1988Q1</v>
      </c>
      <c r="G2942" s="40">
        <v>1</v>
      </c>
      <c r="H2942" s="40">
        <v>0</v>
      </c>
      <c r="I2942" s="40">
        <v>0</v>
      </c>
      <c r="J2942" s="42">
        <v>180</v>
      </c>
      <c r="K2942" s="42">
        <f>J2942*OtherData!$C$3</f>
        <v>136.26040878122635</v>
      </c>
      <c r="L2942" s="42" t="str">
        <f>VLOOKUP($C2942,OtherData!$H:$I,2,0)</f>
        <v>Wind</v>
      </c>
      <c r="M2942" s="54">
        <f t="shared" si="182"/>
        <v>-3.9287463692941581E-2</v>
      </c>
      <c r="N2942" s="42" t="e">
        <f>VLOOKUP(E2942,Inflation!$A$2:'Inflation'!$L$63,14,FALSE)*J2942</f>
        <v>#REF!</v>
      </c>
      <c r="O2942" s="126" t="e">
        <f t="shared" si="183"/>
        <v>#REF!</v>
      </c>
      <c r="P2942" s="41">
        <v>4</v>
      </c>
      <c r="Q2942" s="41">
        <v>4</v>
      </c>
      <c r="R2942" s="41">
        <v>4</v>
      </c>
    </row>
    <row r="2943" spans="1:18">
      <c r="A2943" s="40" t="str">
        <f t="shared" si="180"/>
        <v>6_19771</v>
      </c>
      <c r="B2943" s="40">
        <v>6</v>
      </c>
      <c r="C2943" s="41" t="s">
        <v>71</v>
      </c>
      <c r="D2943" s="40">
        <v>1</v>
      </c>
      <c r="E2943" s="40">
        <v>1977</v>
      </c>
      <c r="F2943" s="40" t="str">
        <f t="shared" si="181"/>
        <v>1977Q1</v>
      </c>
      <c r="G2943" s="40">
        <v>1</v>
      </c>
      <c r="H2943" s="40">
        <v>0</v>
      </c>
      <c r="I2943" s="40">
        <v>0</v>
      </c>
      <c r="J2943" s="42">
        <v>178</v>
      </c>
      <c r="K2943" s="42">
        <f>J2943*OtherData!$C$3</f>
        <v>134.74640423921272</v>
      </c>
      <c r="L2943" s="42" t="str">
        <f>VLOOKUP($C2943,OtherData!$H:$I,2,0)</f>
        <v>Storm</v>
      </c>
      <c r="M2943" s="54">
        <f t="shared" si="182"/>
        <v>-3.9287477019443594E-2</v>
      </c>
      <c r="N2943" s="42" t="e">
        <f>VLOOKUP(E2943,Inflation!$A$2:'Inflation'!$L$63,14,FALSE)*J2943</f>
        <v>#REF!</v>
      </c>
      <c r="O2943" s="126" t="e">
        <f t="shared" si="183"/>
        <v>#REF!</v>
      </c>
      <c r="P2943" s="41">
        <v>1</v>
      </c>
      <c r="Q2943" s="41">
        <v>1</v>
      </c>
      <c r="R2943" s="41">
        <v>1</v>
      </c>
    </row>
    <row r="2944" spans="1:18">
      <c r="A2944" s="40" t="str">
        <f t="shared" si="180"/>
        <v>3_19771</v>
      </c>
      <c r="B2944" s="40">
        <v>3</v>
      </c>
      <c r="C2944" s="41" t="s">
        <v>71</v>
      </c>
      <c r="D2944" s="40">
        <v>1</v>
      </c>
      <c r="E2944" s="40">
        <v>1977</v>
      </c>
      <c r="F2944" s="40" t="str">
        <f t="shared" si="181"/>
        <v>1977Q1</v>
      </c>
      <c r="G2944" s="40">
        <v>1</v>
      </c>
      <c r="H2944" s="40">
        <v>0</v>
      </c>
      <c r="I2944" s="40">
        <v>0</v>
      </c>
      <c r="J2944" s="42">
        <v>178</v>
      </c>
      <c r="K2944" s="42">
        <f>J2944*OtherData!$C$3</f>
        <v>134.74640423921272</v>
      </c>
      <c r="L2944" s="42" t="str">
        <f>VLOOKUP($C2944,OtherData!$H:$I,2,0)</f>
        <v>Storm</v>
      </c>
      <c r="M2944" s="54">
        <f t="shared" si="182"/>
        <v>-3.9287477019443594E-2</v>
      </c>
      <c r="N2944" s="42" t="e">
        <f>VLOOKUP(E2944,Inflation!$A$2:'Inflation'!$L$63,14,FALSE)*J2944</f>
        <v>#REF!</v>
      </c>
      <c r="O2944" s="126" t="e">
        <f t="shared" si="183"/>
        <v>#REF!</v>
      </c>
      <c r="P2944" s="41">
        <v>4</v>
      </c>
      <c r="Q2944" s="41">
        <v>4</v>
      </c>
      <c r="R2944" s="41">
        <v>5</v>
      </c>
    </row>
    <row r="2945" spans="1:18">
      <c r="A2945" s="40" t="str">
        <f t="shared" si="180"/>
        <v>1_19774</v>
      </c>
      <c r="B2945" s="40">
        <v>1</v>
      </c>
      <c r="C2945" s="41" t="s">
        <v>74</v>
      </c>
      <c r="D2945" s="40">
        <v>4</v>
      </c>
      <c r="E2945" s="40">
        <v>1977</v>
      </c>
      <c r="F2945" s="40" t="str">
        <f t="shared" si="181"/>
        <v>1977Q4</v>
      </c>
      <c r="G2945" s="40">
        <v>1</v>
      </c>
      <c r="H2945" s="40">
        <v>0</v>
      </c>
      <c r="I2945" s="40">
        <v>0</v>
      </c>
      <c r="J2945" s="42">
        <v>177</v>
      </c>
      <c r="K2945" s="42">
        <f>J2945*OtherData!$C$3</f>
        <v>133.9894019682059</v>
      </c>
      <c r="L2945" s="42" t="str">
        <f>VLOOKUP($C2945,OtherData!$H:$I,2,0)</f>
        <v>Storm</v>
      </c>
      <c r="M2945" s="54">
        <f t="shared" si="182"/>
        <v>-3.9287483682694593E-2</v>
      </c>
      <c r="N2945" s="42" t="e">
        <f>VLOOKUP(E2945,Inflation!$A$2:'Inflation'!$L$63,14,FALSE)*J2945</f>
        <v>#REF!</v>
      </c>
      <c r="O2945" s="126" t="e">
        <f t="shared" si="183"/>
        <v>#REF!</v>
      </c>
      <c r="P2945" s="41">
        <v>3</v>
      </c>
      <c r="Q2945" s="41">
        <v>3</v>
      </c>
      <c r="R2945" s="41">
        <v>5</v>
      </c>
    </row>
    <row r="2946" spans="1:18">
      <c r="A2946" s="40" t="str">
        <f t="shared" ref="A2946:A3009" si="184">B2946&amp;"_"&amp;E2946&amp;D2946</f>
        <v>5_19881</v>
      </c>
      <c r="B2946" s="40">
        <v>5</v>
      </c>
      <c r="C2946" s="41" t="s">
        <v>85</v>
      </c>
      <c r="D2946" s="40">
        <v>1</v>
      </c>
      <c r="E2946" s="40">
        <v>1988</v>
      </c>
      <c r="F2946" s="40" t="str">
        <f t="shared" ref="F2946:F3009" si="185">E2946&amp;"Q"&amp;D2946</f>
        <v>1988Q1</v>
      </c>
      <c r="G2946" s="40">
        <v>28</v>
      </c>
      <c r="H2946" s="40">
        <v>0</v>
      </c>
      <c r="I2946" s="40">
        <v>0</v>
      </c>
      <c r="J2946" s="42">
        <v>176</v>
      </c>
      <c r="K2946" s="42">
        <f>J2946*OtherData!$C$3</f>
        <v>133.2323996971991</v>
      </c>
      <c r="L2946" s="42" t="str">
        <f>VLOOKUP($C2946,OtherData!$H:$I,2,0)</f>
        <v>Heat</v>
      </c>
      <c r="M2946" s="54">
        <f t="shared" ref="M2946:M3009" si="186">STANDARDIZE(J2946,AVERAGE($J$2:$J$3367),_xlfn.STDEV.S($J$2:$J$3367))</f>
        <v>-3.92874903459456E-2</v>
      </c>
      <c r="N2946" s="42" t="e">
        <f>VLOOKUP(E2946,Inflation!$A$2:'Inflation'!$L$63,14,FALSE)*J2946</f>
        <v>#REF!</v>
      </c>
      <c r="O2946" s="126" t="e">
        <f t="shared" ref="O2946:O3009" si="187">STANDARDIZE(N2946,AVERAGE($N$2:$N$3367),_xlfn.STDEV.S($N$2:$N$3367))</f>
        <v>#REF!</v>
      </c>
      <c r="P2946" s="41">
        <v>4</v>
      </c>
      <c r="Q2946" s="41">
        <v>4</v>
      </c>
      <c r="R2946" s="41">
        <v>4</v>
      </c>
    </row>
    <row r="2947" spans="1:18">
      <c r="A2947" s="40" t="str">
        <f t="shared" si="184"/>
        <v>6_19752</v>
      </c>
      <c r="B2947" s="40">
        <v>6</v>
      </c>
      <c r="C2947" s="41" t="s">
        <v>106</v>
      </c>
      <c r="D2947" s="40">
        <v>2</v>
      </c>
      <c r="E2947" s="40">
        <v>1975</v>
      </c>
      <c r="F2947" s="40" t="str">
        <f t="shared" si="185"/>
        <v>1975Q2</v>
      </c>
      <c r="G2947" s="40">
        <v>1</v>
      </c>
      <c r="H2947" s="40">
        <v>0</v>
      </c>
      <c r="I2947" s="40">
        <v>0</v>
      </c>
      <c r="J2947" s="42">
        <v>174</v>
      </c>
      <c r="K2947" s="42">
        <f>J2947*OtherData!$C$3</f>
        <v>131.71839515518548</v>
      </c>
      <c r="L2947" s="42" t="str">
        <f>VLOOKUP($C2947,OtherData!$H:$I,2,0)</f>
        <v>Storm</v>
      </c>
      <c r="M2947" s="54">
        <f t="shared" si="186"/>
        <v>-3.9287503672447613E-2</v>
      </c>
      <c r="N2947" s="42" t="e">
        <f>VLOOKUP(E2947,Inflation!$A$2:'Inflation'!$L$63,14,FALSE)*J2947</f>
        <v>#REF!</v>
      </c>
      <c r="O2947" s="126" t="e">
        <f t="shared" si="187"/>
        <v>#REF!</v>
      </c>
      <c r="P2947" s="41">
        <v>4</v>
      </c>
      <c r="Q2947" s="41">
        <v>4</v>
      </c>
      <c r="R2947" s="41">
        <v>5</v>
      </c>
    </row>
    <row r="2948" spans="1:18">
      <c r="A2948" s="40" t="str">
        <f t="shared" si="184"/>
        <v>4_19771</v>
      </c>
      <c r="B2948" s="40">
        <v>4</v>
      </c>
      <c r="C2948" s="41" t="s">
        <v>71</v>
      </c>
      <c r="D2948" s="40">
        <v>1</v>
      </c>
      <c r="E2948" s="40">
        <v>1977</v>
      </c>
      <c r="F2948" s="40" t="str">
        <f t="shared" si="185"/>
        <v>1977Q1</v>
      </c>
      <c r="G2948" s="40">
        <v>1</v>
      </c>
      <c r="H2948" s="40">
        <v>0</v>
      </c>
      <c r="I2948" s="40">
        <v>0</v>
      </c>
      <c r="J2948" s="42">
        <v>174</v>
      </c>
      <c r="K2948" s="42">
        <f>J2948*OtherData!$C$3</f>
        <v>131.71839515518548</v>
      </c>
      <c r="L2948" s="42" t="str">
        <f>VLOOKUP($C2948,OtherData!$H:$I,2,0)</f>
        <v>Storm</v>
      </c>
      <c r="M2948" s="54">
        <f t="shared" si="186"/>
        <v>-3.9287503672447613E-2</v>
      </c>
      <c r="N2948" s="42" t="e">
        <f>VLOOKUP(E2948,Inflation!$A$2:'Inflation'!$L$63,14,FALSE)*J2948</f>
        <v>#REF!</v>
      </c>
      <c r="O2948" s="126" t="e">
        <f t="shared" si="187"/>
        <v>#REF!</v>
      </c>
      <c r="P2948" s="41">
        <v>4</v>
      </c>
      <c r="Q2948" s="41">
        <v>4</v>
      </c>
      <c r="R2948" s="41">
        <v>5</v>
      </c>
    </row>
    <row r="2949" spans="1:18">
      <c r="A2949" s="40" t="str">
        <f t="shared" si="184"/>
        <v>5_19771</v>
      </c>
      <c r="B2949" s="40">
        <v>5</v>
      </c>
      <c r="C2949" s="41" t="s">
        <v>73</v>
      </c>
      <c r="D2949" s="40">
        <v>1</v>
      </c>
      <c r="E2949" s="40">
        <v>1977</v>
      </c>
      <c r="F2949" s="40" t="str">
        <f t="shared" si="185"/>
        <v>1977Q1</v>
      </c>
      <c r="G2949" s="40">
        <v>1</v>
      </c>
      <c r="H2949" s="40">
        <v>0</v>
      </c>
      <c r="I2949" s="40">
        <v>0</v>
      </c>
      <c r="J2949" s="42">
        <v>171</v>
      </c>
      <c r="K2949" s="42">
        <f>J2949*OtherData!$C$3</f>
        <v>129.44738834216503</v>
      </c>
      <c r="L2949" s="42" t="str">
        <f>VLOOKUP($C2949,OtherData!$H:$I,2,0)</f>
        <v>Wind</v>
      </c>
      <c r="M2949" s="54">
        <f t="shared" si="186"/>
        <v>-3.9287523662200632E-2</v>
      </c>
      <c r="N2949" s="42" t="e">
        <f>VLOOKUP(E2949,Inflation!$A$2:'Inflation'!$L$63,14,FALSE)*J2949</f>
        <v>#REF!</v>
      </c>
      <c r="O2949" s="126" t="e">
        <f t="shared" si="187"/>
        <v>#REF!</v>
      </c>
      <c r="P2949" s="41">
        <v>4</v>
      </c>
      <c r="Q2949" s="41">
        <v>4</v>
      </c>
      <c r="R2949" s="41">
        <v>4</v>
      </c>
    </row>
    <row r="2950" spans="1:18">
      <c r="A2950" s="40" t="str">
        <f t="shared" si="184"/>
        <v>5_19771</v>
      </c>
      <c r="B2950" s="40">
        <v>5</v>
      </c>
      <c r="C2950" s="41" t="s">
        <v>71</v>
      </c>
      <c r="D2950" s="40">
        <v>1</v>
      </c>
      <c r="E2950" s="40">
        <v>1977</v>
      </c>
      <c r="F2950" s="40" t="str">
        <f t="shared" si="185"/>
        <v>1977Q1</v>
      </c>
      <c r="G2950" s="40">
        <v>1</v>
      </c>
      <c r="H2950" s="40">
        <v>0</v>
      </c>
      <c r="I2950" s="40">
        <v>0</v>
      </c>
      <c r="J2950" s="42">
        <v>171</v>
      </c>
      <c r="K2950" s="42">
        <f>J2950*OtherData!$C$3</f>
        <v>129.44738834216503</v>
      </c>
      <c r="L2950" s="42" t="str">
        <f>VLOOKUP($C2950,OtherData!$H:$I,2,0)</f>
        <v>Storm</v>
      </c>
      <c r="M2950" s="54">
        <f t="shared" si="186"/>
        <v>-3.9287523662200632E-2</v>
      </c>
      <c r="N2950" s="42" t="e">
        <f>VLOOKUP(E2950,Inflation!$A$2:'Inflation'!$L$63,14,FALSE)*J2950</f>
        <v>#REF!</v>
      </c>
      <c r="O2950" s="126" t="e">
        <f t="shared" si="187"/>
        <v>#REF!</v>
      </c>
      <c r="P2950" s="41">
        <v>3</v>
      </c>
      <c r="Q2950" s="41">
        <v>3</v>
      </c>
      <c r="R2950" s="41">
        <v>3</v>
      </c>
    </row>
    <row r="2951" spans="1:18">
      <c r="A2951" s="40" t="str">
        <f t="shared" si="184"/>
        <v>2_19881</v>
      </c>
      <c r="B2951" s="40">
        <v>2</v>
      </c>
      <c r="C2951" s="41" t="s">
        <v>85</v>
      </c>
      <c r="D2951" s="40">
        <v>1</v>
      </c>
      <c r="E2951" s="40">
        <v>1988</v>
      </c>
      <c r="F2951" s="40" t="str">
        <f t="shared" si="185"/>
        <v>1988Q1</v>
      </c>
      <c r="G2951" s="40">
        <v>28</v>
      </c>
      <c r="H2951" s="40">
        <v>0</v>
      </c>
      <c r="I2951" s="40">
        <v>0</v>
      </c>
      <c r="J2951" s="42">
        <v>170</v>
      </c>
      <c r="K2951" s="42">
        <f>J2951*OtherData!$C$3</f>
        <v>128.69038607115823</v>
      </c>
      <c r="L2951" s="42" t="str">
        <f>VLOOKUP($C2951,OtherData!$H:$I,2,0)</f>
        <v>Heat</v>
      </c>
      <c r="M2951" s="54">
        <f t="shared" si="186"/>
        <v>-3.9287530325451639E-2</v>
      </c>
      <c r="N2951" s="42" t="e">
        <f>VLOOKUP(E2951,Inflation!$A$2:'Inflation'!$L$63,14,FALSE)*J2951</f>
        <v>#REF!</v>
      </c>
      <c r="O2951" s="126" t="e">
        <f t="shared" si="187"/>
        <v>#REF!</v>
      </c>
      <c r="P2951" s="41">
        <v>5</v>
      </c>
      <c r="Q2951" s="41">
        <v>2</v>
      </c>
      <c r="R2951" s="41">
        <v>5</v>
      </c>
    </row>
    <row r="2952" spans="1:18">
      <c r="A2952" s="40" t="str">
        <f t="shared" si="184"/>
        <v>2_19822</v>
      </c>
      <c r="B2952" s="40">
        <v>2</v>
      </c>
      <c r="C2952" s="41" t="s">
        <v>83</v>
      </c>
      <c r="D2952" s="40">
        <v>2</v>
      </c>
      <c r="E2952" s="40">
        <v>1982</v>
      </c>
      <c r="F2952" s="40" t="str">
        <f t="shared" si="185"/>
        <v>1982Q2</v>
      </c>
      <c r="G2952" s="40">
        <v>2</v>
      </c>
      <c r="H2952" s="40">
        <v>0</v>
      </c>
      <c r="I2952" s="40">
        <v>0</v>
      </c>
      <c r="J2952" s="42">
        <v>170</v>
      </c>
      <c r="K2952" s="42">
        <f>J2952*OtherData!$C$3</f>
        <v>128.69038607115823</v>
      </c>
      <c r="L2952" s="42" t="str">
        <f>VLOOKUP($C2952,OtherData!$H:$I,2,0)</f>
        <v>Storm</v>
      </c>
      <c r="M2952" s="54">
        <f t="shared" si="186"/>
        <v>-3.9287530325451639E-2</v>
      </c>
      <c r="N2952" s="42" t="e">
        <f>VLOOKUP(E2952,Inflation!$A$2:'Inflation'!$L$63,14,FALSE)*J2952</f>
        <v>#REF!</v>
      </c>
      <c r="O2952" s="126" t="e">
        <f t="shared" si="187"/>
        <v>#REF!</v>
      </c>
      <c r="P2952" s="41">
        <v>4</v>
      </c>
      <c r="Q2952" s="41">
        <v>4</v>
      </c>
      <c r="R2952" s="41">
        <v>4</v>
      </c>
    </row>
    <row r="2953" spans="1:18">
      <c r="A2953" s="40" t="str">
        <f t="shared" si="184"/>
        <v>5_20193</v>
      </c>
      <c r="B2953" s="40">
        <v>5</v>
      </c>
      <c r="C2953" s="41" t="s">
        <v>71</v>
      </c>
      <c r="D2953" s="40">
        <v>3</v>
      </c>
      <c r="E2953" s="40">
        <v>2019</v>
      </c>
      <c r="F2953" s="40" t="str">
        <f t="shared" si="185"/>
        <v>2019Q3</v>
      </c>
      <c r="G2953" s="40">
        <v>1</v>
      </c>
      <c r="H2953" s="40">
        <v>0</v>
      </c>
      <c r="I2953" s="40">
        <v>0</v>
      </c>
      <c r="J2953" s="42">
        <v>170</v>
      </c>
      <c r="K2953" s="42">
        <f>J2953*OtherData!$C$3</f>
        <v>128.69038607115823</v>
      </c>
      <c r="L2953" s="42" t="str">
        <f>VLOOKUP($C2953,OtherData!$H:$I,2,0)</f>
        <v>Storm</v>
      </c>
      <c r="M2953" s="54">
        <f t="shared" si="186"/>
        <v>-3.9287530325451639E-2</v>
      </c>
      <c r="N2953" s="42" t="e">
        <f>VLOOKUP(E2953,Inflation!$A$2:'Inflation'!$L$63,14,FALSE)*J2953</f>
        <v>#REF!</v>
      </c>
      <c r="O2953" s="126" t="e">
        <f t="shared" si="187"/>
        <v>#REF!</v>
      </c>
      <c r="P2953" s="41">
        <v>1</v>
      </c>
      <c r="Q2953" s="41">
        <v>1</v>
      </c>
      <c r="R2953" s="41">
        <v>1</v>
      </c>
    </row>
    <row r="2954" spans="1:18">
      <c r="A2954" s="40" t="str">
        <f t="shared" si="184"/>
        <v>3_19771</v>
      </c>
      <c r="B2954" s="40">
        <v>3</v>
      </c>
      <c r="C2954" s="41" t="s">
        <v>73</v>
      </c>
      <c r="D2954" s="40">
        <v>1</v>
      </c>
      <c r="E2954" s="40">
        <v>1977</v>
      </c>
      <c r="F2954" s="40" t="str">
        <f t="shared" si="185"/>
        <v>1977Q1</v>
      </c>
      <c r="G2954" s="40">
        <v>1</v>
      </c>
      <c r="H2954" s="40">
        <v>0</v>
      </c>
      <c r="I2954" s="40">
        <v>0</v>
      </c>
      <c r="J2954" s="42">
        <v>169</v>
      </c>
      <c r="K2954" s="42">
        <f>J2954*OtherData!$C$3</f>
        <v>127.9333838001514</v>
      </c>
      <c r="L2954" s="42" t="str">
        <f>VLOOKUP($C2954,OtherData!$H:$I,2,0)</f>
        <v>Wind</v>
      </c>
      <c r="M2954" s="54">
        <f t="shared" si="186"/>
        <v>-3.9287536988702645E-2</v>
      </c>
      <c r="N2954" s="42" t="e">
        <f>VLOOKUP(E2954,Inflation!$A$2:'Inflation'!$L$63,14,FALSE)*J2954</f>
        <v>#REF!</v>
      </c>
      <c r="O2954" s="126" t="e">
        <f t="shared" si="187"/>
        <v>#REF!</v>
      </c>
      <c r="P2954" s="41">
        <v>1</v>
      </c>
      <c r="Q2954" s="41">
        <v>1</v>
      </c>
      <c r="R2954" s="41">
        <v>1</v>
      </c>
    </row>
    <row r="2955" spans="1:18">
      <c r="A2955" s="40" t="str">
        <f t="shared" si="184"/>
        <v>3_19774</v>
      </c>
      <c r="B2955" s="40">
        <v>3</v>
      </c>
      <c r="C2955" s="41" t="s">
        <v>74</v>
      </c>
      <c r="D2955" s="40">
        <v>4</v>
      </c>
      <c r="E2955" s="40">
        <v>1977</v>
      </c>
      <c r="F2955" s="40" t="str">
        <f t="shared" si="185"/>
        <v>1977Q4</v>
      </c>
      <c r="G2955" s="40">
        <v>1</v>
      </c>
      <c r="H2955" s="40">
        <v>0</v>
      </c>
      <c r="I2955" s="40">
        <v>0</v>
      </c>
      <c r="J2955" s="42">
        <v>169</v>
      </c>
      <c r="K2955" s="42">
        <f>J2955*OtherData!$C$3</f>
        <v>127.9333838001514</v>
      </c>
      <c r="L2955" s="42" t="str">
        <f>VLOOKUP($C2955,OtherData!$H:$I,2,0)</f>
        <v>Storm</v>
      </c>
      <c r="M2955" s="54">
        <f t="shared" si="186"/>
        <v>-3.9287536988702645E-2</v>
      </c>
      <c r="N2955" s="42" t="e">
        <f>VLOOKUP(E2955,Inflation!$A$2:'Inflation'!$L$63,14,FALSE)*J2955</f>
        <v>#REF!</v>
      </c>
      <c r="O2955" s="126" t="e">
        <f t="shared" si="187"/>
        <v>#REF!</v>
      </c>
      <c r="P2955" s="41">
        <v>3</v>
      </c>
      <c r="Q2955" s="41">
        <v>3</v>
      </c>
      <c r="R2955" s="41">
        <v>3</v>
      </c>
    </row>
    <row r="2956" spans="1:18">
      <c r="A2956" s="40" t="str">
        <f t="shared" si="184"/>
        <v>5_19774</v>
      </c>
      <c r="B2956" s="40">
        <v>5</v>
      </c>
      <c r="C2956" s="41" t="s">
        <v>74</v>
      </c>
      <c r="D2956" s="40">
        <v>4</v>
      </c>
      <c r="E2956" s="40">
        <v>1977</v>
      </c>
      <c r="F2956" s="40" t="str">
        <f t="shared" si="185"/>
        <v>1977Q4</v>
      </c>
      <c r="G2956" s="40">
        <v>1</v>
      </c>
      <c r="H2956" s="40">
        <v>0</v>
      </c>
      <c r="I2956" s="40">
        <v>0</v>
      </c>
      <c r="J2956" s="42">
        <v>168</v>
      </c>
      <c r="K2956" s="42">
        <f>J2956*OtherData!$C$3</f>
        <v>127.17638152914459</v>
      </c>
      <c r="L2956" s="42" t="str">
        <f>VLOOKUP($C2956,OtherData!$H:$I,2,0)</f>
        <v>Storm</v>
      </c>
      <c r="M2956" s="54">
        <f t="shared" si="186"/>
        <v>-3.9287543651953652E-2</v>
      </c>
      <c r="N2956" s="42" t="e">
        <f>VLOOKUP(E2956,Inflation!$A$2:'Inflation'!$L$63,14,FALSE)*J2956</f>
        <v>#REF!</v>
      </c>
      <c r="O2956" s="126" t="e">
        <f t="shared" si="187"/>
        <v>#REF!</v>
      </c>
      <c r="P2956" s="41">
        <v>3</v>
      </c>
      <c r="Q2956" s="41">
        <v>3</v>
      </c>
      <c r="R2956" s="41">
        <v>5</v>
      </c>
    </row>
    <row r="2957" spans="1:18">
      <c r="A2957" s="40" t="str">
        <f t="shared" si="184"/>
        <v>1_19822</v>
      </c>
      <c r="B2957" s="40">
        <v>1</v>
      </c>
      <c r="C2957" s="41" t="s">
        <v>83</v>
      </c>
      <c r="D2957" s="40">
        <v>2</v>
      </c>
      <c r="E2957" s="40">
        <v>1982</v>
      </c>
      <c r="F2957" s="40" t="str">
        <f t="shared" si="185"/>
        <v>1982Q2</v>
      </c>
      <c r="G2957" s="40">
        <v>2</v>
      </c>
      <c r="H2957" s="40">
        <v>0</v>
      </c>
      <c r="I2957" s="40">
        <v>0</v>
      </c>
      <c r="J2957" s="42">
        <v>168</v>
      </c>
      <c r="K2957" s="42">
        <f>J2957*OtherData!$C$3</f>
        <v>127.17638152914459</v>
      </c>
      <c r="L2957" s="42" t="str">
        <f>VLOOKUP($C2957,OtherData!$H:$I,2,0)</f>
        <v>Storm</v>
      </c>
      <c r="M2957" s="54">
        <f t="shared" si="186"/>
        <v>-3.9287543651953652E-2</v>
      </c>
      <c r="N2957" s="42" t="e">
        <f>VLOOKUP(E2957,Inflation!$A$2:'Inflation'!$L$63,14,FALSE)*J2957</f>
        <v>#REF!</v>
      </c>
      <c r="O2957" s="126" t="e">
        <f t="shared" si="187"/>
        <v>#REF!</v>
      </c>
      <c r="P2957" s="41">
        <v>3</v>
      </c>
      <c r="Q2957" s="41">
        <v>3</v>
      </c>
      <c r="R2957" s="41">
        <v>3</v>
      </c>
    </row>
    <row r="2958" spans="1:18">
      <c r="A2958" s="40" t="str">
        <f t="shared" si="184"/>
        <v>5_20202</v>
      </c>
      <c r="B2958" s="40">
        <v>5</v>
      </c>
      <c r="C2958" s="41" t="s">
        <v>86</v>
      </c>
      <c r="D2958" s="40">
        <v>2</v>
      </c>
      <c r="E2958" s="40">
        <v>2020</v>
      </c>
      <c r="F2958" s="40" t="str">
        <f t="shared" si="185"/>
        <v>2020Q2</v>
      </c>
      <c r="G2958" s="40">
        <v>1</v>
      </c>
      <c r="H2958" s="40">
        <v>0</v>
      </c>
      <c r="I2958" s="40">
        <v>0</v>
      </c>
      <c r="J2958" s="42">
        <v>168</v>
      </c>
      <c r="K2958" s="42">
        <f>J2958*OtherData!$C$3</f>
        <v>127.17638152914459</v>
      </c>
      <c r="L2958" s="42" t="str">
        <f>VLOOKUP($C2958,OtherData!$H:$I,2,0)</f>
        <v>Storm</v>
      </c>
      <c r="M2958" s="54">
        <f t="shared" si="186"/>
        <v>-3.9287543651953652E-2</v>
      </c>
      <c r="N2958" s="42" t="e">
        <f>VLOOKUP(E2958,Inflation!$A$2:'Inflation'!$L$63,14,FALSE)*J2958</f>
        <v>#REF!</v>
      </c>
      <c r="O2958" s="126" t="e">
        <f t="shared" si="187"/>
        <v>#REF!</v>
      </c>
      <c r="P2958" s="41">
        <v>4</v>
      </c>
      <c r="Q2958" s="41">
        <v>4</v>
      </c>
      <c r="R2958" s="41">
        <v>4</v>
      </c>
    </row>
    <row r="2959" spans="1:18">
      <c r="A2959" s="40" t="str">
        <f t="shared" si="184"/>
        <v>4_20202</v>
      </c>
      <c r="B2959" s="40">
        <v>4</v>
      </c>
      <c r="C2959" s="41" t="s">
        <v>71</v>
      </c>
      <c r="D2959" s="40">
        <v>2</v>
      </c>
      <c r="E2959" s="40">
        <v>2020</v>
      </c>
      <c r="F2959" s="40" t="str">
        <f t="shared" si="185"/>
        <v>2020Q2</v>
      </c>
      <c r="G2959" s="40">
        <v>1</v>
      </c>
      <c r="H2959" s="40">
        <v>0</v>
      </c>
      <c r="I2959" s="40">
        <v>0</v>
      </c>
      <c r="J2959" s="42">
        <v>168</v>
      </c>
      <c r="K2959" s="42">
        <f>J2959*OtherData!$C$3</f>
        <v>127.17638152914459</v>
      </c>
      <c r="L2959" s="42" t="str">
        <f>VLOOKUP($C2959,OtherData!$H:$I,2,0)</f>
        <v>Storm</v>
      </c>
      <c r="M2959" s="54">
        <f t="shared" si="186"/>
        <v>-3.9287543651953652E-2</v>
      </c>
      <c r="N2959" s="42" t="e">
        <f>VLOOKUP(E2959,Inflation!$A$2:'Inflation'!$L$63,14,FALSE)*J2959</f>
        <v>#REF!</v>
      </c>
      <c r="O2959" s="126" t="e">
        <f t="shared" si="187"/>
        <v>#REF!</v>
      </c>
      <c r="P2959" s="41">
        <v>1</v>
      </c>
      <c r="Q2959" s="41">
        <v>1</v>
      </c>
      <c r="R2959" s="41">
        <v>5</v>
      </c>
    </row>
    <row r="2960" spans="1:18">
      <c r="A2960" s="40" t="str">
        <f t="shared" si="184"/>
        <v>3_20201</v>
      </c>
      <c r="B2960" s="40">
        <v>3</v>
      </c>
      <c r="C2960" s="41" t="s">
        <v>71</v>
      </c>
      <c r="D2960" s="40">
        <v>1</v>
      </c>
      <c r="E2960" s="40">
        <v>2020</v>
      </c>
      <c r="F2960" s="40" t="str">
        <f t="shared" si="185"/>
        <v>2020Q1</v>
      </c>
      <c r="G2960" s="40">
        <v>1</v>
      </c>
      <c r="H2960" s="40">
        <v>0</v>
      </c>
      <c r="I2960" s="40">
        <v>0</v>
      </c>
      <c r="J2960" s="42">
        <v>168</v>
      </c>
      <c r="K2960" s="42">
        <f>J2960*OtherData!$C$3</f>
        <v>127.17638152914459</v>
      </c>
      <c r="L2960" s="42" t="str">
        <f>VLOOKUP($C2960,OtherData!$H:$I,2,0)</f>
        <v>Storm</v>
      </c>
      <c r="M2960" s="54">
        <f t="shared" si="186"/>
        <v>-3.9287543651953652E-2</v>
      </c>
      <c r="N2960" s="42" t="e">
        <f>VLOOKUP(E2960,Inflation!$A$2:'Inflation'!$L$63,14,FALSE)*J2960</f>
        <v>#REF!</v>
      </c>
      <c r="O2960" s="126" t="e">
        <f t="shared" si="187"/>
        <v>#REF!</v>
      </c>
      <c r="P2960" s="41">
        <v>3</v>
      </c>
      <c r="Q2960" s="41">
        <v>3</v>
      </c>
      <c r="R2960" s="41">
        <v>5</v>
      </c>
    </row>
    <row r="2961" spans="1:18">
      <c r="A2961" s="40" t="str">
        <f t="shared" si="184"/>
        <v>6_19774</v>
      </c>
      <c r="B2961" s="40">
        <v>6</v>
      </c>
      <c r="C2961" s="41" t="s">
        <v>74</v>
      </c>
      <c r="D2961" s="40">
        <v>4</v>
      </c>
      <c r="E2961" s="40">
        <v>1977</v>
      </c>
      <c r="F2961" s="40" t="str">
        <f t="shared" si="185"/>
        <v>1977Q4</v>
      </c>
      <c r="G2961" s="40">
        <v>1</v>
      </c>
      <c r="H2961" s="40">
        <v>0</v>
      </c>
      <c r="I2961" s="40">
        <v>0</v>
      </c>
      <c r="J2961" s="42">
        <v>167</v>
      </c>
      <c r="K2961" s="42">
        <f>J2961*OtherData!$C$3</f>
        <v>126.41937925813778</v>
      </c>
      <c r="L2961" s="42" t="str">
        <f>VLOOKUP($C2961,OtherData!$H:$I,2,0)</f>
        <v>Storm</v>
      </c>
      <c r="M2961" s="54">
        <f t="shared" si="186"/>
        <v>-3.9287550315204658E-2</v>
      </c>
      <c r="N2961" s="42" t="e">
        <f>VLOOKUP(E2961,Inflation!$A$2:'Inflation'!$L$63,14,FALSE)*J2961</f>
        <v>#REF!</v>
      </c>
      <c r="O2961" s="126" t="e">
        <f t="shared" si="187"/>
        <v>#REF!</v>
      </c>
      <c r="P2961" s="41">
        <v>3</v>
      </c>
      <c r="Q2961" s="41">
        <v>3</v>
      </c>
      <c r="R2961" s="41">
        <v>5</v>
      </c>
    </row>
    <row r="2962" spans="1:18">
      <c r="A2962" s="40" t="str">
        <f t="shared" si="184"/>
        <v>6_20202</v>
      </c>
      <c r="B2962" s="40">
        <v>6</v>
      </c>
      <c r="C2962" s="41" t="s">
        <v>73</v>
      </c>
      <c r="D2962" s="40">
        <v>2</v>
      </c>
      <c r="E2962" s="40">
        <v>2020</v>
      </c>
      <c r="F2962" s="40" t="str">
        <f t="shared" si="185"/>
        <v>2020Q2</v>
      </c>
      <c r="G2962" s="40">
        <v>1</v>
      </c>
      <c r="H2962" s="40">
        <v>0</v>
      </c>
      <c r="I2962" s="40">
        <v>0</v>
      </c>
      <c r="J2962" s="42">
        <v>167</v>
      </c>
      <c r="K2962" s="42">
        <f>J2962*OtherData!$C$3</f>
        <v>126.41937925813778</v>
      </c>
      <c r="L2962" s="42" t="str">
        <f>VLOOKUP($C2962,OtherData!$H:$I,2,0)</f>
        <v>Wind</v>
      </c>
      <c r="M2962" s="54">
        <f t="shared" si="186"/>
        <v>-3.9287550315204658E-2</v>
      </c>
      <c r="N2962" s="42" t="e">
        <f>VLOOKUP(E2962,Inflation!$A$2:'Inflation'!$L$63,14,FALSE)*J2962</f>
        <v>#REF!</v>
      </c>
      <c r="O2962" s="126" t="e">
        <f t="shared" si="187"/>
        <v>#REF!</v>
      </c>
      <c r="P2962" s="41">
        <v>3</v>
      </c>
      <c r="Q2962" s="41">
        <v>3</v>
      </c>
      <c r="R2962" s="41">
        <v>5</v>
      </c>
    </row>
    <row r="2963" spans="1:18">
      <c r="A2963" s="40" t="str">
        <f t="shared" si="184"/>
        <v>6_19782</v>
      </c>
      <c r="B2963" s="40">
        <v>6</v>
      </c>
      <c r="C2963" s="41" t="s">
        <v>85</v>
      </c>
      <c r="D2963" s="40">
        <v>2</v>
      </c>
      <c r="E2963" s="40">
        <v>1978</v>
      </c>
      <c r="F2963" s="40" t="str">
        <f t="shared" si="185"/>
        <v>1978Q2</v>
      </c>
      <c r="G2963" s="40">
        <v>13</v>
      </c>
      <c r="H2963" s="40">
        <v>0</v>
      </c>
      <c r="I2963" s="40">
        <v>0</v>
      </c>
      <c r="J2963" s="42">
        <v>166</v>
      </c>
      <c r="K2963" s="42">
        <f>J2963*OtherData!$C$3</f>
        <v>125.66237698713097</v>
      </c>
      <c r="L2963" s="42" t="str">
        <f>VLOOKUP($C2963,OtherData!$H:$I,2,0)</f>
        <v>Heat</v>
      </c>
      <c r="M2963" s="54">
        <f t="shared" si="186"/>
        <v>-3.9287556978455665E-2</v>
      </c>
      <c r="N2963" s="42" t="e">
        <f>VLOOKUP(E2963,Inflation!$A$2:'Inflation'!$L$63,14,FALSE)*J2963</f>
        <v>#REF!</v>
      </c>
      <c r="O2963" s="126" t="e">
        <f t="shared" si="187"/>
        <v>#REF!</v>
      </c>
      <c r="P2963" s="41">
        <v>5</v>
      </c>
      <c r="Q2963" s="41">
        <v>2</v>
      </c>
      <c r="R2963" s="41">
        <v>5</v>
      </c>
    </row>
    <row r="2964" spans="1:18">
      <c r="A2964" s="40" t="str">
        <f t="shared" si="184"/>
        <v>6_19822</v>
      </c>
      <c r="B2964" s="40">
        <v>6</v>
      </c>
      <c r="C2964" s="41" t="s">
        <v>83</v>
      </c>
      <c r="D2964" s="40">
        <v>2</v>
      </c>
      <c r="E2964" s="40">
        <v>1982</v>
      </c>
      <c r="F2964" s="40" t="str">
        <f t="shared" si="185"/>
        <v>1982Q2</v>
      </c>
      <c r="G2964" s="40">
        <v>2</v>
      </c>
      <c r="H2964" s="40">
        <v>0</v>
      </c>
      <c r="I2964" s="40">
        <v>0</v>
      </c>
      <c r="J2964" s="42">
        <v>166</v>
      </c>
      <c r="K2964" s="42">
        <f>J2964*OtherData!$C$3</f>
        <v>125.66237698713097</v>
      </c>
      <c r="L2964" s="42" t="str">
        <f>VLOOKUP($C2964,OtherData!$H:$I,2,0)</f>
        <v>Storm</v>
      </c>
      <c r="M2964" s="54">
        <f t="shared" si="186"/>
        <v>-3.9287556978455665E-2</v>
      </c>
      <c r="N2964" s="42" t="e">
        <f>VLOOKUP(E2964,Inflation!$A$2:'Inflation'!$L$63,14,FALSE)*J2964</f>
        <v>#REF!</v>
      </c>
      <c r="O2964" s="126" t="e">
        <f t="shared" si="187"/>
        <v>#REF!</v>
      </c>
      <c r="P2964" s="41">
        <v>5</v>
      </c>
      <c r="Q2964" s="41">
        <v>2</v>
      </c>
      <c r="R2964" s="41">
        <v>2</v>
      </c>
    </row>
    <row r="2965" spans="1:18">
      <c r="A2965" s="40" t="str">
        <f t="shared" si="184"/>
        <v>5_20163</v>
      </c>
      <c r="B2965" s="40">
        <v>5</v>
      </c>
      <c r="C2965" s="41" t="s">
        <v>71</v>
      </c>
      <c r="D2965" s="40">
        <v>3</v>
      </c>
      <c r="E2965" s="40">
        <v>2016</v>
      </c>
      <c r="F2965" s="40" t="str">
        <f t="shared" si="185"/>
        <v>2016Q3</v>
      </c>
      <c r="G2965" s="40">
        <v>1</v>
      </c>
      <c r="H2965" s="40">
        <v>0</v>
      </c>
      <c r="I2965" s="40">
        <v>0</v>
      </c>
      <c r="J2965" s="42">
        <v>166</v>
      </c>
      <c r="K2965" s="42">
        <f>J2965*OtherData!$C$3</f>
        <v>125.66237698713097</v>
      </c>
      <c r="L2965" s="42" t="str">
        <f>VLOOKUP($C2965,OtherData!$H:$I,2,0)</f>
        <v>Storm</v>
      </c>
      <c r="M2965" s="54">
        <f t="shared" si="186"/>
        <v>-3.9287556978455665E-2</v>
      </c>
      <c r="N2965" s="42" t="e">
        <f>VLOOKUP(E2965,Inflation!$A$2:'Inflation'!$L$63,14,FALSE)*J2965</f>
        <v>#REF!</v>
      </c>
      <c r="O2965" s="126" t="e">
        <f t="shared" si="187"/>
        <v>#REF!</v>
      </c>
      <c r="P2965" s="41">
        <v>4</v>
      </c>
      <c r="Q2965" s="41">
        <v>4</v>
      </c>
      <c r="R2965" s="41">
        <v>4</v>
      </c>
    </row>
    <row r="2966" spans="1:18">
      <c r="A2966" s="40" t="str">
        <f t="shared" si="184"/>
        <v>4_20193</v>
      </c>
      <c r="B2966" s="40">
        <v>4</v>
      </c>
      <c r="C2966" s="41" t="s">
        <v>71</v>
      </c>
      <c r="D2966" s="40">
        <v>3</v>
      </c>
      <c r="E2966" s="40">
        <v>2019</v>
      </c>
      <c r="F2966" s="40" t="str">
        <f t="shared" si="185"/>
        <v>2019Q3</v>
      </c>
      <c r="G2966" s="40">
        <v>1</v>
      </c>
      <c r="H2966" s="40">
        <v>0</v>
      </c>
      <c r="I2966" s="40">
        <v>0</v>
      </c>
      <c r="J2966" s="42">
        <v>166</v>
      </c>
      <c r="K2966" s="42">
        <f>J2966*OtherData!$C$3</f>
        <v>125.66237698713097</v>
      </c>
      <c r="L2966" s="42" t="str">
        <f>VLOOKUP($C2966,OtherData!$H:$I,2,0)</f>
        <v>Storm</v>
      </c>
      <c r="M2966" s="54">
        <f t="shared" si="186"/>
        <v>-3.9287556978455665E-2</v>
      </c>
      <c r="N2966" s="42" t="e">
        <f>VLOOKUP(E2966,Inflation!$A$2:'Inflation'!$L$63,14,FALSE)*J2966</f>
        <v>#REF!</v>
      </c>
      <c r="O2966" s="126" t="e">
        <f t="shared" si="187"/>
        <v>#REF!</v>
      </c>
      <c r="P2966" s="41">
        <v>2</v>
      </c>
      <c r="Q2966" s="41">
        <v>2</v>
      </c>
      <c r="R2966" s="41">
        <v>2</v>
      </c>
    </row>
    <row r="2967" spans="1:18">
      <c r="A2967" s="40" t="str">
        <f t="shared" si="184"/>
        <v>3_20201</v>
      </c>
      <c r="B2967" s="40">
        <v>3</v>
      </c>
      <c r="C2967" s="41" t="s">
        <v>86</v>
      </c>
      <c r="D2967" s="40">
        <v>1</v>
      </c>
      <c r="E2967" s="40">
        <v>2020</v>
      </c>
      <c r="F2967" s="40" t="str">
        <f t="shared" si="185"/>
        <v>2020Q1</v>
      </c>
      <c r="G2967" s="40">
        <v>1</v>
      </c>
      <c r="H2967" s="40">
        <v>0</v>
      </c>
      <c r="I2967" s="40">
        <v>0</v>
      </c>
      <c r="J2967" s="42">
        <v>166</v>
      </c>
      <c r="K2967" s="42">
        <f>J2967*OtherData!$C$3</f>
        <v>125.66237698713097</v>
      </c>
      <c r="L2967" s="42" t="str">
        <f>VLOOKUP($C2967,OtherData!$H:$I,2,0)</f>
        <v>Storm</v>
      </c>
      <c r="M2967" s="54">
        <f t="shared" si="186"/>
        <v>-3.9287556978455665E-2</v>
      </c>
      <c r="N2967" s="42" t="e">
        <f>VLOOKUP(E2967,Inflation!$A$2:'Inflation'!$L$63,14,FALSE)*J2967</f>
        <v>#REF!</v>
      </c>
      <c r="O2967" s="126" t="e">
        <f t="shared" si="187"/>
        <v>#REF!</v>
      </c>
      <c r="P2967" s="41">
        <v>3</v>
      </c>
      <c r="Q2967" s="41">
        <v>3</v>
      </c>
      <c r="R2967" s="41">
        <v>3</v>
      </c>
    </row>
    <row r="2968" spans="1:18">
      <c r="A2968" s="40" t="str">
        <f t="shared" si="184"/>
        <v>3_20203</v>
      </c>
      <c r="B2968" s="40">
        <v>3</v>
      </c>
      <c r="C2968" s="41" t="s">
        <v>72</v>
      </c>
      <c r="D2968" s="40">
        <v>3</v>
      </c>
      <c r="E2968" s="40">
        <v>2020</v>
      </c>
      <c r="F2968" s="40" t="str">
        <f t="shared" si="185"/>
        <v>2020Q3</v>
      </c>
      <c r="G2968" s="40">
        <v>1</v>
      </c>
      <c r="H2968" s="40">
        <v>0</v>
      </c>
      <c r="I2968" s="40">
        <v>0</v>
      </c>
      <c r="J2968" s="42">
        <v>166</v>
      </c>
      <c r="K2968" s="42">
        <f>J2968*OtherData!$C$3</f>
        <v>125.66237698713097</v>
      </c>
      <c r="L2968" s="42" t="str">
        <f>VLOOKUP($C2968,OtherData!$H:$I,2,0)</f>
        <v>Storm</v>
      </c>
      <c r="M2968" s="54">
        <f t="shared" si="186"/>
        <v>-3.9287556978455665E-2</v>
      </c>
      <c r="N2968" s="42" t="e">
        <f>VLOOKUP(E2968,Inflation!$A$2:'Inflation'!$L$63,14,FALSE)*J2968</f>
        <v>#REF!</v>
      </c>
      <c r="O2968" s="126" t="e">
        <f t="shared" si="187"/>
        <v>#REF!</v>
      </c>
      <c r="P2968" s="41">
        <v>1</v>
      </c>
      <c r="Q2968" s="41">
        <v>1</v>
      </c>
      <c r="R2968" s="41">
        <v>1</v>
      </c>
    </row>
    <row r="2969" spans="1:18">
      <c r="A2969" s="40" t="str">
        <f t="shared" si="184"/>
        <v>3_20202</v>
      </c>
      <c r="B2969" s="40">
        <v>3</v>
      </c>
      <c r="C2969" s="41" t="s">
        <v>73</v>
      </c>
      <c r="D2969" s="40">
        <v>2</v>
      </c>
      <c r="E2969" s="40">
        <v>2020</v>
      </c>
      <c r="F2969" s="40" t="str">
        <f t="shared" si="185"/>
        <v>2020Q2</v>
      </c>
      <c r="G2969" s="40">
        <v>1</v>
      </c>
      <c r="H2969" s="40">
        <v>0</v>
      </c>
      <c r="I2969" s="40">
        <v>0</v>
      </c>
      <c r="J2969" s="42">
        <v>165</v>
      </c>
      <c r="K2969" s="42">
        <f>J2969*OtherData!$C$3</f>
        <v>124.90537471612416</v>
      </c>
      <c r="L2969" s="42" t="str">
        <f>VLOOKUP($C2969,OtherData!$H:$I,2,0)</f>
        <v>Wind</v>
      </c>
      <c r="M2969" s="54">
        <f t="shared" si="186"/>
        <v>-3.9287563641706671E-2</v>
      </c>
      <c r="N2969" s="42" t="e">
        <f>VLOOKUP(E2969,Inflation!$A$2:'Inflation'!$L$63,14,FALSE)*J2969</f>
        <v>#REF!</v>
      </c>
      <c r="O2969" s="126" t="e">
        <f t="shared" si="187"/>
        <v>#REF!</v>
      </c>
      <c r="P2969" s="41">
        <v>3</v>
      </c>
      <c r="Q2969" s="41">
        <v>3</v>
      </c>
      <c r="R2969" s="41">
        <v>5</v>
      </c>
    </row>
    <row r="2970" spans="1:18">
      <c r="A2970" s="40" t="str">
        <f t="shared" si="184"/>
        <v>1_19694</v>
      </c>
      <c r="B2970" s="40">
        <v>1</v>
      </c>
      <c r="C2970" s="41" t="s">
        <v>67</v>
      </c>
      <c r="D2970" s="40">
        <v>4</v>
      </c>
      <c r="E2970" s="40">
        <v>1969</v>
      </c>
      <c r="F2970" s="40" t="str">
        <f t="shared" si="185"/>
        <v>1969Q4</v>
      </c>
      <c r="G2970" s="40">
        <v>1</v>
      </c>
      <c r="H2970" s="40">
        <v>0</v>
      </c>
      <c r="I2970" s="40">
        <v>0</v>
      </c>
      <c r="J2970" s="42">
        <v>164</v>
      </c>
      <c r="K2970" s="42">
        <f>J2970*OtherData!$C$3</f>
        <v>124.14837244511735</v>
      </c>
      <c r="L2970" s="42" t="str">
        <f>VLOOKUP($C2970,OtherData!$H:$I,2,0)</f>
        <v>Winter</v>
      </c>
      <c r="M2970" s="54">
        <f t="shared" si="186"/>
        <v>-3.9287570304957678E-2</v>
      </c>
      <c r="N2970" s="42" t="e">
        <f>VLOOKUP(E2970,Inflation!$A$2:'Inflation'!$L$63,14,FALSE)*J2970</f>
        <v>#REF!</v>
      </c>
      <c r="O2970" s="126" t="e">
        <f t="shared" si="187"/>
        <v>#REF!</v>
      </c>
      <c r="P2970" s="41">
        <v>4</v>
      </c>
      <c r="Q2970" s="41">
        <v>4</v>
      </c>
      <c r="R2970" s="41">
        <v>4</v>
      </c>
    </row>
    <row r="2971" spans="1:18">
      <c r="A2971" s="40" t="str">
        <f t="shared" si="184"/>
        <v>5_19822</v>
      </c>
      <c r="B2971" s="40">
        <v>5</v>
      </c>
      <c r="C2971" s="41" t="s">
        <v>83</v>
      </c>
      <c r="D2971" s="40">
        <v>2</v>
      </c>
      <c r="E2971" s="40">
        <v>1982</v>
      </c>
      <c r="F2971" s="40" t="str">
        <f t="shared" si="185"/>
        <v>1982Q2</v>
      </c>
      <c r="G2971" s="40">
        <v>2</v>
      </c>
      <c r="H2971" s="40">
        <v>0</v>
      </c>
      <c r="I2971" s="40">
        <v>0</v>
      </c>
      <c r="J2971" s="42">
        <v>164</v>
      </c>
      <c r="K2971" s="42">
        <f>J2971*OtherData!$C$3</f>
        <v>124.14837244511735</v>
      </c>
      <c r="L2971" s="42" t="str">
        <f>VLOOKUP($C2971,OtherData!$H:$I,2,0)</f>
        <v>Storm</v>
      </c>
      <c r="M2971" s="54">
        <f t="shared" si="186"/>
        <v>-3.9287570304957678E-2</v>
      </c>
      <c r="N2971" s="42" t="e">
        <f>VLOOKUP(E2971,Inflation!$A$2:'Inflation'!$L$63,14,FALSE)*J2971</f>
        <v>#REF!</v>
      </c>
      <c r="O2971" s="126" t="e">
        <f t="shared" si="187"/>
        <v>#REF!</v>
      </c>
      <c r="P2971" s="41">
        <v>4</v>
      </c>
      <c r="Q2971" s="41">
        <v>4</v>
      </c>
      <c r="R2971" s="41">
        <v>5</v>
      </c>
    </row>
    <row r="2972" spans="1:18">
      <c r="A2972" s="40" t="str">
        <f t="shared" si="184"/>
        <v>3_20171</v>
      </c>
      <c r="B2972" s="40">
        <v>3</v>
      </c>
      <c r="C2972" s="41" t="s">
        <v>86</v>
      </c>
      <c r="D2972" s="40">
        <v>1</v>
      </c>
      <c r="E2972" s="40">
        <v>2017</v>
      </c>
      <c r="F2972" s="40" t="str">
        <f t="shared" si="185"/>
        <v>2017Q1</v>
      </c>
      <c r="G2972" s="40">
        <v>1</v>
      </c>
      <c r="H2972" s="40">
        <v>0</v>
      </c>
      <c r="I2972" s="40">
        <v>0</v>
      </c>
      <c r="J2972" s="42">
        <v>163</v>
      </c>
      <c r="K2972" s="42">
        <f>J2972*OtherData!$C$3</f>
        <v>123.39137017411053</v>
      </c>
      <c r="L2972" s="42" t="str">
        <f>VLOOKUP($C2972,OtherData!$H:$I,2,0)</f>
        <v>Storm</v>
      </c>
      <c r="M2972" s="54">
        <f t="shared" si="186"/>
        <v>-3.9287576968208685E-2</v>
      </c>
      <c r="N2972" s="42" t="e">
        <f>VLOOKUP(E2972,Inflation!$A$2:'Inflation'!$L$63,14,FALSE)*J2972</f>
        <v>#REF!</v>
      </c>
      <c r="O2972" s="126" t="e">
        <f t="shared" si="187"/>
        <v>#REF!</v>
      </c>
      <c r="P2972" s="41">
        <v>3</v>
      </c>
      <c r="Q2972" s="41">
        <v>3</v>
      </c>
      <c r="R2972" s="41">
        <v>3</v>
      </c>
    </row>
    <row r="2973" spans="1:18">
      <c r="A2973" s="40" t="str">
        <f t="shared" si="184"/>
        <v>5_20201</v>
      </c>
      <c r="B2973" s="40">
        <v>5</v>
      </c>
      <c r="C2973" s="41" t="s">
        <v>71</v>
      </c>
      <c r="D2973" s="40">
        <v>1</v>
      </c>
      <c r="E2973" s="40">
        <v>2020</v>
      </c>
      <c r="F2973" s="40" t="str">
        <f t="shared" si="185"/>
        <v>2020Q1</v>
      </c>
      <c r="G2973" s="40">
        <v>1</v>
      </c>
      <c r="H2973" s="40">
        <v>0</v>
      </c>
      <c r="I2973" s="40">
        <v>0</v>
      </c>
      <c r="J2973" s="42">
        <v>163</v>
      </c>
      <c r="K2973" s="42">
        <f>J2973*OtherData!$C$3</f>
        <v>123.39137017411053</v>
      </c>
      <c r="L2973" s="42" t="str">
        <f>VLOOKUP($C2973,OtherData!$H:$I,2,0)</f>
        <v>Storm</v>
      </c>
      <c r="M2973" s="54">
        <f t="shared" si="186"/>
        <v>-3.9287576968208685E-2</v>
      </c>
      <c r="N2973" s="42" t="e">
        <f>VLOOKUP(E2973,Inflation!$A$2:'Inflation'!$L$63,14,FALSE)*J2973</f>
        <v>#REF!</v>
      </c>
      <c r="O2973" s="126" t="e">
        <f t="shared" si="187"/>
        <v>#REF!</v>
      </c>
      <c r="P2973" s="41">
        <v>4</v>
      </c>
      <c r="Q2973" s="41">
        <v>4</v>
      </c>
      <c r="R2973" s="41">
        <v>4</v>
      </c>
    </row>
    <row r="2974" spans="1:18">
      <c r="A2974" s="40" t="str">
        <f t="shared" si="184"/>
        <v>2_19782</v>
      </c>
      <c r="B2974" s="40">
        <v>2</v>
      </c>
      <c r="C2974" s="41" t="s">
        <v>85</v>
      </c>
      <c r="D2974" s="40">
        <v>2</v>
      </c>
      <c r="E2974" s="40">
        <v>1978</v>
      </c>
      <c r="F2974" s="40" t="str">
        <f t="shared" si="185"/>
        <v>1978Q2</v>
      </c>
      <c r="G2974" s="40">
        <v>13</v>
      </c>
      <c r="H2974" s="40">
        <v>0</v>
      </c>
      <c r="I2974" s="40">
        <v>0</v>
      </c>
      <c r="J2974" s="42">
        <v>162</v>
      </c>
      <c r="K2974" s="42">
        <f>J2974*OtherData!$C$3</f>
        <v>122.63436790310371</v>
      </c>
      <c r="L2974" s="42" t="str">
        <f>VLOOKUP($C2974,OtherData!$H:$I,2,0)</f>
        <v>Heat</v>
      </c>
      <c r="M2974" s="54">
        <f t="shared" si="186"/>
        <v>-3.9287583631459691E-2</v>
      </c>
      <c r="N2974" s="42" t="e">
        <f>VLOOKUP(E2974,Inflation!$A$2:'Inflation'!$L$63,14,FALSE)*J2974</f>
        <v>#REF!</v>
      </c>
      <c r="O2974" s="126" t="e">
        <f t="shared" si="187"/>
        <v>#REF!</v>
      </c>
      <c r="P2974" s="41">
        <v>4</v>
      </c>
      <c r="Q2974" s="41">
        <v>4</v>
      </c>
      <c r="R2974" s="41">
        <v>4</v>
      </c>
    </row>
    <row r="2975" spans="1:18">
      <c r="A2975" s="40" t="str">
        <f t="shared" si="184"/>
        <v>3_19881</v>
      </c>
      <c r="B2975" s="40">
        <v>3</v>
      </c>
      <c r="C2975" s="41" t="s">
        <v>73</v>
      </c>
      <c r="D2975" s="40">
        <v>1</v>
      </c>
      <c r="E2975" s="40">
        <v>1988</v>
      </c>
      <c r="F2975" s="40" t="str">
        <f t="shared" si="185"/>
        <v>1988Q1</v>
      </c>
      <c r="G2975" s="40">
        <v>1</v>
      </c>
      <c r="H2975" s="40">
        <v>0</v>
      </c>
      <c r="I2975" s="40">
        <v>0</v>
      </c>
      <c r="J2975" s="42">
        <v>162</v>
      </c>
      <c r="K2975" s="42">
        <f>J2975*OtherData!$C$3</f>
        <v>122.63436790310371</v>
      </c>
      <c r="L2975" s="42" t="str">
        <f>VLOOKUP($C2975,OtherData!$H:$I,2,0)</f>
        <v>Wind</v>
      </c>
      <c r="M2975" s="54">
        <f t="shared" si="186"/>
        <v>-3.9287583631459691E-2</v>
      </c>
      <c r="N2975" s="42" t="e">
        <f>VLOOKUP(E2975,Inflation!$A$2:'Inflation'!$L$63,14,FALSE)*J2975</f>
        <v>#REF!</v>
      </c>
      <c r="O2975" s="126" t="e">
        <f t="shared" si="187"/>
        <v>#REF!</v>
      </c>
      <c r="P2975" s="41">
        <v>1</v>
      </c>
      <c r="Q2975" s="41">
        <v>1</v>
      </c>
      <c r="R2975" s="41">
        <v>5</v>
      </c>
    </row>
    <row r="2976" spans="1:18">
      <c r="A2976" s="40" t="str">
        <f t="shared" si="184"/>
        <v>1_19771</v>
      </c>
      <c r="B2976" s="40">
        <v>1</v>
      </c>
      <c r="C2976" s="41" t="s">
        <v>71</v>
      </c>
      <c r="D2976" s="40">
        <v>1</v>
      </c>
      <c r="E2976" s="40">
        <v>1977</v>
      </c>
      <c r="F2976" s="40" t="str">
        <f t="shared" si="185"/>
        <v>1977Q1</v>
      </c>
      <c r="G2976" s="40">
        <v>1</v>
      </c>
      <c r="H2976" s="40">
        <v>0</v>
      </c>
      <c r="I2976" s="40">
        <v>0</v>
      </c>
      <c r="J2976" s="42">
        <v>161</v>
      </c>
      <c r="K2976" s="42">
        <f>J2976*OtherData!$C$3</f>
        <v>121.8773656320969</v>
      </c>
      <c r="L2976" s="42" t="str">
        <f>VLOOKUP($C2976,OtherData!$H:$I,2,0)</f>
        <v>Storm</v>
      </c>
      <c r="M2976" s="54">
        <f t="shared" si="186"/>
        <v>-3.9287590294710691E-2</v>
      </c>
      <c r="N2976" s="42" t="e">
        <f>VLOOKUP(E2976,Inflation!$A$2:'Inflation'!$L$63,14,FALSE)*J2976</f>
        <v>#REF!</v>
      </c>
      <c r="O2976" s="126" t="e">
        <f t="shared" si="187"/>
        <v>#REF!</v>
      </c>
      <c r="P2976" s="41">
        <v>3</v>
      </c>
      <c r="Q2976" s="41">
        <v>3</v>
      </c>
      <c r="R2976" s="41">
        <v>3</v>
      </c>
    </row>
    <row r="2977" spans="1:18">
      <c r="A2977" s="40" t="str">
        <f t="shared" si="184"/>
        <v>6_20204</v>
      </c>
      <c r="B2977" s="40">
        <v>6</v>
      </c>
      <c r="C2977" s="41" t="s">
        <v>86</v>
      </c>
      <c r="D2977" s="40">
        <v>4</v>
      </c>
      <c r="E2977" s="40">
        <v>2020</v>
      </c>
      <c r="F2977" s="40" t="str">
        <f t="shared" si="185"/>
        <v>2020Q4</v>
      </c>
      <c r="G2977" s="40">
        <v>1</v>
      </c>
      <c r="H2977" s="40">
        <v>0</v>
      </c>
      <c r="I2977" s="40">
        <v>0</v>
      </c>
      <c r="J2977" s="42">
        <v>160</v>
      </c>
      <c r="K2977" s="42">
        <f>J2977*OtherData!$C$3</f>
        <v>121.12036336109009</v>
      </c>
      <c r="L2977" s="42" t="str">
        <f>VLOOKUP($C2977,OtherData!$H:$I,2,0)</f>
        <v>Storm</v>
      </c>
      <c r="M2977" s="54">
        <f t="shared" si="186"/>
        <v>-3.9287596957961697E-2</v>
      </c>
      <c r="N2977" s="42" t="e">
        <f>VLOOKUP(E2977,Inflation!$A$2:'Inflation'!$L$63,14,FALSE)*J2977</f>
        <v>#REF!</v>
      </c>
      <c r="O2977" s="126" t="e">
        <f t="shared" si="187"/>
        <v>#REF!</v>
      </c>
      <c r="P2977" s="41">
        <v>4</v>
      </c>
      <c r="Q2977" s="41">
        <v>4</v>
      </c>
      <c r="R2977" s="41">
        <v>5</v>
      </c>
    </row>
    <row r="2978" spans="1:18">
      <c r="A2978" s="40" t="str">
        <f t="shared" si="184"/>
        <v>3_19782</v>
      </c>
      <c r="B2978" s="40">
        <v>3</v>
      </c>
      <c r="C2978" s="41" t="s">
        <v>85</v>
      </c>
      <c r="D2978" s="40">
        <v>2</v>
      </c>
      <c r="E2978" s="40">
        <v>1978</v>
      </c>
      <c r="F2978" s="40" t="str">
        <f t="shared" si="185"/>
        <v>1978Q2</v>
      </c>
      <c r="G2978" s="40">
        <v>13</v>
      </c>
      <c r="H2978" s="40">
        <v>0</v>
      </c>
      <c r="I2978" s="40">
        <v>0</v>
      </c>
      <c r="J2978" s="42">
        <v>159</v>
      </c>
      <c r="K2978" s="42">
        <f>J2978*OtherData!$C$3</f>
        <v>120.36336109008327</v>
      </c>
      <c r="L2978" s="42" t="str">
        <f>VLOOKUP($C2978,OtherData!$H:$I,2,0)</f>
        <v>Heat</v>
      </c>
      <c r="M2978" s="54">
        <f t="shared" si="186"/>
        <v>-3.9287603621212704E-2</v>
      </c>
      <c r="N2978" s="42" t="e">
        <f>VLOOKUP(E2978,Inflation!$A$2:'Inflation'!$L$63,14,FALSE)*J2978</f>
        <v>#REF!</v>
      </c>
      <c r="O2978" s="126" t="e">
        <f t="shared" si="187"/>
        <v>#REF!</v>
      </c>
      <c r="P2978" s="41">
        <v>4</v>
      </c>
      <c r="Q2978" s="41">
        <v>4</v>
      </c>
      <c r="R2978" s="41">
        <v>5</v>
      </c>
    </row>
    <row r="2979" spans="1:18">
      <c r="A2979" s="40" t="str">
        <f t="shared" si="184"/>
        <v>6_19771</v>
      </c>
      <c r="B2979" s="40">
        <v>6</v>
      </c>
      <c r="C2979" s="41" t="s">
        <v>73</v>
      </c>
      <c r="D2979" s="40">
        <v>1</v>
      </c>
      <c r="E2979" s="40">
        <v>1977</v>
      </c>
      <c r="F2979" s="40" t="str">
        <f t="shared" si="185"/>
        <v>1977Q1</v>
      </c>
      <c r="G2979" s="40">
        <v>1</v>
      </c>
      <c r="H2979" s="40">
        <v>0</v>
      </c>
      <c r="I2979" s="40">
        <v>0</v>
      </c>
      <c r="J2979" s="42">
        <v>159</v>
      </c>
      <c r="K2979" s="42">
        <f>J2979*OtherData!$C$3</f>
        <v>120.36336109008327</v>
      </c>
      <c r="L2979" s="42" t="str">
        <f>VLOOKUP($C2979,OtherData!$H:$I,2,0)</f>
        <v>Wind</v>
      </c>
      <c r="M2979" s="54">
        <f t="shared" si="186"/>
        <v>-3.9287603621212704E-2</v>
      </c>
      <c r="N2979" s="42" t="e">
        <f>VLOOKUP(E2979,Inflation!$A$2:'Inflation'!$L$63,14,FALSE)*J2979</f>
        <v>#REF!</v>
      </c>
      <c r="O2979" s="126" t="e">
        <f t="shared" si="187"/>
        <v>#REF!</v>
      </c>
      <c r="P2979" s="41">
        <v>4</v>
      </c>
      <c r="Q2979" s="41">
        <v>4</v>
      </c>
      <c r="R2979" s="41">
        <v>4</v>
      </c>
    </row>
    <row r="2980" spans="1:18">
      <c r="A2980" s="40" t="str">
        <f t="shared" si="184"/>
        <v>5_19881</v>
      </c>
      <c r="B2980" s="40">
        <v>5</v>
      </c>
      <c r="C2980" s="41" t="s">
        <v>73</v>
      </c>
      <c r="D2980" s="40">
        <v>1</v>
      </c>
      <c r="E2980" s="40">
        <v>1988</v>
      </c>
      <c r="F2980" s="40" t="str">
        <f t="shared" si="185"/>
        <v>1988Q1</v>
      </c>
      <c r="G2980" s="40">
        <v>1</v>
      </c>
      <c r="H2980" s="40">
        <v>0</v>
      </c>
      <c r="I2980" s="40">
        <v>0</v>
      </c>
      <c r="J2980" s="42">
        <v>159</v>
      </c>
      <c r="K2980" s="42">
        <f>J2980*OtherData!$C$3</f>
        <v>120.36336109008327</v>
      </c>
      <c r="L2980" s="42" t="str">
        <f>VLOOKUP($C2980,OtherData!$H:$I,2,0)</f>
        <v>Wind</v>
      </c>
      <c r="M2980" s="54">
        <f t="shared" si="186"/>
        <v>-3.9287603621212704E-2</v>
      </c>
      <c r="N2980" s="42" t="e">
        <f>VLOOKUP(E2980,Inflation!$A$2:'Inflation'!$L$63,14,FALSE)*J2980</f>
        <v>#REF!</v>
      </c>
      <c r="O2980" s="126" t="e">
        <f t="shared" si="187"/>
        <v>#REF!</v>
      </c>
      <c r="P2980" s="41">
        <v>3</v>
      </c>
      <c r="Q2980" s="41">
        <v>3</v>
      </c>
      <c r="R2980" s="41">
        <v>3</v>
      </c>
    </row>
    <row r="2981" spans="1:18">
      <c r="A2981" s="40" t="str">
        <f t="shared" si="184"/>
        <v>1_19881</v>
      </c>
      <c r="B2981" s="40">
        <v>1</v>
      </c>
      <c r="C2981" s="41" t="s">
        <v>85</v>
      </c>
      <c r="D2981" s="40">
        <v>1</v>
      </c>
      <c r="E2981" s="40">
        <v>1988</v>
      </c>
      <c r="F2981" s="40" t="str">
        <f t="shared" si="185"/>
        <v>1988Q1</v>
      </c>
      <c r="G2981" s="40">
        <v>28</v>
      </c>
      <c r="H2981" s="40">
        <v>0</v>
      </c>
      <c r="I2981" s="40">
        <v>0</v>
      </c>
      <c r="J2981" s="42">
        <v>158</v>
      </c>
      <c r="K2981" s="42">
        <f>J2981*OtherData!$C$3</f>
        <v>119.60635881907646</v>
      </c>
      <c r="L2981" s="42" t="str">
        <f>VLOOKUP($C2981,OtherData!$H:$I,2,0)</f>
        <v>Heat</v>
      </c>
      <c r="M2981" s="54">
        <f t="shared" si="186"/>
        <v>-3.928761028446371E-2</v>
      </c>
      <c r="N2981" s="42" t="e">
        <f>VLOOKUP(E2981,Inflation!$A$2:'Inflation'!$L$63,14,FALSE)*J2981</f>
        <v>#REF!</v>
      </c>
      <c r="O2981" s="126" t="e">
        <f t="shared" si="187"/>
        <v>#REF!</v>
      </c>
      <c r="P2981" s="41">
        <v>4</v>
      </c>
      <c r="Q2981" s="41">
        <v>4</v>
      </c>
      <c r="R2981" s="41">
        <v>5</v>
      </c>
    </row>
    <row r="2982" spans="1:18">
      <c r="A2982" s="40" t="str">
        <f t="shared" si="184"/>
        <v>1_19752</v>
      </c>
      <c r="B2982" s="40">
        <v>1</v>
      </c>
      <c r="C2982" s="41" t="s">
        <v>106</v>
      </c>
      <c r="D2982" s="40">
        <v>2</v>
      </c>
      <c r="E2982" s="40">
        <v>1975</v>
      </c>
      <c r="F2982" s="40" t="str">
        <f t="shared" si="185"/>
        <v>1975Q2</v>
      </c>
      <c r="G2982" s="40">
        <v>1</v>
      </c>
      <c r="H2982" s="40">
        <v>0</v>
      </c>
      <c r="I2982" s="40">
        <v>0</v>
      </c>
      <c r="J2982" s="42">
        <v>158</v>
      </c>
      <c r="K2982" s="42">
        <f>J2982*OtherData!$C$3</f>
        <v>119.60635881907646</v>
      </c>
      <c r="L2982" s="42" t="str">
        <f>VLOOKUP($C2982,OtherData!$H:$I,2,0)</f>
        <v>Storm</v>
      </c>
      <c r="M2982" s="54">
        <f t="shared" si="186"/>
        <v>-3.928761028446371E-2</v>
      </c>
      <c r="N2982" s="42" t="e">
        <f>VLOOKUP(E2982,Inflation!$A$2:'Inflation'!$L$63,14,FALSE)*J2982</f>
        <v>#REF!</v>
      </c>
      <c r="O2982" s="126" t="e">
        <f t="shared" si="187"/>
        <v>#REF!</v>
      </c>
      <c r="P2982" s="41">
        <v>3</v>
      </c>
      <c r="Q2982" s="41">
        <v>3</v>
      </c>
      <c r="R2982" s="41">
        <v>5</v>
      </c>
    </row>
    <row r="2983" spans="1:18">
      <c r="A2983" s="40" t="str">
        <f t="shared" si="184"/>
        <v>6_19881</v>
      </c>
      <c r="B2983" s="40">
        <v>6</v>
      </c>
      <c r="C2983" s="41" t="s">
        <v>73</v>
      </c>
      <c r="D2983" s="40">
        <v>1</v>
      </c>
      <c r="E2983" s="40">
        <v>1988</v>
      </c>
      <c r="F2983" s="40" t="str">
        <f t="shared" si="185"/>
        <v>1988Q1</v>
      </c>
      <c r="G2983" s="40">
        <v>1</v>
      </c>
      <c r="H2983" s="40">
        <v>0</v>
      </c>
      <c r="I2983" s="40">
        <v>0</v>
      </c>
      <c r="J2983" s="42">
        <v>158</v>
      </c>
      <c r="K2983" s="42">
        <f>J2983*OtherData!$C$3</f>
        <v>119.60635881907646</v>
      </c>
      <c r="L2983" s="42" t="str">
        <f>VLOOKUP($C2983,OtherData!$H:$I,2,0)</f>
        <v>Wind</v>
      </c>
      <c r="M2983" s="54">
        <f t="shared" si="186"/>
        <v>-3.928761028446371E-2</v>
      </c>
      <c r="N2983" s="42" t="e">
        <f>VLOOKUP(E2983,Inflation!$A$2:'Inflation'!$L$63,14,FALSE)*J2983</f>
        <v>#REF!</v>
      </c>
      <c r="O2983" s="126" t="e">
        <f t="shared" si="187"/>
        <v>#REF!</v>
      </c>
      <c r="P2983" s="41">
        <v>4</v>
      </c>
      <c r="Q2983" s="41">
        <v>4</v>
      </c>
      <c r="R2983" s="41">
        <v>4</v>
      </c>
    </row>
    <row r="2984" spans="1:18">
      <c r="A2984" s="40" t="str">
        <f t="shared" si="184"/>
        <v>5_19782</v>
      </c>
      <c r="B2984" s="40">
        <v>5</v>
      </c>
      <c r="C2984" s="41" t="s">
        <v>85</v>
      </c>
      <c r="D2984" s="40">
        <v>2</v>
      </c>
      <c r="E2984" s="40">
        <v>1978</v>
      </c>
      <c r="F2984" s="40" t="str">
        <f t="shared" si="185"/>
        <v>1978Q2</v>
      </c>
      <c r="G2984" s="40">
        <v>13</v>
      </c>
      <c r="H2984" s="40">
        <v>0</v>
      </c>
      <c r="I2984" s="40">
        <v>0</v>
      </c>
      <c r="J2984" s="42">
        <v>157</v>
      </c>
      <c r="K2984" s="42">
        <f>J2984*OtherData!$C$3</f>
        <v>118.84935654806965</v>
      </c>
      <c r="L2984" s="42" t="str">
        <f>VLOOKUP($C2984,OtherData!$H:$I,2,0)</f>
        <v>Heat</v>
      </c>
      <c r="M2984" s="54">
        <f t="shared" si="186"/>
        <v>-3.9287616947714717E-2</v>
      </c>
      <c r="N2984" s="42" t="e">
        <f>VLOOKUP(E2984,Inflation!$A$2:'Inflation'!$L$63,14,FALSE)*J2984</f>
        <v>#REF!</v>
      </c>
      <c r="O2984" s="126" t="e">
        <f t="shared" si="187"/>
        <v>#REF!</v>
      </c>
      <c r="P2984" s="41">
        <v>4</v>
      </c>
      <c r="Q2984" s="41">
        <v>4</v>
      </c>
      <c r="R2984" s="41">
        <v>5</v>
      </c>
    </row>
    <row r="2985" spans="1:18">
      <c r="A2985" s="40" t="str">
        <f t="shared" si="184"/>
        <v>2_19881</v>
      </c>
      <c r="B2985" s="40">
        <v>2</v>
      </c>
      <c r="C2985" s="41" t="s">
        <v>73</v>
      </c>
      <c r="D2985" s="40">
        <v>1</v>
      </c>
      <c r="E2985" s="40">
        <v>1988</v>
      </c>
      <c r="F2985" s="40" t="str">
        <f t="shared" si="185"/>
        <v>1988Q1</v>
      </c>
      <c r="G2985" s="40">
        <v>1</v>
      </c>
      <c r="H2985" s="40">
        <v>0</v>
      </c>
      <c r="I2985" s="40">
        <v>0</v>
      </c>
      <c r="J2985" s="42">
        <v>157</v>
      </c>
      <c r="K2985" s="42">
        <f>J2985*OtherData!$C$3</f>
        <v>118.84935654806965</v>
      </c>
      <c r="L2985" s="42" t="str">
        <f>VLOOKUP($C2985,OtherData!$H:$I,2,0)</f>
        <v>Wind</v>
      </c>
      <c r="M2985" s="54">
        <f t="shared" si="186"/>
        <v>-3.9287616947714717E-2</v>
      </c>
      <c r="N2985" s="42" t="e">
        <f>VLOOKUP(E2985,Inflation!$A$2:'Inflation'!$L$63,14,FALSE)*J2985</f>
        <v>#REF!</v>
      </c>
      <c r="O2985" s="126" t="e">
        <f t="shared" si="187"/>
        <v>#REF!</v>
      </c>
      <c r="P2985" s="41">
        <v>5</v>
      </c>
      <c r="Q2985" s="41">
        <v>2</v>
      </c>
      <c r="R2985" s="41">
        <v>2</v>
      </c>
    </row>
    <row r="2986" spans="1:18">
      <c r="A2986" s="40" t="str">
        <f t="shared" si="184"/>
        <v>5_20171</v>
      </c>
      <c r="B2986" s="40">
        <v>5</v>
      </c>
      <c r="C2986" s="41" t="s">
        <v>86</v>
      </c>
      <c r="D2986" s="40">
        <v>1</v>
      </c>
      <c r="E2986" s="40">
        <v>2017</v>
      </c>
      <c r="F2986" s="40" t="str">
        <f t="shared" si="185"/>
        <v>2017Q1</v>
      </c>
      <c r="G2986" s="40">
        <v>1</v>
      </c>
      <c r="H2986" s="40">
        <v>0</v>
      </c>
      <c r="I2986" s="40">
        <v>0</v>
      </c>
      <c r="J2986" s="42">
        <v>157</v>
      </c>
      <c r="K2986" s="42">
        <f>J2986*OtherData!$C$3</f>
        <v>118.84935654806965</v>
      </c>
      <c r="L2986" s="42" t="str">
        <f>VLOOKUP($C2986,OtherData!$H:$I,2,0)</f>
        <v>Storm</v>
      </c>
      <c r="M2986" s="54">
        <f t="shared" si="186"/>
        <v>-3.9287616947714717E-2</v>
      </c>
      <c r="N2986" s="42" t="e">
        <f>VLOOKUP(E2986,Inflation!$A$2:'Inflation'!$L$63,14,FALSE)*J2986</f>
        <v>#REF!</v>
      </c>
      <c r="O2986" s="126" t="e">
        <f t="shared" si="187"/>
        <v>#REF!</v>
      </c>
      <c r="P2986" s="41">
        <v>3</v>
      </c>
      <c r="Q2986" s="41">
        <v>3</v>
      </c>
      <c r="R2986" s="41">
        <v>3</v>
      </c>
    </row>
    <row r="2987" spans="1:18">
      <c r="A2987" s="40" t="str">
        <f t="shared" si="184"/>
        <v>4_20193</v>
      </c>
      <c r="B2987" s="40">
        <v>4</v>
      </c>
      <c r="C2987" s="41" t="s">
        <v>86</v>
      </c>
      <c r="D2987" s="40">
        <v>3</v>
      </c>
      <c r="E2987" s="40">
        <v>2019</v>
      </c>
      <c r="F2987" s="40" t="str">
        <f t="shared" si="185"/>
        <v>2019Q3</v>
      </c>
      <c r="G2987" s="40">
        <v>1</v>
      </c>
      <c r="H2987" s="40">
        <v>0</v>
      </c>
      <c r="I2987" s="40">
        <v>0</v>
      </c>
      <c r="J2987" s="42">
        <v>157</v>
      </c>
      <c r="K2987" s="42">
        <f>J2987*OtherData!$C$3</f>
        <v>118.84935654806965</v>
      </c>
      <c r="L2987" s="42" t="str">
        <f>VLOOKUP($C2987,OtherData!$H:$I,2,0)</f>
        <v>Storm</v>
      </c>
      <c r="M2987" s="54">
        <f t="shared" si="186"/>
        <v>-3.9287616947714717E-2</v>
      </c>
      <c r="N2987" s="42" t="e">
        <f>VLOOKUP(E2987,Inflation!$A$2:'Inflation'!$L$63,14,FALSE)*J2987</f>
        <v>#REF!</v>
      </c>
      <c r="O2987" s="126" t="e">
        <f t="shared" si="187"/>
        <v>#REF!</v>
      </c>
      <c r="P2987" s="41">
        <v>3</v>
      </c>
      <c r="Q2987" s="41">
        <v>3</v>
      </c>
      <c r="R2987" s="41">
        <v>3</v>
      </c>
    </row>
    <row r="2988" spans="1:18">
      <c r="A2988" s="40" t="str">
        <f t="shared" si="184"/>
        <v>3_19822</v>
      </c>
      <c r="B2988" s="40">
        <v>3</v>
      </c>
      <c r="C2988" s="41" t="s">
        <v>83</v>
      </c>
      <c r="D2988" s="40">
        <v>2</v>
      </c>
      <c r="E2988" s="40">
        <v>1982</v>
      </c>
      <c r="F2988" s="40" t="str">
        <f t="shared" si="185"/>
        <v>1982Q2</v>
      </c>
      <c r="G2988" s="40">
        <v>2</v>
      </c>
      <c r="H2988" s="40">
        <v>0</v>
      </c>
      <c r="I2988" s="40">
        <v>0</v>
      </c>
      <c r="J2988" s="42">
        <v>156</v>
      </c>
      <c r="K2988" s="42">
        <f>J2988*OtherData!$C$3</f>
        <v>118.09235427706284</v>
      </c>
      <c r="L2988" s="42" t="str">
        <f>VLOOKUP($C2988,OtherData!$H:$I,2,0)</f>
        <v>Storm</v>
      </c>
      <c r="M2988" s="54">
        <f t="shared" si="186"/>
        <v>-3.9287623610965723E-2</v>
      </c>
      <c r="N2988" s="42" t="e">
        <f>VLOOKUP(E2988,Inflation!$A$2:'Inflation'!$L$63,14,FALSE)*J2988</f>
        <v>#REF!</v>
      </c>
      <c r="O2988" s="126" t="e">
        <f t="shared" si="187"/>
        <v>#REF!</v>
      </c>
      <c r="P2988" s="41">
        <v>3</v>
      </c>
      <c r="Q2988" s="41">
        <v>3</v>
      </c>
      <c r="R2988" s="41">
        <v>3</v>
      </c>
    </row>
    <row r="2989" spans="1:18">
      <c r="A2989" s="40" t="str">
        <f t="shared" si="184"/>
        <v>4_19752</v>
      </c>
      <c r="B2989" s="40">
        <v>4</v>
      </c>
      <c r="C2989" s="41" t="s">
        <v>106</v>
      </c>
      <c r="D2989" s="40">
        <v>2</v>
      </c>
      <c r="E2989" s="40">
        <v>1975</v>
      </c>
      <c r="F2989" s="40" t="str">
        <f t="shared" si="185"/>
        <v>1975Q2</v>
      </c>
      <c r="G2989" s="40">
        <v>1</v>
      </c>
      <c r="H2989" s="40">
        <v>0</v>
      </c>
      <c r="I2989" s="40">
        <v>0</v>
      </c>
      <c r="J2989" s="42">
        <v>155</v>
      </c>
      <c r="K2989" s="42">
        <f>J2989*OtherData!$C$3</f>
        <v>117.33535200605603</v>
      </c>
      <c r="L2989" s="42" t="str">
        <f>VLOOKUP($C2989,OtherData!$H:$I,2,0)</f>
        <v>Storm</v>
      </c>
      <c r="M2989" s="54">
        <f t="shared" si="186"/>
        <v>-3.928763027421673E-2</v>
      </c>
      <c r="N2989" s="42" t="e">
        <f>VLOOKUP(E2989,Inflation!$A$2:'Inflation'!$L$63,14,FALSE)*J2989</f>
        <v>#REF!</v>
      </c>
      <c r="O2989" s="126" t="e">
        <f t="shared" si="187"/>
        <v>#REF!</v>
      </c>
      <c r="P2989" s="41">
        <v>5</v>
      </c>
      <c r="Q2989" s="41">
        <v>2</v>
      </c>
      <c r="R2989" s="41">
        <v>2</v>
      </c>
    </row>
    <row r="2990" spans="1:18">
      <c r="A2990" s="40" t="str">
        <f t="shared" si="184"/>
        <v>4_19822</v>
      </c>
      <c r="B2990" s="40">
        <v>4</v>
      </c>
      <c r="C2990" s="41" t="s">
        <v>83</v>
      </c>
      <c r="D2990" s="40">
        <v>2</v>
      </c>
      <c r="E2990" s="40">
        <v>1982</v>
      </c>
      <c r="F2990" s="40" t="str">
        <f t="shared" si="185"/>
        <v>1982Q2</v>
      </c>
      <c r="G2990" s="40">
        <v>2</v>
      </c>
      <c r="H2990" s="40">
        <v>0</v>
      </c>
      <c r="I2990" s="40">
        <v>0</v>
      </c>
      <c r="J2990" s="42">
        <v>155</v>
      </c>
      <c r="K2990" s="42">
        <f>J2990*OtherData!$C$3</f>
        <v>117.33535200605603</v>
      </c>
      <c r="L2990" s="42" t="str">
        <f>VLOOKUP($C2990,OtherData!$H:$I,2,0)</f>
        <v>Storm</v>
      </c>
      <c r="M2990" s="54">
        <f t="shared" si="186"/>
        <v>-3.928763027421673E-2</v>
      </c>
      <c r="N2990" s="42" t="e">
        <f>VLOOKUP(E2990,Inflation!$A$2:'Inflation'!$L$63,14,FALSE)*J2990</f>
        <v>#REF!</v>
      </c>
      <c r="O2990" s="126" t="e">
        <f t="shared" si="187"/>
        <v>#REF!</v>
      </c>
      <c r="P2990" s="41">
        <v>3</v>
      </c>
      <c r="Q2990" s="41">
        <v>3</v>
      </c>
      <c r="R2990" s="41">
        <v>3</v>
      </c>
    </row>
    <row r="2991" spans="1:18">
      <c r="A2991" s="40" t="str">
        <f t="shared" si="184"/>
        <v>4_20193</v>
      </c>
      <c r="B2991" s="40">
        <v>4</v>
      </c>
      <c r="C2991" s="41" t="s">
        <v>86</v>
      </c>
      <c r="D2991" s="40">
        <v>3</v>
      </c>
      <c r="E2991" s="40">
        <v>2019</v>
      </c>
      <c r="F2991" s="40" t="str">
        <f t="shared" si="185"/>
        <v>2019Q3</v>
      </c>
      <c r="G2991" s="40">
        <v>1</v>
      </c>
      <c r="H2991" s="40">
        <v>0</v>
      </c>
      <c r="I2991" s="40">
        <v>0</v>
      </c>
      <c r="J2991" s="42">
        <v>155</v>
      </c>
      <c r="K2991" s="42">
        <f>J2991*OtherData!$C$3</f>
        <v>117.33535200605603</v>
      </c>
      <c r="L2991" s="42" t="str">
        <f>VLOOKUP($C2991,OtherData!$H:$I,2,0)</f>
        <v>Storm</v>
      </c>
      <c r="M2991" s="54">
        <f t="shared" si="186"/>
        <v>-3.928763027421673E-2</v>
      </c>
      <c r="N2991" s="42" t="e">
        <f>VLOOKUP(E2991,Inflation!$A$2:'Inflation'!$L$63,14,FALSE)*J2991</f>
        <v>#REF!</v>
      </c>
      <c r="O2991" s="126" t="e">
        <f t="shared" si="187"/>
        <v>#REF!</v>
      </c>
      <c r="P2991" s="41">
        <v>3</v>
      </c>
      <c r="Q2991" s="41">
        <v>3</v>
      </c>
      <c r="R2991" s="41">
        <v>5</v>
      </c>
    </row>
    <row r="2992" spans="1:18">
      <c r="A2992" s="40" t="str">
        <f t="shared" si="184"/>
        <v>3_20202</v>
      </c>
      <c r="B2992" s="40">
        <v>3</v>
      </c>
      <c r="C2992" s="41" t="s">
        <v>73</v>
      </c>
      <c r="D2992" s="40">
        <v>2</v>
      </c>
      <c r="E2992" s="40">
        <v>2020</v>
      </c>
      <c r="F2992" s="40" t="str">
        <f t="shared" si="185"/>
        <v>2020Q2</v>
      </c>
      <c r="G2992" s="40">
        <v>1</v>
      </c>
      <c r="H2992" s="40">
        <v>0</v>
      </c>
      <c r="I2992" s="40">
        <v>0</v>
      </c>
      <c r="J2992" s="42">
        <v>155</v>
      </c>
      <c r="K2992" s="42">
        <f>J2992*OtherData!$C$3</f>
        <v>117.33535200605603</v>
      </c>
      <c r="L2992" s="42" t="str">
        <f>VLOOKUP($C2992,OtherData!$H:$I,2,0)</f>
        <v>Wind</v>
      </c>
      <c r="M2992" s="54">
        <f t="shared" si="186"/>
        <v>-3.928763027421673E-2</v>
      </c>
      <c r="N2992" s="42" t="e">
        <f>VLOOKUP(E2992,Inflation!$A$2:'Inflation'!$L$63,14,FALSE)*J2992</f>
        <v>#REF!</v>
      </c>
      <c r="O2992" s="126" t="e">
        <f t="shared" si="187"/>
        <v>#REF!</v>
      </c>
      <c r="P2992" s="41">
        <v>2</v>
      </c>
      <c r="Q2992" s="41">
        <v>2</v>
      </c>
      <c r="R2992" s="41">
        <v>2</v>
      </c>
    </row>
    <row r="2993" spans="1:18">
      <c r="A2993" s="40" t="str">
        <f t="shared" si="184"/>
        <v>5_19752</v>
      </c>
      <c r="B2993" s="40">
        <v>5</v>
      </c>
      <c r="C2993" s="41" t="s">
        <v>106</v>
      </c>
      <c r="D2993" s="40">
        <v>2</v>
      </c>
      <c r="E2993" s="40">
        <v>1975</v>
      </c>
      <c r="F2993" s="40" t="str">
        <f t="shared" si="185"/>
        <v>1975Q2</v>
      </c>
      <c r="G2993" s="40">
        <v>1</v>
      </c>
      <c r="H2993" s="40">
        <v>0</v>
      </c>
      <c r="I2993" s="40">
        <v>0</v>
      </c>
      <c r="J2993" s="42">
        <v>154</v>
      </c>
      <c r="K2993" s="42">
        <f>J2993*OtherData!$C$3</f>
        <v>116.57834973504922</v>
      </c>
      <c r="L2993" s="42" t="str">
        <f>VLOOKUP($C2993,OtherData!$H:$I,2,0)</f>
        <v>Storm</v>
      </c>
      <c r="M2993" s="54">
        <f t="shared" si="186"/>
        <v>-3.9287636937467736E-2</v>
      </c>
      <c r="N2993" s="42" t="e">
        <f>VLOOKUP(E2993,Inflation!$A$2:'Inflation'!$L$63,14,FALSE)*J2993</f>
        <v>#REF!</v>
      </c>
      <c r="O2993" s="126" t="e">
        <f t="shared" si="187"/>
        <v>#REF!</v>
      </c>
      <c r="P2993" s="41">
        <v>3</v>
      </c>
      <c r="Q2993" s="41">
        <v>3</v>
      </c>
      <c r="R2993" s="41">
        <v>3</v>
      </c>
    </row>
    <row r="2994" spans="1:18">
      <c r="A2994" s="40" t="str">
        <f t="shared" si="184"/>
        <v>3_20163</v>
      </c>
      <c r="B2994" s="40">
        <v>3</v>
      </c>
      <c r="C2994" s="41" t="s">
        <v>71</v>
      </c>
      <c r="D2994" s="40">
        <v>3</v>
      </c>
      <c r="E2994" s="40">
        <v>2016</v>
      </c>
      <c r="F2994" s="40" t="str">
        <f t="shared" si="185"/>
        <v>2016Q3</v>
      </c>
      <c r="G2994" s="40">
        <v>1</v>
      </c>
      <c r="H2994" s="40">
        <v>0</v>
      </c>
      <c r="I2994" s="40">
        <v>0</v>
      </c>
      <c r="J2994" s="42">
        <v>154</v>
      </c>
      <c r="K2994" s="42">
        <f>J2994*OtherData!$C$3</f>
        <v>116.57834973504922</v>
      </c>
      <c r="L2994" s="42" t="str">
        <f>VLOOKUP($C2994,OtherData!$H:$I,2,0)</f>
        <v>Storm</v>
      </c>
      <c r="M2994" s="54">
        <f t="shared" si="186"/>
        <v>-3.9287636937467736E-2</v>
      </c>
      <c r="N2994" s="42" t="e">
        <f>VLOOKUP(E2994,Inflation!$A$2:'Inflation'!$L$63,14,FALSE)*J2994</f>
        <v>#REF!</v>
      </c>
      <c r="O2994" s="126" t="e">
        <f t="shared" si="187"/>
        <v>#REF!</v>
      </c>
      <c r="P2994" s="41">
        <v>1</v>
      </c>
      <c r="Q2994" s="41">
        <v>1</v>
      </c>
      <c r="R2994" s="41">
        <v>1</v>
      </c>
    </row>
    <row r="2995" spans="1:18">
      <c r="A2995" s="40" t="str">
        <f t="shared" si="184"/>
        <v>2_19752</v>
      </c>
      <c r="B2995" s="40">
        <v>2</v>
      </c>
      <c r="C2995" s="41" t="s">
        <v>106</v>
      </c>
      <c r="D2995" s="40">
        <v>2</v>
      </c>
      <c r="E2995" s="40">
        <v>1975</v>
      </c>
      <c r="F2995" s="40" t="str">
        <f t="shared" si="185"/>
        <v>1975Q2</v>
      </c>
      <c r="G2995" s="40">
        <v>1</v>
      </c>
      <c r="H2995" s="40">
        <v>0</v>
      </c>
      <c r="I2995" s="40">
        <v>0</v>
      </c>
      <c r="J2995" s="42">
        <v>152</v>
      </c>
      <c r="K2995" s="42">
        <f>J2995*OtherData!$C$3</f>
        <v>115.06434519303558</v>
      </c>
      <c r="L2995" s="42" t="str">
        <f>VLOOKUP($C2995,OtherData!$H:$I,2,0)</f>
        <v>Storm</v>
      </c>
      <c r="M2995" s="54">
        <f t="shared" si="186"/>
        <v>-3.9287650263969749E-2</v>
      </c>
      <c r="N2995" s="42" t="e">
        <f>VLOOKUP(E2995,Inflation!$A$2:'Inflation'!$L$63,14,FALSE)*J2995</f>
        <v>#REF!</v>
      </c>
      <c r="O2995" s="126" t="e">
        <f t="shared" si="187"/>
        <v>#REF!</v>
      </c>
      <c r="P2995" s="41">
        <v>4</v>
      </c>
      <c r="Q2995" s="41">
        <v>4</v>
      </c>
      <c r="R2995" s="41">
        <v>4</v>
      </c>
    </row>
    <row r="2996" spans="1:18">
      <c r="A2996" s="40" t="str">
        <f t="shared" si="184"/>
        <v>3_20204</v>
      </c>
      <c r="B2996" s="40">
        <v>3</v>
      </c>
      <c r="C2996" s="41" t="s">
        <v>73</v>
      </c>
      <c r="D2996" s="40">
        <v>4</v>
      </c>
      <c r="E2996" s="40">
        <v>2020</v>
      </c>
      <c r="F2996" s="40" t="str">
        <f t="shared" si="185"/>
        <v>2020Q4</v>
      </c>
      <c r="G2996" s="40">
        <v>1</v>
      </c>
      <c r="H2996" s="40">
        <v>0</v>
      </c>
      <c r="I2996" s="40">
        <v>0</v>
      </c>
      <c r="J2996" s="42">
        <v>152</v>
      </c>
      <c r="K2996" s="42">
        <f>J2996*OtherData!$C$3</f>
        <v>115.06434519303558</v>
      </c>
      <c r="L2996" s="42" t="str">
        <f>VLOOKUP($C2996,OtherData!$H:$I,2,0)</f>
        <v>Wind</v>
      </c>
      <c r="M2996" s="54">
        <f t="shared" si="186"/>
        <v>-3.9287650263969749E-2</v>
      </c>
      <c r="N2996" s="42" t="e">
        <f>VLOOKUP(E2996,Inflation!$A$2:'Inflation'!$L$63,14,FALSE)*J2996</f>
        <v>#REF!</v>
      </c>
      <c r="O2996" s="126" t="e">
        <f t="shared" si="187"/>
        <v>#REF!</v>
      </c>
      <c r="P2996" s="41">
        <v>4</v>
      </c>
      <c r="Q2996" s="41">
        <v>4</v>
      </c>
      <c r="R2996" s="41">
        <v>4</v>
      </c>
    </row>
    <row r="2997" spans="1:18">
      <c r="A2997" s="40" t="str">
        <f t="shared" si="184"/>
        <v>3_19881</v>
      </c>
      <c r="B2997" s="40">
        <v>3</v>
      </c>
      <c r="C2997" s="41" t="s">
        <v>85</v>
      </c>
      <c r="D2997" s="40">
        <v>1</v>
      </c>
      <c r="E2997" s="40">
        <v>1988</v>
      </c>
      <c r="F2997" s="40" t="str">
        <f t="shared" si="185"/>
        <v>1988Q1</v>
      </c>
      <c r="G2997" s="40">
        <v>28</v>
      </c>
      <c r="H2997" s="40">
        <v>0</v>
      </c>
      <c r="I2997" s="40">
        <v>0</v>
      </c>
      <c r="J2997" s="42">
        <v>151</v>
      </c>
      <c r="K2997" s="42">
        <f>J2997*OtherData!$C$3</f>
        <v>114.30734292202877</v>
      </c>
      <c r="L2997" s="42" t="str">
        <f>VLOOKUP($C2997,OtherData!$H:$I,2,0)</f>
        <v>Heat</v>
      </c>
      <c r="M2997" s="54">
        <f t="shared" si="186"/>
        <v>-3.9287656927220756E-2</v>
      </c>
      <c r="N2997" s="42" t="e">
        <f>VLOOKUP(E2997,Inflation!$A$2:'Inflation'!$L$63,14,FALSE)*J2997</f>
        <v>#REF!</v>
      </c>
      <c r="O2997" s="126" t="e">
        <f t="shared" si="187"/>
        <v>#REF!</v>
      </c>
      <c r="P2997" s="41">
        <v>2</v>
      </c>
      <c r="Q2997" s="41">
        <v>2</v>
      </c>
      <c r="R2997" s="41">
        <v>2</v>
      </c>
    </row>
    <row r="2998" spans="1:18">
      <c r="A2998" s="40" t="str">
        <f t="shared" si="184"/>
        <v>4_19881</v>
      </c>
      <c r="B2998" s="40">
        <v>4</v>
      </c>
      <c r="C2998" s="41" t="s">
        <v>73</v>
      </c>
      <c r="D2998" s="40">
        <v>1</v>
      </c>
      <c r="E2998" s="40">
        <v>1988</v>
      </c>
      <c r="F2998" s="40" t="str">
        <f t="shared" si="185"/>
        <v>1988Q1</v>
      </c>
      <c r="G2998" s="40">
        <v>1</v>
      </c>
      <c r="H2998" s="40">
        <v>0</v>
      </c>
      <c r="I2998" s="40">
        <v>0</v>
      </c>
      <c r="J2998" s="42">
        <v>151</v>
      </c>
      <c r="K2998" s="42">
        <f>J2998*OtherData!$C$3</f>
        <v>114.30734292202877</v>
      </c>
      <c r="L2998" s="42" t="str">
        <f>VLOOKUP($C2998,OtherData!$H:$I,2,0)</f>
        <v>Wind</v>
      </c>
      <c r="M2998" s="54">
        <f t="shared" si="186"/>
        <v>-3.9287656927220756E-2</v>
      </c>
      <c r="N2998" s="42" t="e">
        <f>VLOOKUP(E2998,Inflation!$A$2:'Inflation'!$L$63,14,FALSE)*J2998</f>
        <v>#REF!</v>
      </c>
      <c r="O2998" s="126" t="e">
        <f t="shared" si="187"/>
        <v>#REF!</v>
      </c>
      <c r="P2998" s="41">
        <v>1</v>
      </c>
      <c r="Q2998" s="41">
        <v>1</v>
      </c>
      <c r="R2998" s="41">
        <v>1</v>
      </c>
    </row>
    <row r="2999" spans="1:18">
      <c r="A2999" s="40" t="str">
        <f t="shared" si="184"/>
        <v>3_20193</v>
      </c>
      <c r="B2999" s="40">
        <v>3</v>
      </c>
      <c r="C2999" s="41" t="s">
        <v>86</v>
      </c>
      <c r="D2999" s="40">
        <v>3</v>
      </c>
      <c r="E2999" s="40">
        <v>2019</v>
      </c>
      <c r="F2999" s="40" t="str">
        <f t="shared" si="185"/>
        <v>2019Q3</v>
      </c>
      <c r="G2999" s="40">
        <v>1</v>
      </c>
      <c r="H2999" s="40">
        <v>0</v>
      </c>
      <c r="I2999" s="40">
        <v>0</v>
      </c>
      <c r="J2999" s="42">
        <v>150</v>
      </c>
      <c r="K2999" s="42">
        <f>J2999*OtherData!$C$3</f>
        <v>113.55034065102195</v>
      </c>
      <c r="L2999" s="42" t="str">
        <f>VLOOKUP($C2999,OtherData!$H:$I,2,0)</f>
        <v>Storm</v>
      </c>
      <c r="M2999" s="54">
        <f t="shared" si="186"/>
        <v>-3.9287663590471762E-2</v>
      </c>
      <c r="N2999" s="42" t="e">
        <f>VLOOKUP(E2999,Inflation!$A$2:'Inflation'!$L$63,14,FALSE)*J2999</f>
        <v>#REF!</v>
      </c>
      <c r="O2999" s="126" t="e">
        <f t="shared" si="187"/>
        <v>#REF!</v>
      </c>
      <c r="P2999" s="41">
        <v>4</v>
      </c>
      <c r="Q2999" s="41">
        <v>4</v>
      </c>
      <c r="R2999" s="41">
        <v>4</v>
      </c>
    </row>
    <row r="3000" spans="1:18">
      <c r="A3000" s="40" t="str">
        <f t="shared" si="184"/>
        <v>5_20204</v>
      </c>
      <c r="B3000" s="40">
        <v>5</v>
      </c>
      <c r="C3000" s="41" t="s">
        <v>73</v>
      </c>
      <c r="D3000" s="40">
        <v>4</v>
      </c>
      <c r="E3000" s="40">
        <v>2020</v>
      </c>
      <c r="F3000" s="40" t="str">
        <f t="shared" si="185"/>
        <v>2020Q4</v>
      </c>
      <c r="G3000" s="40">
        <v>1</v>
      </c>
      <c r="H3000" s="40">
        <v>0</v>
      </c>
      <c r="I3000" s="40">
        <v>0</v>
      </c>
      <c r="J3000" s="42">
        <v>150</v>
      </c>
      <c r="K3000" s="42">
        <f>J3000*OtherData!$C$3</f>
        <v>113.55034065102195</v>
      </c>
      <c r="L3000" s="42" t="str">
        <f>VLOOKUP($C3000,OtherData!$H:$I,2,0)</f>
        <v>Wind</v>
      </c>
      <c r="M3000" s="54">
        <f t="shared" si="186"/>
        <v>-3.9287663590471762E-2</v>
      </c>
      <c r="N3000" s="42" t="e">
        <f>VLOOKUP(E3000,Inflation!$A$2:'Inflation'!$L$63,14,FALSE)*J3000</f>
        <v>#REF!</v>
      </c>
      <c r="O3000" s="126" t="e">
        <f t="shared" si="187"/>
        <v>#REF!</v>
      </c>
      <c r="P3000" s="41">
        <v>2</v>
      </c>
      <c r="Q3000" s="41">
        <v>2</v>
      </c>
      <c r="R3000" s="41">
        <v>2</v>
      </c>
    </row>
    <row r="3001" spans="1:18">
      <c r="A3001" s="40" t="str">
        <f t="shared" si="184"/>
        <v>3_20201</v>
      </c>
      <c r="B3001" s="40">
        <v>3</v>
      </c>
      <c r="C3001" s="41" t="s">
        <v>71</v>
      </c>
      <c r="D3001" s="40">
        <v>1</v>
      </c>
      <c r="E3001" s="40">
        <v>2020</v>
      </c>
      <c r="F3001" s="40" t="str">
        <f t="shared" si="185"/>
        <v>2020Q1</v>
      </c>
      <c r="G3001" s="40">
        <v>1</v>
      </c>
      <c r="H3001" s="40">
        <v>0</v>
      </c>
      <c r="I3001" s="40">
        <v>0</v>
      </c>
      <c r="J3001" s="42">
        <v>148</v>
      </c>
      <c r="K3001" s="42">
        <f>J3001*OtherData!$C$3</f>
        <v>112.03633610900833</v>
      </c>
      <c r="L3001" s="42" t="str">
        <f>VLOOKUP($C3001,OtherData!$H:$I,2,0)</f>
        <v>Storm</v>
      </c>
      <c r="M3001" s="54">
        <f t="shared" si="186"/>
        <v>-3.9287676916973775E-2</v>
      </c>
      <c r="N3001" s="42" t="e">
        <f>VLOOKUP(E3001,Inflation!$A$2:'Inflation'!$L$63,14,FALSE)*J3001</f>
        <v>#REF!</v>
      </c>
      <c r="O3001" s="126" t="e">
        <f t="shared" si="187"/>
        <v>#REF!</v>
      </c>
      <c r="P3001" s="41">
        <v>4</v>
      </c>
      <c r="Q3001" s="41">
        <v>4</v>
      </c>
      <c r="R3001" s="41">
        <v>4</v>
      </c>
    </row>
    <row r="3002" spans="1:18">
      <c r="A3002" s="40" t="str">
        <f t="shared" si="184"/>
        <v>3_20203</v>
      </c>
      <c r="B3002" s="40">
        <v>3</v>
      </c>
      <c r="C3002" s="41" t="s">
        <v>72</v>
      </c>
      <c r="D3002" s="40">
        <v>3</v>
      </c>
      <c r="E3002" s="40">
        <v>2020</v>
      </c>
      <c r="F3002" s="40" t="str">
        <f t="shared" si="185"/>
        <v>2020Q3</v>
      </c>
      <c r="G3002" s="40">
        <v>1</v>
      </c>
      <c r="H3002" s="40">
        <v>0</v>
      </c>
      <c r="I3002" s="40">
        <v>0</v>
      </c>
      <c r="J3002" s="42">
        <v>148</v>
      </c>
      <c r="K3002" s="42">
        <f>J3002*OtherData!$C$3</f>
        <v>112.03633610900833</v>
      </c>
      <c r="L3002" s="42" t="str">
        <f>VLOOKUP($C3002,OtherData!$H:$I,2,0)</f>
        <v>Storm</v>
      </c>
      <c r="M3002" s="54">
        <f t="shared" si="186"/>
        <v>-3.9287676916973775E-2</v>
      </c>
      <c r="N3002" s="42" t="e">
        <f>VLOOKUP(E3002,Inflation!$A$2:'Inflation'!$L$63,14,FALSE)*J3002</f>
        <v>#REF!</v>
      </c>
      <c r="O3002" s="126" t="e">
        <f t="shared" si="187"/>
        <v>#REF!</v>
      </c>
      <c r="P3002" s="41">
        <v>4</v>
      </c>
      <c r="Q3002" s="41">
        <v>4</v>
      </c>
      <c r="R3002" s="41">
        <v>4</v>
      </c>
    </row>
    <row r="3003" spans="1:18">
      <c r="A3003" s="40" t="str">
        <f t="shared" si="184"/>
        <v>3_20191</v>
      </c>
      <c r="B3003" s="40">
        <v>3</v>
      </c>
      <c r="C3003" s="41" t="s">
        <v>71</v>
      </c>
      <c r="D3003" s="40">
        <v>1</v>
      </c>
      <c r="E3003" s="40">
        <v>2019</v>
      </c>
      <c r="F3003" s="40" t="str">
        <f t="shared" si="185"/>
        <v>2019Q1</v>
      </c>
      <c r="G3003" s="40">
        <v>1</v>
      </c>
      <c r="H3003" s="40">
        <v>0</v>
      </c>
      <c r="I3003" s="40">
        <v>0</v>
      </c>
      <c r="J3003" s="42">
        <v>147</v>
      </c>
      <c r="K3003" s="42">
        <f>J3003*OtherData!$C$3</f>
        <v>111.27933383800152</v>
      </c>
      <c r="L3003" s="42" t="str">
        <f>VLOOKUP($C3003,OtherData!$H:$I,2,0)</f>
        <v>Storm</v>
      </c>
      <c r="M3003" s="54">
        <f t="shared" si="186"/>
        <v>-3.9287683580224782E-2</v>
      </c>
      <c r="N3003" s="42" t="e">
        <f>VLOOKUP(E3003,Inflation!$A$2:'Inflation'!$L$63,14,FALSE)*J3003</f>
        <v>#REF!</v>
      </c>
      <c r="O3003" s="126" t="e">
        <f t="shared" si="187"/>
        <v>#REF!</v>
      </c>
      <c r="P3003" s="41">
        <v>4</v>
      </c>
      <c r="Q3003" s="41">
        <v>4</v>
      </c>
      <c r="R3003" s="41">
        <v>4</v>
      </c>
    </row>
    <row r="3004" spans="1:18">
      <c r="A3004" s="40" t="str">
        <f t="shared" si="184"/>
        <v>4_20201</v>
      </c>
      <c r="B3004" s="40">
        <v>4</v>
      </c>
      <c r="C3004" s="41" t="s">
        <v>71</v>
      </c>
      <c r="D3004" s="40">
        <v>1</v>
      </c>
      <c r="E3004" s="40">
        <v>2020</v>
      </c>
      <c r="F3004" s="40" t="str">
        <f t="shared" si="185"/>
        <v>2020Q1</v>
      </c>
      <c r="G3004" s="40">
        <v>1</v>
      </c>
      <c r="H3004" s="40">
        <v>0</v>
      </c>
      <c r="I3004" s="40">
        <v>0</v>
      </c>
      <c r="J3004" s="42">
        <v>147</v>
      </c>
      <c r="K3004" s="42">
        <f>J3004*OtherData!$C$3</f>
        <v>111.27933383800152</v>
      </c>
      <c r="L3004" s="42" t="str">
        <f>VLOOKUP($C3004,OtherData!$H:$I,2,0)</f>
        <v>Storm</v>
      </c>
      <c r="M3004" s="54">
        <f t="shared" si="186"/>
        <v>-3.9287683580224782E-2</v>
      </c>
      <c r="N3004" s="42" t="e">
        <f>VLOOKUP(E3004,Inflation!$A$2:'Inflation'!$L$63,14,FALSE)*J3004</f>
        <v>#REF!</v>
      </c>
      <c r="O3004" s="126" t="e">
        <f t="shared" si="187"/>
        <v>#REF!</v>
      </c>
      <c r="P3004" s="41">
        <v>4</v>
      </c>
      <c r="Q3004" s="41">
        <v>4</v>
      </c>
      <c r="R3004" s="41">
        <v>4</v>
      </c>
    </row>
    <row r="3005" spans="1:18">
      <c r="A3005" s="40" t="str">
        <f t="shared" si="184"/>
        <v>3_20171</v>
      </c>
      <c r="B3005" s="40">
        <v>3</v>
      </c>
      <c r="C3005" s="41" t="s">
        <v>86</v>
      </c>
      <c r="D3005" s="40">
        <v>1</v>
      </c>
      <c r="E3005" s="40">
        <v>2017</v>
      </c>
      <c r="F3005" s="40" t="str">
        <f t="shared" si="185"/>
        <v>2017Q1</v>
      </c>
      <c r="G3005" s="40">
        <v>1</v>
      </c>
      <c r="H3005" s="40">
        <v>0</v>
      </c>
      <c r="I3005" s="40">
        <v>0</v>
      </c>
      <c r="J3005" s="42">
        <v>145</v>
      </c>
      <c r="K3005" s="42">
        <f>J3005*OtherData!$C$3</f>
        <v>109.7653292959879</v>
      </c>
      <c r="L3005" s="42" t="str">
        <f>VLOOKUP($C3005,OtherData!$H:$I,2,0)</f>
        <v>Storm</v>
      </c>
      <c r="M3005" s="54">
        <f t="shared" si="186"/>
        <v>-3.9287696906726788E-2</v>
      </c>
      <c r="N3005" s="42" t="e">
        <f>VLOOKUP(E3005,Inflation!$A$2:'Inflation'!$L$63,14,FALSE)*J3005</f>
        <v>#REF!</v>
      </c>
      <c r="O3005" s="126" t="e">
        <f t="shared" si="187"/>
        <v>#REF!</v>
      </c>
      <c r="P3005" s="41">
        <v>3</v>
      </c>
      <c r="Q3005" s="41">
        <v>3</v>
      </c>
      <c r="R3005" s="41">
        <v>3</v>
      </c>
    </row>
    <row r="3006" spans="1:18">
      <c r="A3006" s="40" t="str">
        <f t="shared" si="184"/>
        <v>3_20171</v>
      </c>
      <c r="B3006" s="40">
        <v>3</v>
      </c>
      <c r="C3006" s="41" t="s">
        <v>86</v>
      </c>
      <c r="D3006" s="40">
        <v>1</v>
      </c>
      <c r="E3006" s="40">
        <v>2017</v>
      </c>
      <c r="F3006" s="40" t="str">
        <f t="shared" si="185"/>
        <v>2017Q1</v>
      </c>
      <c r="G3006" s="40">
        <v>1</v>
      </c>
      <c r="H3006" s="40">
        <v>0</v>
      </c>
      <c r="I3006" s="40">
        <v>0</v>
      </c>
      <c r="J3006" s="42">
        <v>145</v>
      </c>
      <c r="K3006" s="42">
        <f>J3006*OtherData!$C$3</f>
        <v>109.7653292959879</v>
      </c>
      <c r="L3006" s="42" t="str">
        <f>VLOOKUP($C3006,OtherData!$H:$I,2,0)</f>
        <v>Storm</v>
      </c>
      <c r="M3006" s="54">
        <f t="shared" si="186"/>
        <v>-3.9287696906726788E-2</v>
      </c>
      <c r="N3006" s="42" t="e">
        <f>VLOOKUP(E3006,Inflation!$A$2:'Inflation'!$L$63,14,FALSE)*J3006</f>
        <v>#REF!</v>
      </c>
      <c r="O3006" s="126" t="e">
        <f t="shared" si="187"/>
        <v>#REF!</v>
      </c>
      <c r="P3006" s="41">
        <v>2</v>
      </c>
      <c r="Q3006" s="41">
        <v>2</v>
      </c>
      <c r="R3006" s="41">
        <v>2</v>
      </c>
    </row>
    <row r="3007" spans="1:18">
      <c r="A3007" s="40" t="str">
        <f t="shared" si="184"/>
        <v>3_20202</v>
      </c>
      <c r="B3007" s="40">
        <v>3</v>
      </c>
      <c r="C3007" s="41" t="s">
        <v>86</v>
      </c>
      <c r="D3007" s="40">
        <v>2</v>
      </c>
      <c r="E3007" s="40">
        <v>2020</v>
      </c>
      <c r="F3007" s="40" t="str">
        <f t="shared" si="185"/>
        <v>2020Q2</v>
      </c>
      <c r="G3007" s="40">
        <v>1</v>
      </c>
      <c r="H3007" s="40">
        <v>0</v>
      </c>
      <c r="I3007" s="40">
        <v>0</v>
      </c>
      <c r="J3007" s="42">
        <v>144</v>
      </c>
      <c r="K3007" s="42">
        <f>J3007*OtherData!$C$3</f>
        <v>109.00832702498109</v>
      </c>
      <c r="L3007" s="42" t="str">
        <f>VLOOKUP($C3007,OtherData!$H:$I,2,0)</f>
        <v>Storm</v>
      </c>
      <c r="M3007" s="54">
        <f t="shared" si="186"/>
        <v>-3.9287703569977794E-2</v>
      </c>
      <c r="N3007" s="42" t="e">
        <f>VLOOKUP(E3007,Inflation!$A$2:'Inflation'!$L$63,14,FALSE)*J3007</f>
        <v>#REF!</v>
      </c>
      <c r="O3007" s="126" t="e">
        <f t="shared" si="187"/>
        <v>#REF!</v>
      </c>
      <c r="P3007" s="41">
        <v>3</v>
      </c>
      <c r="Q3007" s="41">
        <v>3</v>
      </c>
      <c r="R3007" s="41">
        <v>3</v>
      </c>
    </row>
    <row r="3008" spans="1:18">
      <c r="A3008" s="40" t="str">
        <f t="shared" si="184"/>
        <v>3_20163</v>
      </c>
      <c r="B3008" s="40">
        <v>3</v>
      </c>
      <c r="C3008" s="41" t="s">
        <v>86</v>
      </c>
      <c r="D3008" s="40">
        <v>3</v>
      </c>
      <c r="E3008" s="40">
        <v>2016</v>
      </c>
      <c r="F3008" s="40" t="str">
        <f t="shared" si="185"/>
        <v>2016Q3</v>
      </c>
      <c r="G3008" s="40">
        <v>1</v>
      </c>
      <c r="H3008" s="40">
        <v>0</v>
      </c>
      <c r="I3008" s="40">
        <v>0</v>
      </c>
      <c r="J3008" s="42">
        <v>141</v>
      </c>
      <c r="K3008" s="42">
        <f>J3008*OtherData!$C$3</f>
        <v>106.73732021196064</v>
      </c>
      <c r="L3008" s="42" t="str">
        <f>VLOOKUP($C3008,OtherData!$H:$I,2,0)</f>
        <v>Storm</v>
      </c>
      <c r="M3008" s="54">
        <f t="shared" si="186"/>
        <v>-3.9287723559730814E-2</v>
      </c>
      <c r="N3008" s="42" t="e">
        <f>VLOOKUP(E3008,Inflation!$A$2:'Inflation'!$L$63,14,FALSE)*J3008</f>
        <v>#REF!</v>
      </c>
      <c r="O3008" s="126" t="e">
        <f t="shared" si="187"/>
        <v>#REF!</v>
      </c>
      <c r="P3008" s="41">
        <v>4</v>
      </c>
      <c r="Q3008" s="41">
        <v>4</v>
      </c>
      <c r="R3008" s="41">
        <v>4</v>
      </c>
    </row>
    <row r="3009" spans="1:18">
      <c r="A3009" s="40" t="str">
        <f t="shared" si="184"/>
        <v>3_20172</v>
      </c>
      <c r="B3009" s="40">
        <v>3</v>
      </c>
      <c r="C3009" s="41" t="s">
        <v>86</v>
      </c>
      <c r="D3009" s="40">
        <v>2</v>
      </c>
      <c r="E3009" s="40">
        <v>2017</v>
      </c>
      <c r="F3009" s="40" t="str">
        <f t="shared" si="185"/>
        <v>2017Q2</v>
      </c>
      <c r="G3009" s="40">
        <v>1</v>
      </c>
      <c r="H3009" s="40">
        <v>0</v>
      </c>
      <c r="I3009" s="40">
        <v>0</v>
      </c>
      <c r="J3009" s="42">
        <v>141</v>
      </c>
      <c r="K3009" s="42">
        <f>J3009*OtherData!$C$3</f>
        <v>106.73732021196064</v>
      </c>
      <c r="L3009" s="42" t="str">
        <f>VLOOKUP($C3009,OtherData!$H:$I,2,0)</f>
        <v>Storm</v>
      </c>
      <c r="M3009" s="54">
        <f t="shared" si="186"/>
        <v>-3.9287723559730814E-2</v>
      </c>
      <c r="N3009" s="42" t="e">
        <f>VLOOKUP(E3009,Inflation!$A$2:'Inflation'!$L$63,14,FALSE)*J3009</f>
        <v>#REF!</v>
      </c>
      <c r="O3009" s="126" t="e">
        <f t="shared" si="187"/>
        <v>#REF!</v>
      </c>
      <c r="P3009" s="41">
        <v>1</v>
      </c>
      <c r="Q3009" s="41">
        <v>1</v>
      </c>
      <c r="R3009" s="41">
        <v>1</v>
      </c>
    </row>
    <row r="3010" spans="1:18">
      <c r="A3010" s="40" t="str">
        <f t="shared" ref="A3010:A3073" si="188">B3010&amp;"_"&amp;E3010&amp;D3010</f>
        <v>1_19861</v>
      </c>
      <c r="B3010" s="40">
        <v>1</v>
      </c>
      <c r="C3010" s="41" t="s">
        <v>67</v>
      </c>
      <c r="D3010" s="40">
        <v>1</v>
      </c>
      <c r="E3010" s="40">
        <v>1986</v>
      </c>
      <c r="F3010" s="40" t="str">
        <f t="shared" ref="F3010:F3073" si="189">E3010&amp;"Q"&amp;D3010</f>
        <v>1986Q1</v>
      </c>
      <c r="G3010" s="40">
        <v>1</v>
      </c>
      <c r="H3010" s="40">
        <v>0</v>
      </c>
      <c r="I3010" s="40">
        <v>0</v>
      </c>
      <c r="J3010" s="42">
        <v>101</v>
      </c>
      <c r="K3010" s="42">
        <f>J3010*OtherData!$C$3</f>
        <v>76.457229371688115</v>
      </c>
      <c r="L3010" s="42" t="str">
        <f>VLOOKUP($C3010,OtherData!$H:$I,2,0)</f>
        <v>Winter</v>
      </c>
      <c r="M3010" s="54">
        <f t="shared" ref="M3010:M3073" si="190">STANDARDIZE(J3010,AVERAGE($J$2:$J$3367),_xlfn.STDEV.S($J$2:$J$3367))</f>
        <v>-3.928799008977106E-2</v>
      </c>
      <c r="N3010" s="42" t="e">
        <f>VLOOKUP(E3010,Inflation!$A$2:'Inflation'!$L$63,14,FALSE)*J3010</f>
        <v>#REF!</v>
      </c>
      <c r="O3010" s="126" t="e">
        <f t="shared" ref="O3010:O3073" si="191">STANDARDIZE(N3010,AVERAGE($N$2:$N$3367),_xlfn.STDEV.S($N$2:$N$3367))</f>
        <v>#REF!</v>
      </c>
      <c r="P3010" s="41">
        <v>2</v>
      </c>
      <c r="Q3010" s="41">
        <v>2</v>
      </c>
      <c r="R3010" s="41">
        <v>2</v>
      </c>
    </row>
    <row r="3011" spans="1:18">
      <c r="A3011" s="40" t="str">
        <f t="shared" si="188"/>
        <v>2_19874</v>
      </c>
      <c r="B3011" s="40">
        <v>2</v>
      </c>
      <c r="C3011" s="41" t="s">
        <v>64</v>
      </c>
      <c r="D3011" s="40">
        <v>4</v>
      </c>
      <c r="E3011" s="40">
        <v>1987</v>
      </c>
      <c r="F3011" s="40" t="str">
        <f t="shared" si="189"/>
        <v>1987Q4</v>
      </c>
      <c r="G3011" s="40">
        <v>2</v>
      </c>
      <c r="H3011" s="40">
        <v>0</v>
      </c>
      <c r="I3011" s="40">
        <v>0</v>
      </c>
      <c r="J3011" s="42">
        <v>77</v>
      </c>
      <c r="K3011" s="42">
        <f>J3011*OtherData!$C$3</f>
        <v>58.289174867524608</v>
      </c>
      <c r="L3011" s="42" t="str">
        <f>VLOOKUP($C3011,OtherData!$H:$I,2,0)</f>
        <v>Wind</v>
      </c>
      <c r="M3011" s="54">
        <f t="shared" si="190"/>
        <v>-3.9288150007795203E-2</v>
      </c>
      <c r="N3011" s="42" t="e">
        <f>VLOOKUP(E3011,Inflation!$A$2:'Inflation'!$L$63,14,FALSE)*J3011</f>
        <v>#REF!</v>
      </c>
      <c r="O3011" s="126" t="e">
        <f t="shared" si="191"/>
        <v>#REF!</v>
      </c>
      <c r="P3011" s="41">
        <v>4</v>
      </c>
      <c r="Q3011" s="41">
        <v>4</v>
      </c>
      <c r="R3011" s="41">
        <v>4</v>
      </c>
    </row>
    <row r="3012" spans="1:18">
      <c r="A3012" s="40" t="str">
        <f t="shared" si="188"/>
        <v>2_19863</v>
      </c>
      <c r="B3012" s="40">
        <v>2</v>
      </c>
      <c r="C3012" s="41" t="s">
        <v>64</v>
      </c>
      <c r="D3012" s="40">
        <v>3</v>
      </c>
      <c r="E3012" s="40">
        <v>1986</v>
      </c>
      <c r="F3012" s="40" t="str">
        <f t="shared" si="189"/>
        <v>1986Q3</v>
      </c>
      <c r="G3012" s="40">
        <v>1</v>
      </c>
      <c r="H3012" s="40">
        <v>0</v>
      </c>
      <c r="I3012" s="40">
        <v>0</v>
      </c>
      <c r="J3012" s="42">
        <v>68</v>
      </c>
      <c r="K3012" s="42">
        <f>J3012*OtherData!$C$3</f>
        <v>51.476154428463289</v>
      </c>
      <c r="L3012" s="42" t="str">
        <f>VLOOKUP($C3012,OtherData!$H:$I,2,0)</f>
        <v>Wind</v>
      </c>
      <c r="M3012" s="54">
        <f t="shared" si="190"/>
        <v>-3.9288209977054261E-2</v>
      </c>
      <c r="N3012" s="42" t="e">
        <f>VLOOKUP(E3012,Inflation!$A$2:'Inflation'!$L$63,14,FALSE)*J3012</f>
        <v>#REF!</v>
      </c>
      <c r="O3012" s="126" t="e">
        <f t="shared" si="191"/>
        <v>#REF!</v>
      </c>
      <c r="P3012" s="41">
        <v>3</v>
      </c>
      <c r="Q3012" s="41">
        <v>3</v>
      </c>
      <c r="R3012" s="41">
        <v>3</v>
      </c>
    </row>
    <row r="3013" spans="1:18">
      <c r="A3013" s="40" t="str">
        <f t="shared" si="188"/>
        <v>1_19891</v>
      </c>
      <c r="B3013" s="40">
        <v>1</v>
      </c>
      <c r="C3013" s="41" t="s">
        <v>67</v>
      </c>
      <c r="D3013" s="40">
        <v>1</v>
      </c>
      <c r="E3013" s="40">
        <v>1989</v>
      </c>
      <c r="F3013" s="40" t="str">
        <f t="shared" si="189"/>
        <v>1989Q1</v>
      </c>
      <c r="G3013" s="40">
        <v>1</v>
      </c>
      <c r="H3013" s="40">
        <v>0</v>
      </c>
      <c r="I3013" s="40">
        <v>0</v>
      </c>
      <c r="J3013" s="42">
        <v>65</v>
      </c>
      <c r="K3013" s="42">
        <f>J3013*OtherData!$C$3</f>
        <v>49.205147615442847</v>
      </c>
      <c r="L3013" s="42" t="str">
        <f>VLOOKUP($C3013,OtherData!$H:$I,2,0)</f>
        <v>Winter</v>
      </c>
      <c r="M3013" s="54">
        <f t="shared" si="190"/>
        <v>-3.9288229966807274E-2</v>
      </c>
      <c r="N3013" s="42" t="e">
        <f>VLOOKUP(E3013,Inflation!$A$2:'Inflation'!$L$63,14,FALSE)*J3013</f>
        <v>#REF!</v>
      </c>
      <c r="O3013" s="126" t="e">
        <f t="shared" si="191"/>
        <v>#REF!</v>
      </c>
      <c r="P3013" s="41">
        <v>3</v>
      </c>
      <c r="Q3013" s="41">
        <v>3</v>
      </c>
      <c r="R3013" s="41">
        <v>5</v>
      </c>
    </row>
    <row r="3014" spans="1:18">
      <c r="A3014" s="40" t="str">
        <f t="shared" si="188"/>
        <v>3_19882</v>
      </c>
      <c r="B3014" s="40">
        <v>3</v>
      </c>
      <c r="C3014" s="41" t="s">
        <v>86</v>
      </c>
      <c r="D3014" s="40">
        <v>2</v>
      </c>
      <c r="E3014" s="40">
        <v>1988</v>
      </c>
      <c r="F3014" s="40" t="str">
        <f t="shared" si="189"/>
        <v>1988Q2</v>
      </c>
      <c r="G3014" s="40">
        <v>1</v>
      </c>
      <c r="H3014" s="40">
        <v>0</v>
      </c>
      <c r="I3014" s="40">
        <v>0</v>
      </c>
      <c r="J3014" s="42">
        <v>51</v>
      </c>
      <c r="K3014" s="42">
        <f>J3014*OtherData!$C$3</f>
        <v>38.607115821347463</v>
      </c>
      <c r="L3014" s="42" t="str">
        <f>VLOOKUP($C3014,OtherData!$H:$I,2,0)</f>
        <v>Storm</v>
      </c>
      <c r="M3014" s="54">
        <f t="shared" si="190"/>
        <v>-3.9288323252321358E-2</v>
      </c>
      <c r="N3014" s="42" t="e">
        <f>VLOOKUP(E3014,Inflation!$A$2:'Inflation'!$L$63,14,FALSE)*J3014</f>
        <v>#REF!</v>
      </c>
      <c r="O3014" s="126" t="e">
        <f t="shared" si="191"/>
        <v>#REF!</v>
      </c>
      <c r="P3014" s="41">
        <v>3</v>
      </c>
      <c r="Q3014" s="41">
        <v>3</v>
      </c>
      <c r="R3014" s="41">
        <v>3</v>
      </c>
    </row>
    <row r="3015" spans="1:18">
      <c r="A3015" s="40" t="str">
        <f t="shared" si="188"/>
        <v>6_19882</v>
      </c>
      <c r="B3015" s="40">
        <v>6</v>
      </c>
      <c r="C3015" s="41" t="s">
        <v>86</v>
      </c>
      <c r="D3015" s="40">
        <v>2</v>
      </c>
      <c r="E3015" s="40">
        <v>1988</v>
      </c>
      <c r="F3015" s="40" t="str">
        <f t="shared" si="189"/>
        <v>1988Q2</v>
      </c>
      <c r="G3015" s="40">
        <v>1</v>
      </c>
      <c r="H3015" s="40">
        <v>0</v>
      </c>
      <c r="I3015" s="40">
        <v>0</v>
      </c>
      <c r="J3015" s="42">
        <v>46</v>
      </c>
      <c r="K3015" s="42">
        <f>J3015*OtherData!$C$3</f>
        <v>34.822104466313398</v>
      </c>
      <c r="L3015" s="42" t="str">
        <f>VLOOKUP($C3015,OtherData!$H:$I,2,0)</f>
        <v>Storm</v>
      </c>
      <c r="M3015" s="54">
        <f t="shared" si="190"/>
        <v>-3.9288356568576391E-2</v>
      </c>
      <c r="N3015" s="42" t="e">
        <f>VLOOKUP(E3015,Inflation!$A$2:'Inflation'!$L$63,14,FALSE)*J3015</f>
        <v>#REF!</v>
      </c>
      <c r="O3015" s="126" t="e">
        <f t="shared" si="191"/>
        <v>#REF!</v>
      </c>
      <c r="P3015" s="41">
        <v>3</v>
      </c>
      <c r="Q3015" s="41">
        <v>3</v>
      </c>
      <c r="R3015" s="41">
        <v>3</v>
      </c>
    </row>
    <row r="3016" spans="1:18">
      <c r="A3016" s="40" t="str">
        <f t="shared" si="188"/>
        <v>1_19782</v>
      </c>
      <c r="B3016" s="40">
        <v>1</v>
      </c>
      <c r="C3016" s="41" t="s">
        <v>91</v>
      </c>
      <c r="D3016" s="40">
        <v>2</v>
      </c>
      <c r="E3016" s="40">
        <v>1978</v>
      </c>
      <c r="F3016" s="40" t="str">
        <f t="shared" si="189"/>
        <v>1978Q2</v>
      </c>
      <c r="G3016" s="40">
        <v>1</v>
      </c>
      <c r="H3016" s="40">
        <v>0</v>
      </c>
      <c r="I3016" s="40">
        <v>0</v>
      </c>
      <c r="J3016" s="42">
        <v>45</v>
      </c>
      <c r="K3016" s="42">
        <f>J3016*OtherData!$C$3</f>
        <v>34.065102195306586</v>
      </c>
      <c r="L3016" s="42" t="str">
        <f>VLOOKUP($C3016,OtherData!$H:$I,2,0)</f>
        <v>Storm</v>
      </c>
      <c r="M3016" s="54">
        <f t="shared" si="190"/>
        <v>-3.9288363231827397E-2</v>
      </c>
      <c r="N3016" s="42" t="e">
        <f>VLOOKUP(E3016,Inflation!$A$2:'Inflation'!$L$63,14,FALSE)*J3016</f>
        <v>#REF!</v>
      </c>
      <c r="O3016" s="126" t="e">
        <f t="shared" si="191"/>
        <v>#REF!</v>
      </c>
      <c r="P3016" s="41">
        <v>3</v>
      </c>
      <c r="Q3016" s="41">
        <v>3</v>
      </c>
      <c r="R3016" s="41">
        <v>5</v>
      </c>
    </row>
    <row r="3017" spans="1:18">
      <c r="A3017" s="40" t="str">
        <f t="shared" si="188"/>
        <v>4_19882</v>
      </c>
      <c r="B3017" s="40">
        <v>4</v>
      </c>
      <c r="C3017" s="41" t="s">
        <v>86</v>
      </c>
      <c r="D3017" s="40">
        <v>2</v>
      </c>
      <c r="E3017" s="40">
        <v>1988</v>
      </c>
      <c r="F3017" s="40" t="str">
        <f t="shared" si="189"/>
        <v>1988Q2</v>
      </c>
      <c r="G3017" s="40">
        <v>1</v>
      </c>
      <c r="H3017" s="40">
        <v>0</v>
      </c>
      <c r="I3017" s="40">
        <v>0</v>
      </c>
      <c r="J3017" s="42">
        <v>43</v>
      </c>
      <c r="K3017" s="42">
        <f>J3017*OtherData!$C$3</f>
        <v>32.551097653292963</v>
      </c>
      <c r="L3017" s="42" t="str">
        <f>VLOOKUP($C3017,OtherData!$H:$I,2,0)</f>
        <v>Storm</v>
      </c>
      <c r="M3017" s="54">
        <f t="shared" si="190"/>
        <v>-3.928837655832941E-2</v>
      </c>
      <c r="N3017" s="42" t="e">
        <f>VLOOKUP(E3017,Inflation!$A$2:'Inflation'!$L$63,14,FALSE)*J3017</f>
        <v>#REF!</v>
      </c>
      <c r="O3017" s="126" t="e">
        <f t="shared" si="191"/>
        <v>#REF!</v>
      </c>
      <c r="P3017" s="41">
        <v>1</v>
      </c>
      <c r="Q3017" s="41">
        <v>1</v>
      </c>
      <c r="R3017" s="41">
        <v>5</v>
      </c>
    </row>
    <row r="3018" spans="1:18">
      <c r="A3018" s="40" t="str">
        <f t="shared" si="188"/>
        <v>6_19882</v>
      </c>
      <c r="B3018" s="40">
        <v>6</v>
      </c>
      <c r="C3018" s="41" t="s">
        <v>86</v>
      </c>
      <c r="D3018" s="40">
        <v>2</v>
      </c>
      <c r="E3018" s="40">
        <v>1988</v>
      </c>
      <c r="F3018" s="40" t="str">
        <f t="shared" si="189"/>
        <v>1988Q2</v>
      </c>
      <c r="G3018" s="40">
        <v>1</v>
      </c>
      <c r="H3018" s="40">
        <v>0</v>
      </c>
      <c r="I3018" s="40">
        <v>0</v>
      </c>
      <c r="J3018" s="42">
        <v>26</v>
      </c>
      <c r="K3018" s="42">
        <f>J3018*OtherData!$C$3</f>
        <v>19.682059046177141</v>
      </c>
      <c r="L3018" s="42" t="str">
        <f>VLOOKUP($C3018,OtherData!$H:$I,2,0)</f>
        <v>Storm</v>
      </c>
      <c r="M3018" s="54">
        <f t="shared" si="190"/>
        <v>-3.9288489833596514E-2</v>
      </c>
      <c r="N3018" s="42" t="e">
        <f>VLOOKUP(E3018,Inflation!$A$2:'Inflation'!$L$63,14,FALSE)*J3018</f>
        <v>#REF!</v>
      </c>
      <c r="O3018" s="126" t="e">
        <f t="shared" si="191"/>
        <v>#REF!</v>
      </c>
      <c r="P3018" s="41">
        <v>1</v>
      </c>
      <c r="Q3018" s="41">
        <v>1</v>
      </c>
      <c r="R3018" s="41">
        <v>1</v>
      </c>
    </row>
    <row r="3019" spans="1:18">
      <c r="A3019" s="40" t="str">
        <f t="shared" si="188"/>
        <v>6_19734</v>
      </c>
      <c r="B3019" s="40">
        <v>6</v>
      </c>
      <c r="C3019" s="41" t="s">
        <v>113</v>
      </c>
      <c r="D3019" s="40">
        <v>4</v>
      </c>
      <c r="E3019" s="40">
        <v>1973</v>
      </c>
      <c r="F3019" s="40" t="str">
        <f t="shared" si="189"/>
        <v>1973Q4</v>
      </c>
      <c r="G3019" s="40">
        <v>1</v>
      </c>
      <c r="H3019" s="40">
        <v>0</v>
      </c>
      <c r="I3019" s="40">
        <v>0</v>
      </c>
      <c r="J3019" s="42">
        <v>25</v>
      </c>
      <c r="K3019" s="42">
        <f>J3019*OtherData!$C$3</f>
        <v>18.925056775170326</v>
      </c>
      <c r="L3019" s="42" t="str">
        <f>VLOOKUP($C3019,OtherData!$H:$I,2,0)</f>
        <v>Storm</v>
      </c>
      <c r="M3019" s="54">
        <f t="shared" si="190"/>
        <v>-3.9288496496847521E-2</v>
      </c>
      <c r="N3019" s="42" t="e">
        <f>VLOOKUP(E3019,Inflation!$A$2:'Inflation'!$L$63,14,FALSE)*J3019</f>
        <v>#REF!</v>
      </c>
      <c r="O3019" s="126" t="e">
        <f t="shared" si="191"/>
        <v>#REF!</v>
      </c>
      <c r="P3019" s="41">
        <v>3</v>
      </c>
      <c r="Q3019" s="41">
        <v>3</v>
      </c>
      <c r="R3019" s="41">
        <v>3</v>
      </c>
    </row>
    <row r="3020" spans="1:18">
      <c r="A3020" s="40" t="str">
        <f t="shared" si="188"/>
        <v>1_19734</v>
      </c>
      <c r="B3020" s="40">
        <v>1</v>
      </c>
      <c r="C3020" s="41" t="s">
        <v>113</v>
      </c>
      <c r="D3020" s="40">
        <v>4</v>
      </c>
      <c r="E3020" s="40">
        <v>1973</v>
      </c>
      <c r="F3020" s="40" t="str">
        <f t="shared" si="189"/>
        <v>1973Q4</v>
      </c>
      <c r="G3020" s="40">
        <v>1</v>
      </c>
      <c r="H3020" s="40">
        <v>0</v>
      </c>
      <c r="I3020" s="40">
        <v>0</v>
      </c>
      <c r="J3020" s="42">
        <v>24</v>
      </c>
      <c r="K3020" s="42">
        <f>J3020*OtherData!$C$3</f>
        <v>18.168054504163514</v>
      </c>
      <c r="L3020" s="42" t="str">
        <f>VLOOKUP($C3020,OtherData!$H:$I,2,0)</f>
        <v>Storm</v>
      </c>
      <c r="M3020" s="54">
        <f t="shared" si="190"/>
        <v>-3.9288503160098527E-2</v>
      </c>
      <c r="N3020" s="42" t="e">
        <f>VLOOKUP(E3020,Inflation!$A$2:'Inflation'!$L$63,14,FALSE)*J3020</f>
        <v>#REF!</v>
      </c>
      <c r="O3020" s="126" t="e">
        <f t="shared" si="191"/>
        <v>#REF!</v>
      </c>
      <c r="P3020" s="41">
        <v>3</v>
      </c>
      <c r="Q3020" s="41">
        <v>3</v>
      </c>
      <c r="R3020" s="41">
        <v>3</v>
      </c>
    </row>
    <row r="3021" spans="1:18">
      <c r="A3021" s="40" t="str">
        <f t="shared" si="188"/>
        <v>4_19882</v>
      </c>
      <c r="B3021" s="40">
        <v>4</v>
      </c>
      <c r="C3021" s="41" t="s">
        <v>86</v>
      </c>
      <c r="D3021" s="40">
        <v>2</v>
      </c>
      <c r="E3021" s="40">
        <v>1988</v>
      </c>
      <c r="F3021" s="40" t="str">
        <f t="shared" si="189"/>
        <v>1988Q2</v>
      </c>
      <c r="G3021" s="40">
        <v>1</v>
      </c>
      <c r="H3021" s="40">
        <v>0</v>
      </c>
      <c r="I3021" s="40">
        <v>0</v>
      </c>
      <c r="J3021" s="42">
        <v>24</v>
      </c>
      <c r="K3021" s="42">
        <f>J3021*OtherData!$C$3</f>
        <v>18.168054504163514</v>
      </c>
      <c r="L3021" s="42" t="str">
        <f>VLOOKUP($C3021,OtherData!$H:$I,2,0)</f>
        <v>Storm</v>
      </c>
      <c r="M3021" s="54">
        <f t="shared" si="190"/>
        <v>-3.9288503160098527E-2</v>
      </c>
      <c r="N3021" s="42" t="e">
        <f>VLOOKUP(E3021,Inflation!$A$2:'Inflation'!$L$63,14,FALSE)*J3021</f>
        <v>#REF!</v>
      </c>
      <c r="O3021" s="126" t="e">
        <f t="shared" si="191"/>
        <v>#REF!</v>
      </c>
      <c r="P3021" s="41">
        <v>3</v>
      </c>
      <c r="Q3021" s="41">
        <v>3</v>
      </c>
      <c r="R3021" s="41">
        <v>5</v>
      </c>
    </row>
    <row r="3022" spans="1:18">
      <c r="A3022" s="40" t="str">
        <f t="shared" si="188"/>
        <v>3_19882</v>
      </c>
      <c r="B3022" s="40">
        <v>3</v>
      </c>
      <c r="C3022" s="41" t="s">
        <v>86</v>
      </c>
      <c r="D3022" s="40">
        <v>2</v>
      </c>
      <c r="E3022" s="40">
        <v>1988</v>
      </c>
      <c r="F3022" s="40" t="str">
        <f t="shared" si="189"/>
        <v>1988Q2</v>
      </c>
      <c r="G3022" s="40">
        <v>1</v>
      </c>
      <c r="H3022" s="40">
        <v>0</v>
      </c>
      <c r="I3022" s="40">
        <v>0</v>
      </c>
      <c r="J3022" s="42">
        <v>24</v>
      </c>
      <c r="K3022" s="42">
        <f>J3022*OtherData!$C$3</f>
        <v>18.168054504163514</v>
      </c>
      <c r="L3022" s="42" t="str">
        <f>VLOOKUP($C3022,OtherData!$H:$I,2,0)</f>
        <v>Storm</v>
      </c>
      <c r="M3022" s="54">
        <f t="shared" si="190"/>
        <v>-3.9288503160098527E-2</v>
      </c>
      <c r="N3022" s="42" t="e">
        <f>VLOOKUP(E3022,Inflation!$A$2:'Inflation'!$L$63,14,FALSE)*J3022</f>
        <v>#REF!</v>
      </c>
      <c r="O3022" s="126" t="e">
        <f t="shared" si="191"/>
        <v>#REF!</v>
      </c>
      <c r="P3022" s="41">
        <v>1</v>
      </c>
      <c r="Q3022" s="41">
        <v>1</v>
      </c>
      <c r="R3022" s="41">
        <v>5</v>
      </c>
    </row>
    <row r="3023" spans="1:18">
      <c r="A3023" s="40" t="str">
        <f t="shared" si="188"/>
        <v>5_19882</v>
      </c>
      <c r="B3023" s="40">
        <v>5</v>
      </c>
      <c r="C3023" s="41" t="s">
        <v>86</v>
      </c>
      <c r="D3023" s="40">
        <v>2</v>
      </c>
      <c r="E3023" s="40">
        <v>1988</v>
      </c>
      <c r="F3023" s="40" t="str">
        <f t="shared" si="189"/>
        <v>1988Q2</v>
      </c>
      <c r="G3023" s="40">
        <v>1</v>
      </c>
      <c r="H3023" s="40">
        <v>0</v>
      </c>
      <c r="I3023" s="40">
        <v>0</v>
      </c>
      <c r="J3023" s="42">
        <v>23</v>
      </c>
      <c r="K3023" s="42">
        <f>J3023*OtherData!$C$3</f>
        <v>17.411052233156699</v>
      </c>
      <c r="L3023" s="42" t="str">
        <f>VLOOKUP($C3023,OtherData!$H:$I,2,0)</f>
        <v>Storm</v>
      </c>
      <c r="M3023" s="54">
        <f t="shared" si="190"/>
        <v>-3.9288509823349534E-2</v>
      </c>
      <c r="N3023" s="42" t="e">
        <f>VLOOKUP(E3023,Inflation!$A$2:'Inflation'!$L$63,14,FALSE)*J3023</f>
        <v>#REF!</v>
      </c>
      <c r="O3023" s="126" t="e">
        <f t="shared" si="191"/>
        <v>#REF!</v>
      </c>
      <c r="P3023" s="41">
        <v>1</v>
      </c>
      <c r="Q3023" s="41">
        <v>1</v>
      </c>
      <c r="R3023" s="41">
        <v>1</v>
      </c>
    </row>
    <row r="3024" spans="1:18">
      <c r="A3024" s="40" t="str">
        <f t="shared" si="188"/>
        <v>6_19704</v>
      </c>
      <c r="B3024" s="40">
        <v>6</v>
      </c>
      <c r="C3024" s="41" t="s">
        <v>67</v>
      </c>
      <c r="D3024" s="40">
        <v>4</v>
      </c>
      <c r="E3024" s="40">
        <v>1970</v>
      </c>
      <c r="F3024" s="40" t="str">
        <f t="shared" si="189"/>
        <v>1970Q4</v>
      </c>
      <c r="G3024" s="40">
        <v>2</v>
      </c>
      <c r="H3024" s="40">
        <v>0</v>
      </c>
      <c r="I3024" s="40">
        <v>0</v>
      </c>
      <c r="J3024" s="42">
        <v>13</v>
      </c>
      <c r="K3024" s="42">
        <f>J3024*OtherData!$C$3</f>
        <v>9.8410295230885705</v>
      </c>
      <c r="L3024" s="42" t="str">
        <f>VLOOKUP($C3024,OtherData!$H:$I,2,0)</f>
        <v>Winter</v>
      </c>
      <c r="M3024" s="54">
        <f t="shared" si="190"/>
        <v>-3.9288576455859592E-2</v>
      </c>
      <c r="N3024" s="42" t="e">
        <f>VLOOKUP(E3024,Inflation!$A$2:'Inflation'!$L$63,14,FALSE)*J3024</f>
        <v>#REF!</v>
      </c>
      <c r="O3024" s="126" t="e">
        <f t="shared" si="191"/>
        <v>#REF!</v>
      </c>
      <c r="P3024" s="41">
        <v>5</v>
      </c>
      <c r="Q3024" s="41">
        <v>5</v>
      </c>
      <c r="R3024" s="41">
        <v>3</v>
      </c>
    </row>
    <row r="3025" spans="1:18">
      <c r="A3025" s="40" t="str">
        <f t="shared" si="188"/>
        <v>3_19704</v>
      </c>
      <c r="B3025" s="40">
        <v>3</v>
      </c>
      <c r="C3025" s="41" t="s">
        <v>67</v>
      </c>
      <c r="D3025" s="40">
        <v>4</v>
      </c>
      <c r="E3025" s="40">
        <v>1970</v>
      </c>
      <c r="F3025" s="40" t="str">
        <f t="shared" si="189"/>
        <v>1970Q4</v>
      </c>
      <c r="G3025" s="40">
        <v>2</v>
      </c>
      <c r="H3025" s="40">
        <v>0</v>
      </c>
      <c r="I3025" s="40">
        <v>0</v>
      </c>
      <c r="J3025" s="42">
        <v>12</v>
      </c>
      <c r="K3025" s="42">
        <f>J3025*OtherData!$C$3</f>
        <v>9.0840272520817571</v>
      </c>
      <c r="L3025" s="42" t="str">
        <f>VLOOKUP($C3025,OtherData!$H:$I,2,0)</f>
        <v>Winter</v>
      </c>
      <c r="M3025" s="54">
        <f t="shared" si="190"/>
        <v>-3.9288583119110598E-2</v>
      </c>
      <c r="N3025" s="42" t="e">
        <f>VLOOKUP(E3025,Inflation!$A$2:'Inflation'!$L$63,14,FALSE)*J3025</f>
        <v>#REF!</v>
      </c>
      <c r="O3025" s="126" t="e">
        <f t="shared" si="191"/>
        <v>#REF!</v>
      </c>
      <c r="P3025" s="41">
        <v>5</v>
      </c>
      <c r="Q3025" s="41">
        <v>5</v>
      </c>
      <c r="R3025" s="41">
        <v>3</v>
      </c>
    </row>
    <row r="3026" spans="1:18">
      <c r="A3026" s="40" t="str">
        <f t="shared" si="188"/>
        <v>6_19883</v>
      </c>
      <c r="B3026" s="40">
        <v>6</v>
      </c>
      <c r="C3026" s="41" t="s">
        <v>85</v>
      </c>
      <c r="D3026" s="40">
        <v>3</v>
      </c>
      <c r="E3026" s="40">
        <v>1988</v>
      </c>
      <c r="F3026" s="40" t="str">
        <f t="shared" si="189"/>
        <v>1988Q3</v>
      </c>
      <c r="G3026" s="40">
        <v>31</v>
      </c>
      <c r="H3026" s="40">
        <v>0</v>
      </c>
      <c r="I3026" s="40">
        <v>0</v>
      </c>
      <c r="J3026" s="42">
        <v>12</v>
      </c>
      <c r="K3026" s="42">
        <f>J3026*OtherData!$C$3</f>
        <v>9.0840272520817571</v>
      </c>
      <c r="L3026" s="42" t="str">
        <f>VLOOKUP($C3026,OtherData!$H:$I,2,0)</f>
        <v>Heat</v>
      </c>
      <c r="M3026" s="54">
        <f t="shared" si="190"/>
        <v>-3.9288583119110598E-2</v>
      </c>
      <c r="N3026" s="42" t="e">
        <f>VLOOKUP(E3026,Inflation!$A$2:'Inflation'!$L$63,14,FALSE)*J3026</f>
        <v>#REF!</v>
      </c>
      <c r="O3026" s="126" t="e">
        <f t="shared" si="191"/>
        <v>#REF!</v>
      </c>
      <c r="P3026" s="41">
        <v>5</v>
      </c>
      <c r="Q3026" s="41">
        <v>5</v>
      </c>
      <c r="R3026" s="41">
        <v>3</v>
      </c>
    </row>
    <row r="3027" spans="1:18">
      <c r="A3027" s="40" t="str">
        <f t="shared" si="188"/>
        <v>1_19883</v>
      </c>
      <c r="B3027" s="40">
        <v>1</v>
      </c>
      <c r="C3027" s="41" t="s">
        <v>85</v>
      </c>
      <c r="D3027" s="40">
        <v>3</v>
      </c>
      <c r="E3027" s="40">
        <v>1988</v>
      </c>
      <c r="F3027" s="40" t="str">
        <f t="shared" si="189"/>
        <v>1988Q3</v>
      </c>
      <c r="G3027" s="40">
        <v>31</v>
      </c>
      <c r="H3027" s="40">
        <v>0</v>
      </c>
      <c r="I3027" s="40">
        <v>0</v>
      </c>
      <c r="J3027" s="42">
        <v>12</v>
      </c>
      <c r="K3027" s="42">
        <f>J3027*OtherData!$C$3</f>
        <v>9.0840272520817571</v>
      </c>
      <c r="L3027" s="42" t="str">
        <f>VLOOKUP($C3027,OtherData!$H:$I,2,0)</f>
        <v>Heat</v>
      </c>
      <c r="M3027" s="54">
        <f t="shared" si="190"/>
        <v>-3.9288583119110598E-2</v>
      </c>
      <c r="N3027" s="42" t="e">
        <f>VLOOKUP(E3027,Inflation!$A$2:'Inflation'!$L$63,14,FALSE)*J3027</f>
        <v>#REF!</v>
      </c>
      <c r="O3027" s="126" t="e">
        <f t="shared" si="191"/>
        <v>#REF!</v>
      </c>
      <c r="P3027" s="41">
        <v>1</v>
      </c>
      <c r="Q3027" s="41">
        <v>1</v>
      </c>
      <c r="R3027" s="41">
        <v>1</v>
      </c>
    </row>
    <row r="3028" spans="1:18">
      <c r="A3028" s="40" t="str">
        <f t="shared" si="188"/>
        <v>3_19883</v>
      </c>
      <c r="B3028" s="40">
        <v>3</v>
      </c>
      <c r="C3028" s="41" t="s">
        <v>85</v>
      </c>
      <c r="D3028" s="40">
        <v>3</v>
      </c>
      <c r="E3028" s="40">
        <v>1988</v>
      </c>
      <c r="F3028" s="40" t="str">
        <f t="shared" si="189"/>
        <v>1988Q3</v>
      </c>
      <c r="G3028" s="40">
        <v>31</v>
      </c>
      <c r="H3028" s="40">
        <v>0</v>
      </c>
      <c r="I3028" s="40">
        <v>0</v>
      </c>
      <c r="J3028" s="42">
        <v>12</v>
      </c>
      <c r="K3028" s="42">
        <f>J3028*OtherData!$C$3</f>
        <v>9.0840272520817571</v>
      </c>
      <c r="L3028" s="42" t="str">
        <f>VLOOKUP($C3028,OtherData!$H:$I,2,0)</f>
        <v>Heat</v>
      </c>
      <c r="M3028" s="54">
        <f t="shared" si="190"/>
        <v>-3.9288583119110598E-2</v>
      </c>
      <c r="N3028" s="42" t="e">
        <f>VLOOKUP(E3028,Inflation!$A$2:'Inflation'!$L$63,14,FALSE)*J3028</f>
        <v>#REF!</v>
      </c>
      <c r="O3028" s="126" t="e">
        <f t="shared" si="191"/>
        <v>#REF!</v>
      </c>
      <c r="P3028" s="41">
        <v>1</v>
      </c>
      <c r="Q3028" s="41">
        <v>1</v>
      </c>
      <c r="R3028" s="41">
        <v>1</v>
      </c>
    </row>
    <row r="3029" spans="1:18">
      <c r="A3029" s="40" t="str">
        <f t="shared" si="188"/>
        <v>1_19704</v>
      </c>
      <c r="B3029" s="40">
        <v>1</v>
      </c>
      <c r="C3029" s="41" t="s">
        <v>67</v>
      </c>
      <c r="D3029" s="40">
        <v>4</v>
      </c>
      <c r="E3029" s="40">
        <v>1970</v>
      </c>
      <c r="F3029" s="40" t="str">
        <f t="shared" si="189"/>
        <v>1970Q4</v>
      </c>
      <c r="G3029" s="40">
        <v>2</v>
      </c>
      <c r="H3029" s="40">
        <v>0</v>
      </c>
      <c r="I3029" s="40">
        <v>0</v>
      </c>
      <c r="J3029" s="42">
        <v>11</v>
      </c>
      <c r="K3029" s="42">
        <f>J3029*OtherData!$C$3</f>
        <v>8.3270249810749437</v>
      </c>
      <c r="L3029" s="42" t="str">
        <f>VLOOKUP($C3029,OtherData!$H:$I,2,0)</f>
        <v>Winter</v>
      </c>
      <c r="M3029" s="54">
        <f t="shared" si="190"/>
        <v>-3.9288589782361605E-2</v>
      </c>
      <c r="N3029" s="42" t="e">
        <f>VLOOKUP(E3029,Inflation!$A$2:'Inflation'!$L$63,14,FALSE)*J3029</f>
        <v>#REF!</v>
      </c>
      <c r="O3029" s="126" t="e">
        <f t="shared" si="191"/>
        <v>#REF!</v>
      </c>
      <c r="P3029" s="41">
        <v>1</v>
      </c>
      <c r="Q3029" s="41">
        <v>1</v>
      </c>
      <c r="R3029" s="41">
        <v>1</v>
      </c>
    </row>
    <row r="3030" spans="1:18">
      <c r="A3030" s="40" t="str">
        <f t="shared" si="188"/>
        <v>2_19704</v>
      </c>
      <c r="B3030" s="40">
        <v>2</v>
      </c>
      <c r="C3030" s="41" t="s">
        <v>67</v>
      </c>
      <c r="D3030" s="40">
        <v>4</v>
      </c>
      <c r="E3030" s="40">
        <v>1970</v>
      </c>
      <c r="F3030" s="40" t="str">
        <f t="shared" si="189"/>
        <v>1970Q4</v>
      </c>
      <c r="G3030" s="40">
        <v>2</v>
      </c>
      <c r="H3030" s="40">
        <v>0</v>
      </c>
      <c r="I3030" s="40">
        <v>0</v>
      </c>
      <c r="J3030" s="42">
        <v>11</v>
      </c>
      <c r="K3030" s="42">
        <f>J3030*OtherData!$C$3</f>
        <v>8.3270249810749437</v>
      </c>
      <c r="L3030" s="42" t="str">
        <f>VLOOKUP($C3030,OtherData!$H:$I,2,0)</f>
        <v>Winter</v>
      </c>
      <c r="M3030" s="54">
        <f t="shared" si="190"/>
        <v>-3.9288589782361605E-2</v>
      </c>
      <c r="N3030" s="42" t="e">
        <f>VLOOKUP(E3030,Inflation!$A$2:'Inflation'!$L$63,14,FALSE)*J3030</f>
        <v>#REF!</v>
      </c>
      <c r="O3030" s="126" t="e">
        <f t="shared" si="191"/>
        <v>#REF!</v>
      </c>
      <c r="P3030" s="41">
        <v>1</v>
      </c>
      <c r="Q3030" s="41">
        <v>1</v>
      </c>
      <c r="R3030" s="41">
        <v>1</v>
      </c>
    </row>
    <row r="3031" spans="1:18">
      <c r="A3031" s="40" t="str">
        <f t="shared" si="188"/>
        <v>4_19704</v>
      </c>
      <c r="B3031" s="40">
        <v>4</v>
      </c>
      <c r="C3031" s="41" t="s">
        <v>67</v>
      </c>
      <c r="D3031" s="40">
        <v>4</v>
      </c>
      <c r="E3031" s="40">
        <v>1970</v>
      </c>
      <c r="F3031" s="40" t="str">
        <f t="shared" si="189"/>
        <v>1970Q4</v>
      </c>
      <c r="G3031" s="40">
        <v>2</v>
      </c>
      <c r="H3031" s="40">
        <v>0</v>
      </c>
      <c r="I3031" s="40">
        <v>0</v>
      </c>
      <c r="J3031" s="42">
        <v>11</v>
      </c>
      <c r="K3031" s="42">
        <f>J3031*OtherData!$C$3</f>
        <v>8.3270249810749437</v>
      </c>
      <c r="L3031" s="42" t="str">
        <f>VLOOKUP($C3031,OtherData!$H:$I,2,0)</f>
        <v>Winter</v>
      </c>
      <c r="M3031" s="54">
        <f t="shared" si="190"/>
        <v>-3.9288589782361605E-2</v>
      </c>
      <c r="N3031" s="42" t="e">
        <f>VLOOKUP(E3031,Inflation!$A$2:'Inflation'!$L$63,14,FALSE)*J3031</f>
        <v>#REF!</v>
      </c>
      <c r="O3031" s="126" t="e">
        <f t="shared" si="191"/>
        <v>#REF!</v>
      </c>
      <c r="P3031" s="41">
        <v>5</v>
      </c>
      <c r="Q3031" s="41">
        <v>5</v>
      </c>
      <c r="R3031" s="41">
        <v>3</v>
      </c>
    </row>
    <row r="3032" spans="1:18">
      <c r="A3032" s="40" t="str">
        <f t="shared" si="188"/>
        <v>5_19704</v>
      </c>
      <c r="B3032" s="40">
        <v>5</v>
      </c>
      <c r="C3032" s="41" t="s">
        <v>67</v>
      </c>
      <c r="D3032" s="40">
        <v>4</v>
      </c>
      <c r="E3032" s="40">
        <v>1970</v>
      </c>
      <c r="F3032" s="40" t="str">
        <f t="shared" si="189"/>
        <v>1970Q4</v>
      </c>
      <c r="G3032" s="40">
        <v>2</v>
      </c>
      <c r="H3032" s="40">
        <v>0</v>
      </c>
      <c r="I3032" s="40">
        <v>0</v>
      </c>
      <c r="J3032" s="42">
        <v>11</v>
      </c>
      <c r="K3032" s="42">
        <f>J3032*OtherData!$C$3</f>
        <v>8.3270249810749437</v>
      </c>
      <c r="L3032" s="42" t="str">
        <f>VLOOKUP($C3032,OtherData!$H:$I,2,0)</f>
        <v>Winter</v>
      </c>
      <c r="M3032" s="54">
        <f t="shared" si="190"/>
        <v>-3.9288589782361605E-2</v>
      </c>
      <c r="N3032" s="42" t="e">
        <f>VLOOKUP(E3032,Inflation!$A$2:'Inflation'!$L$63,14,FALSE)*J3032</f>
        <v>#REF!</v>
      </c>
      <c r="O3032" s="126" t="e">
        <f t="shared" si="191"/>
        <v>#REF!</v>
      </c>
      <c r="P3032" s="41">
        <v>3</v>
      </c>
      <c r="Q3032" s="41">
        <v>3</v>
      </c>
      <c r="R3032" s="41">
        <v>3</v>
      </c>
    </row>
    <row r="3033" spans="1:18">
      <c r="A3033" s="40" t="str">
        <f t="shared" si="188"/>
        <v>4_19883</v>
      </c>
      <c r="B3033" s="40">
        <v>4</v>
      </c>
      <c r="C3033" s="41" t="s">
        <v>85</v>
      </c>
      <c r="D3033" s="40">
        <v>3</v>
      </c>
      <c r="E3033" s="40">
        <v>1988</v>
      </c>
      <c r="F3033" s="40" t="str">
        <f t="shared" si="189"/>
        <v>1988Q3</v>
      </c>
      <c r="G3033" s="40">
        <v>31</v>
      </c>
      <c r="H3033" s="40">
        <v>0</v>
      </c>
      <c r="I3033" s="40">
        <v>0</v>
      </c>
      <c r="J3033" s="42">
        <v>11</v>
      </c>
      <c r="K3033" s="42">
        <f>J3033*OtherData!$C$3</f>
        <v>8.3270249810749437</v>
      </c>
      <c r="L3033" s="42" t="str">
        <f>VLOOKUP($C3033,OtherData!$H:$I,2,0)</f>
        <v>Heat</v>
      </c>
      <c r="M3033" s="54">
        <f t="shared" si="190"/>
        <v>-3.9288589782361605E-2</v>
      </c>
      <c r="N3033" s="42" t="e">
        <f>VLOOKUP(E3033,Inflation!$A$2:'Inflation'!$L$63,14,FALSE)*J3033</f>
        <v>#REF!</v>
      </c>
      <c r="O3033" s="126" t="e">
        <f t="shared" si="191"/>
        <v>#REF!</v>
      </c>
      <c r="P3033" s="41">
        <v>2</v>
      </c>
      <c r="Q3033" s="41">
        <v>2</v>
      </c>
      <c r="R3033" s="41">
        <v>2</v>
      </c>
    </row>
    <row r="3034" spans="1:18">
      <c r="A3034" s="40" t="str">
        <f t="shared" si="188"/>
        <v>3_19992</v>
      </c>
      <c r="B3034" s="40">
        <v>3</v>
      </c>
      <c r="C3034" s="41" t="s">
        <v>72</v>
      </c>
      <c r="D3034" s="40">
        <v>2</v>
      </c>
      <c r="E3034" s="40">
        <v>1999</v>
      </c>
      <c r="F3034" s="40" t="str">
        <f t="shared" si="189"/>
        <v>1999Q2</v>
      </c>
      <c r="G3034" s="40">
        <v>1</v>
      </c>
      <c r="H3034" s="40">
        <v>0</v>
      </c>
      <c r="I3034" s="40">
        <v>35</v>
      </c>
      <c r="J3034" s="42">
        <v>0</v>
      </c>
      <c r="K3034" s="42">
        <f>J3034*OtherData!$C$3</f>
        <v>0</v>
      </c>
      <c r="L3034" s="42" t="str">
        <f>VLOOKUP($C3034,OtherData!$H:$I,2,0)</f>
        <v>Storm</v>
      </c>
      <c r="M3034" s="54">
        <f t="shared" si="190"/>
        <v>-3.928866307812267E-2</v>
      </c>
      <c r="N3034" s="42" t="e">
        <f>VLOOKUP(E3034,Inflation!$A$2:'Inflation'!$L$63,14,FALSE)*J3034</f>
        <v>#REF!</v>
      </c>
      <c r="O3034" s="126" t="e">
        <f t="shared" si="191"/>
        <v>#REF!</v>
      </c>
      <c r="P3034" s="41">
        <v>5</v>
      </c>
      <c r="Q3034" s="41">
        <v>2</v>
      </c>
      <c r="R3034" s="41">
        <v>2</v>
      </c>
    </row>
    <row r="3035" spans="1:18">
      <c r="A3035" s="40" t="str">
        <f t="shared" si="188"/>
        <v>2_19993</v>
      </c>
      <c r="B3035" s="40">
        <v>2</v>
      </c>
      <c r="C3035" s="41" t="s">
        <v>112</v>
      </c>
      <c r="D3035" s="40">
        <v>3</v>
      </c>
      <c r="E3035" s="40">
        <v>1999</v>
      </c>
      <c r="F3035" s="40" t="str">
        <f t="shared" si="189"/>
        <v>1999Q3</v>
      </c>
      <c r="G3035" s="40">
        <v>12</v>
      </c>
      <c r="H3035" s="40">
        <v>0</v>
      </c>
      <c r="I3035" s="40">
        <v>175</v>
      </c>
      <c r="J3035" s="42">
        <v>0</v>
      </c>
      <c r="K3035" s="42">
        <f>J3035*OtherData!$C$3</f>
        <v>0</v>
      </c>
      <c r="L3035" s="42" t="str">
        <f>VLOOKUP($C3035,OtherData!$H:$I,2,0)</f>
        <v>Heat</v>
      </c>
      <c r="M3035" s="54">
        <f t="shared" si="190"/>
        <v>-3.928866307812267E-2</v>
      </c>
      <c r="N3035" s="42" t="e">
        <f>VLOOKUP(E3035,Inflation!$A$2:'Inflation'!$L$63,14,FALSE)*J3035</f>
        <v>#REF!</v>
      </c>
      <c r="O3035" s="126" t="e">
        <f t="shared" si="191"/>
        <v>#REF!</v>
      </c>
      <c r="P3035" s="41">
        <v>2</v>
      </c>
      <c r="Q3035" s="41">
        <v>2</v>
      </c>
      <c r="R3035" s="41">
        <v>2</v>
      </c>
    </row>
    <row r="3036" spans="1:18">
      <c r="A3036" s="40" t="str">
        <f t="shared" si="188"/>
        <v>1_19993</v>
      </c>
      <c r="B3036" s="40">
        <v>1</v>
      </c>
      <c r="C3036" s="41" t="s">
        <v>112</v>
      </c>
      <c r="D3036" s="40">
        <v>3</v>
      </c>
      <c r="E3036" s="40">
        <v>1999</v>
      </c>
      <c r="F3036" s="40" t="str">
        <f t="shared" si="189"/>
        <v>1999Q3</v>
      </c>
      <c r="G3036" s="40">
        <v>6</v>
      </c>
      <c r="H3036" s="40">
        <v>16</v>
      </c>
      <c r="I3036" s="40">
        <v>0</v>
      </c>
      <c r="J3036" s="42">
        <v>0</v>
      </c>
      <c r="K3036" s="42">
        <f>J3036*OtherData!$C$3</f>
        <v>0</v>
      </c>
      <c r="L3036" s="42" t="str">
        <f>VLOOKUP($C3036,OtherData!$H:$I,2,0)</f>
        <v>Heat</v>
      </c>
      <c r="M3036" s="54">
        <f t="shared" si="190"/>
        <v>-3.928866307812267E-2</v>
      </c>
      <c r="N3036" s="42" t="e">
        <f>VLOOKUP(E3036,Inflation!$A$2:'Inflation'!$L$63,14,FALSE)*J3036</f>
        <v>#REF!</v>
      </c>
      <c r="O3036" s="126" t="e">
        <f t="shared" si="191"/>
        <v>#REF!</v>
      </c>
      <c r="P3036" s="41">
        <v>3</v>
      </c>
      <c r="Q3036" s="41">
        <v>3</v>
      </c>
      <c r="R3036" s="41">
        <v>3</v>
      </c>
    </row>
    <row r="3037" spans="1:18">
      <c r="A3037" s="40" t="str">
        <f t="shared" si="188"/>
        <v>2_19993</v>
      </c>
      <c r="B3037" s="40">
        <v>2</v>
      </c>
      <c r="C3037" s="41" t="s">
        <v>72</v>
      </c>
      <c r="D3037" s="40">
        <v>3</v>
      </c>
      <c r="E3037" s="40">
        <v>1999</v>
      </c>
      <c r="F3037" s="40" t="str">
        <f t="shared" si="189"/>
        <v>1999Q3</v>
      </c>
      <c r="G3037" s="40">
        <v>1</v>
      </c>
      <c r="H3037" s="40">
        <v>0</v>
      </c>
      <c r="I3037" s="40">
        <v>12</v>
      </c>
      <c r="J3037" s="42">
        <v>0</v>
      </c>
      <c r="K3037" s="42">
        <f>J3037*OtherData!$C$3</f>
        <v>0</v>
      </c>
      <c r="L3037" s="42" t="str">
        <f>VLOOKUP($C3037,OtherData!$H:$I,2,0)</f>
        <v>Storm</v>
      </c>
      <c r="M3037" s="54">
        <f t="shared" si="190"/>
        <v>-3.928866307812267E-2</v>
      </c>
      <c r="N3037" s="42" t="e">
        <f>VLOOKUP(E3037,Inflation!$A$2:'Inflation'!$L$63,14,FALSE)*J3037</f>
        <v>#REF!</v>
      </c>
      <c r="O3037" s="126" t="e">
        <f t="shared" si="191"/>
        <v>#REF!</v>
      </c>
      <c r="P3037" s="41">
        <v>3</v>
      </c>
      <c r="Q3037" s="41">
        <v>3</v>
      </c>
      <c r="R3037" s="41">
        <v>3</v>
      </c>
    </row>
    <row r="3038" spans="1:18">
      <c r="A3038" s="40" t="str">
        <f t="shared" si="188"/>
        <v>2_19972</v>
      </c>
      <c r="B3038" s="40">
        <v>2</v>
      </c>
      <c r="C3038" s="41" t="s">
        <v>86</v>
      </c>
      <c r="D3038" s="40">
        <v>2</v>
      </c>
      <c r="E3038" s="40">
        <v>1997</v>
      </c>
      <c r="F3038" s="40" t="str">
        <f t="shared" si="189"/>
        <v>1997Q2</v>
      </c>
      <c r="G3038" s="40">
        <v>1</v>
      </c>
      <c r="H3038" s="40">
        <v>0</v>
      </c>
      <c r="I3038" s="40">
        <v>0</v>
      </c>
      <c r="J3038" s="42">
        <v>0</v>
      </c>
      <c r="K3038" s="42">
        <f>J3038*OtherData!$C$3</f>
        <v>0</v>
      </c>
      <c r="L3038" s="42" t="str">
        <f>VLOOKUP($C3038,OtherData!$H:$I,2,0)</f>
        <v>Storm</v>
      </c>
      <c r="M3038" s="54">
        <f t="shared" si="190"/>
        <v>-3.928866307812267E-2</v>
      </c>
      <c r="N3038" s="42" t="e">
        <f>VLOOKUP(E3038,Inflation!$A$2:'Inflation'!$L$63,14,FALSE)*J3038</f>
        <v>#REF!</v>
      </c>
      <c r="O3038" s="126" t="e">
        <f t="shared" si="191"/>
        <v>#REF!</v>
      </c>
      <c r="P3038" s="41">
        <v>4</v>
      </c>
      <c r="Q3038" s="41">
        <v>4</v>
      </c>
      <c r="R3038" s="41">
        <v>4</v>
      </c>
    </row>
    <row r="3039" spans="1:18">
      <c r="A3039" s="40" t="str">
        <f t="shared" si="188"/>
        <v>4_19972</v>
      </c>
      <c r="B3039" s="40">
        <v>4</v>
      </c>
      <c r="C3039" s="41" t="s">
        <v>71</v>
      </c>
      <c r="D3039" s="40">
        <v>2</v>
      </c>
      <c r="E3039" s="40">
        <v>1997</v>
      </c>
      <c r="F3039" s="40" t="str">
        <f t="shared" si="189"/>
        <v>1997Q2</v>
      </c>
      <c r="G3039" s="40">
        <v>1</v>
      </c>
      <c r="H3039" s="40">
        <v>0</v>
      </c>
      <c r="I3039" s="40">
        <v>49</v>
      </c>
      <c r="J3039" s="42">
        <v>0</v>
      </c>
      <c r="K3039" s="42">
        <f>J3039*OtherData!$C$3</f>
        <v>0</v>
      </c>
      <c r="L3039" s="42" t="str">
        <f>VLOOKUP($C3039,OtherData!$H:$I,2,0)</f>
        <v>Storm</v>
      </c>
      <c r="M3039" s="54">
        <f t="shared" si="190"/>
        <v>-3.928866307812267E-2</v>
      </c>
      <c r="N3039" s="42" t="e">
        <f>VLOOKUP(E3039,Inflation!$A$2:'Inflation'!$L$63,14,FALSE)*J3039</f>
        <v>#REF!</v>
      </c>
      <c r="O3039" s="126" t="e">
        <f t="shared" si="191"/>
        <v>#REF!</v>
      </c>
      <c r="P3039" s="41">
        <v>3</v>
      </c>
      <c r="Q3039" s="41">
        <v>3</v>
      </c>
      <c r="R3039" s="41">
        <v>3</v>
      </c>
    </row>
    <row r="3040" spans="1:18">
      <c r="A3040" s="40" t="str">
        <f t="shared" si="188"/>
        <v>1_19961</v>
      </c>
      <c r="B3040" s="40">
        <v>1</v>
      </c>
      <c r="C3040" s="41" t="s">
        <v>67</v>
      </c>
      <c r="D3040" s="40">
        <v>1</v>
      </c>
      <c r="E3040" s="40">
        <v>1996</v>
      </c>
      <c r="F3040" s="40" t="str">
        <f t="shared" si="189"/>
        <v>1996Q1</v>
      </c>
      <c r="G3040" s="40">
        <v>1</v>
      </c>
      <c r="H3040" s="40">
        <v>23</v>
      </c>
      <c r="I3040" s="40">
        <v>0</v>
      </c>
      <c r="J3040" s="42">
        <v>0</v>
      </c>
      <c r="K3040" s="42">
        <f>J3040*OtherData!$C$3</f>
        <v>0</v>
      </c>
      <c r="L3040" s="42" t="str">
        <f>VLOOKUP($C3040,OtherData!$H:$I,2,0)</f>
        <v>Winter</v>
      </c>
      <c r="M3040" s="54">
        <f t="shared" si="190"/>
        <v>-3.928866307812267E-2</v>
      </c>
      <c r="N3040" s="42" t="e">
        <f>VLOOKUP(E3040,Inflation!$A$2:'Inflation'!$L$63,14,FALSE)*J3040</f>
        <v>#REF!</v>
      </c>
      <c r="O3040" s="126" t="e">
        <f t="shared" si="191"/>
        <v>#REF!</v>
      </c>
      <c r="P3040" s="41">
        <v>3</v>
      </c>
      <c r="Q3040" s="41">
        <v>3</v>
      </c>
      <c r="R3040" s="41">
        <v>3</v>
      </c>
    </row>
    <row r="3041" spans="1:18">
      <c r="A3041" s="40" t="str">
        <f t="shared" si="188"/>
        <v>4_19962</v>
      </c>
      <c r="B3041" s="40">
        <v>4</v>
      </c>
      <c r="C3041" s="41" t="s">
        <v>72</v>
      </c>
      <c r="D3041" s="40">
        <v>2</v>
      </c>
      <c r="E3041" s="40">
        <v>1996</v>
      </c>
      <c r="F3041" s="40" t="str">
        <f t="shared" si="189"/>
        <v>1996Q2</v>
      </c>
      <c r="G3041" s="40">
        <v>1</v>
      </c>
      <c r="H3041" s="40">
        <v>0</v>
      </c>
      <c r="I3041" s="40">
        <v>11</v>
      </c>
      <c r="J3041" s="42">
        <v>0</v>
      </c>
      <c r="K3041" s="42">
        <f>J3041*OtherData!$C$3</f>
        <v>0</v>
      </c>
      <c r="L3041" s="42" t="str">
        <f>VLOOKUP($C3041,OtherData!$H:$I,2,0)</f>
        <v>Storm</v>
      </c>
      <c r="M3041" s="54">
        <f t="shared" si="190"/>
        <v>-3.928866307812267E-2</v>
      </c>
      <c r="N3041" s="42" t="e">
        <f>VLOOKUP(E3041,Inflation!$A$2:'Inflation'!$L$63,14,FALSE)*J3041</f>
        <v>#REF!</v>
      </c>
      <c r="O3041" s="126" t="e">
        <f t="shared" si="191"/>
        <v>#REF!</v>
      </c>
      <c r="P3041" s="41">
        <v>3</v>
      </c>
      <c r="Q3041" s="41">
        <v>3</v>
      </c>
      <c r="R3041" s="41">
        <v>3</v>
      </c>
    </row>
    <row r="3042" spans="1:18">
      <c r="A3042" s="40" t="str">
        <f t="shared" si="188"/>
        <v>6_19932</v>
      </c>
      <c r="B3042" s="40">
        <v>6</v>
      </c>
      <c r="C3042" s="41" t="s">
        <v>112</v>
      </c>
      <c r="D3042" s="40">
        <v>2</v>
      </c>
      <c r="E3042" s="40">
        <v>1993</v>
      </c>
      <c r="F3042" s="40" t="str">
        <f t="shared" si="189"/>
        <v>1993Q2</v>
      </c>
      <c r="G3042" s="40">
        <v>30</v>
      </c>
      <c r="H3042" s="40">
        <v>0</v>
      </c>
      <c r="I3042" s="40">
        <v>0</v>
      </c>
      <c r="J3042" s="42">
        <v>0</v>
      </c>
      <c r="K3042" s="42">
        <f>J3042*OtherData!$C$3</f>
        <v>0</v>
      </c>
      <c r="L3042" s="42" t="str">
        <f>VLOOKUP($C3042,OtherData!$H:$I,2,0)</f>
        <v>Heat</v>
      </c>
      <c r="M3042" s="54">
        <f t="shared" si="190"/>
        <v>-3.928866307812267E-2</v>
      </c>
      <c r="N3042" s="42" t="e">
        <f>VLOOKUP(E3042,Inflation!$A$2:'Inflation'!$L$63,14,FALSE)*J3042</f>
        <v>#REF!</v>
      </c>
      <c r="O3042" s="126" t="e">
        <f t="shared" si="191"/>
        <v>#REF!</v>
      </c>
      <c r="P3042" s="41">
        <v>3</v>
      </c>
      <c r="Q3042" s="41">
        <v>3</v>
      </c>
      <c r="R3042" s="41">
        <v>3</v>
      </c>
    </row>
    <row r="3043" spans="1:18">
      <c r="A3043" s="40" t="str">
        <f t="shared" si="188"/>
        <v>1_19932</v>
      </c>
      <c r="B3043" s="40">
        <v>1</v>
      </c>
      <c r="C3043" s="41" t="s">
        <v>112</v>
      </c>
      <c r="D3043" s="40">
        <v>2</v>
      </c>
      <c r="E3043" s="40">
        <v>1993</v>
      </c>
      <c r="F3043" s="40" t="str">
        <f t="shared" si="189"/>
        <v>1993Q2</v>
      </c>
      <c r="G3043" s="40">
        <v>30</v>
      </c>
      <c r="H3043" s="40">
        <v>0</v>
      </c>
      <c r="I3043" s="40">
        <v>0</v>
      </c>
      <c r="J3043" s="42">
        <v>0</v>
      </c>
      <c r="K3043" s="42">
        <f>J3043*OtherData!$C$3</f>
        <v>0</v>
      </c>
      <c r="L3043" s="42" t="str">
        <f>VLOOKUP($C3043,OtherData!$H:$I,2,0)</f>
        <v>Heat</v>
      </c>
      <c r="M3043" s="54">
        <f t="shared" si="190"/>
        <v>-3.928866307812267E-2</v>
      </c>
      <c r="N3043" s="42" t="e">
        <f>VLOOKUP(E3043,Inflation!$A$2:'Inflation'!$L$63,14,FALSE)*J3043</f>
        <v>#REF!</v>
      </c>
      <c r="O3043" s="126" t="e">
        <f t="shared" si="191"/>
        <v>#REF!</v>
      </c>
      <c r="P3043" s="41">
        <v>3</v>
      </c>
      <c r="Q3043" s="41">
        <v>3</v>
      </c>
      <c r="R3043" s="41">
        <v>3</v>
      </c>
    </row>
    <row r="3044" spans="1:18">
      <c r="A3044" s="40" t="str">
        <f t="shared" si="188"/>
        <v>2_19932</v>
      </c>
      <c r="B3044" s="40">
        <v>2</v>
      </c>
      <c r="C3044" s="41" t="s">
        <v>112</v>
      </c>
      <c r="D3044" s="40">
        <v>2</v>
      </c>
      <c r="E3044" s="40">
        <v>1993</v>
      </c>
      <c r="F3044" s="40" t="str">
        <f t="shared" si="189"/>
        <v>1993Q2</v>
      </c>
      <c r="G3044" s="40">
        <v>30</v>
      </c>
      <c r="H3044" s="40">
        <v>0</v>
      </c>
      <c r="I3044" s="40">
        <v>0</v>
      </c>
      <c r="J3044" s="42">
        <v>0</v>
      </c>
      <c r="K3044" s="42">
        <f>J3044*OtherData!$C$3</f>
        <v>0</v>
      </c>
      <c r="L3044" s="42" t="str">
        <f>VLOOKUP($C3044,OtherData!$H:$I,2,0)</f>
        <v>Heat</v>
      </c>
      <c r="M3044" s="54">
        <f t="shared" si="190"/>
        <v>-3.928866307812267E-2</v>
      </c>
      <c r="N3044" s="42" t="e">
        <f>VLOOKUP(E3044,Inflation!$A$2:'Inflation'!$L$63,14,FALSE)*J3044</f>
        <v>#REF!</v>
      </c>
      <c r="O3044" s="126" t="e">
        <f t="shared" si="191"/>
        <v>#REF!</v>
      </c>
      <c r="P3044" s="41">
        <v>3</v>
      </c>
      <c r="Q3044" s="41">
        <v>3</v>
      </c>
      <c r="R3044" s="41">
        <v>3</v>
      </c>
    </row>
    <row r="3045" spans="1:18">
      <c r="A3045" s="40" t="str">
        <f t="shared" si="188"/>
        <v>4_19932</v>
      </c>
      <c r="B3045" s="40">
        <v>4</v>
      </c>
      <c r="C3045" s="41" t="s">
        <v>112</v>
      </c>
      <c r="D3045" s="40">
        <v>2</v>
      </c>
      <c r="E3045" s="40">
        <v>1993</v>
      </c>
      <c r="F3045" s="40" t="str">
        <f t="shared" si="189"/>
        <v>1993Q2</v>
      </c>
      <c r="G3045" s="40">
        <v>30</v>
      </c>
      <c r="H3045" s="40">
        <v>0</v>
      </c>
      <c r="I3045" s="40">
        <v>0</v>
      </c>
      <c r="J3045" s="42">
        <v>0</v>
      </c>
      <c r="K3045" s="42">
        <f>J3045*OtherData!$C$3</f>
        <v>0</v>
      </c>
      <c r="L3045" s="42" t="str">
        <f>VLOOKUP($C3045,OtherData!$H:$I,2,0)</f>
        <v>Heat</v>
      </c>
      <c r="M3045" s="54">
        <f t="shared" si="190"/>
        <v>-3.928866307812267E-2</v>
      </c>
      <c r="N3045" s="42" t="e">
        <f>VLOOKUP(E3045,Inflation!$A$2:'Inflation'!$L$63,14,FALSE)*J3045</f>
        <v>#REF!</v>
      </c>
      <c r="O3045" s="126" t="e">
        <f t="shared" si="191"/>
        <v>#REF!</v>
      </c>
      <c r="P3045" s="41">
        <v>3</v>
      </c>
      <c r="Q3045" s="41">
        <v>3</v>
      </c>
      <c r="R3045" s="41">
        <v>3</v>
      </c>
    </row>
    <row r="3046" spans="1:18">
      <c r="A3046" s="40" t="str">
        <f t="shared" si="188"/>
        <v>3_19932</v>
      </c>
      <c r="B3046" s="40">
        <v>3</v>
      </c>
      <c r="C3046" s="41" t="s">
        <v>112</v>
      </c>
      <c r="D3046" s="40">
        <v>2</v>
      </c>
      <c r="E3046" s="40">
        <v>1993</v>
      </c>
      <c r="F3046" s="40" t="str">
        <f t="shared" si="189"/>
        <v>1993Q2</v>
      </c>
      <c r="G3046" s="40">
        <v>30</v>
      </c>
      <c r="H3046" s="40">
        <v>0</v>
      </c>
      <c r="I3046" s="40">
        <v>0</v>
      </c>
      <c r="J3046" s="42">
        <v>0</v>
      </c>
      <c r="K3046" s="42">
        <f>J3046*OtherData!$C$3</f>
        <v>0</v>
      </c>
      <c r="L3046" s="42" t="str">
        <f>VLOOKUP($C3046,OtherData!$H:$I,2,0)</f>
        <v>Heat</v>
      </c>
      <c r="M3046" s="54">
        <f t="shared" si="190"/>
        <v>-3.928866307812267E-2</v>
      </c>
      <c r="N3046" s="42" t="e">
        <f>VLOOKUP(E3046,Inflation!$A$2:'Inflation'!$L$63,14,FALSE)*J3046</f>
        <v>#REF!</v>
      </c>
      <c r="O3046" s="126" t="e">
        <f t="shared" si="191"/>
        <v>#REF!</v>
      </c>
      <c r="P3046" s="41">
        <v>4</v>
      </c>
      <c r="Q3046" s="41">
        <v>4</v>
      </c>
      <c r="R3046" s="41">
        <v>5</v>
      </c>
    </row>
    <row r="3047" spans="1:18">
      <c r="A3047" s="40" t="str">
        <f t="shared" si="188"/>
        <v>5_19932</v>
      </c>
      <c r="B3047" s="40">
        <v>5</v>
      </c>
      <c r="C3047" s="41" t="s">
        <v>112</v>
      </c>
      <c r="D3047" s="40">
        <v>2</v>
      </c>
      <c r="E3047" s="40">
        <v>1993</v>
      </c>
      <c r="F3047" s="40" t="str">
        <f t="shared" si="189"/>
        <v>1993Q2</v>
      </c>
      <c r="G3047" s="40">
        <v>30</v>
      </c>
      <c r="H3047" s="40">
        <v>0</v>
      </c>
      <c r="I3047" s="40">
        <v>0</v>
      </c>
      <c r="J3047" s="42">
        <v>0</v>
      </c>
      <c r="K3047" s="42">
        <f>J3047*OtherData!$C$3</f>
        <v>0</v>
      </c>
      <c r="L3047" s="42" t="str">
        <f>VLOOKUP($C3047,OtherData!$H:$I,2,0)</f>
        <v>Heat</v>
      </c>
      <c r="M3047" s="54">
        <f t="shared" si="190"/>
        <v>-3.928866307812267E-2</v>
      </c>
      <c r="N3047" s="42" t="e">
        <f>VLOOKUP(E3047,Inflation!$A$2:'Inflation'!$L$63,14,FALSE)*J3047</f>
        <v>#REF!</v>
      </c>
      <c r="O3047" s="126" t="e">
        <f t="shared" si="191"/>
        <v>#REF!</v>
      </c>
      <c r="P3047" s="41">
        <v>3</v>
      </c>
      <c r="Q3047" s="41">
        <v>3</v>
      </c>
      <c r="R3047" s="41">
        <v>3</v>
      </c>
    </row>
    <row r="3048" spans="1:18">
      <c r="A3048" s="40" t="str">
        <f t="shared" si="188"/>
        <v>6_19941</v>
      </c>
      <c r="B3048" s="40">
        <v>6</v>
      </c>
      <c r="C3048" s="41" t="s">
        <v>67</v>
      </c>
      <c r="D3048" s="40">
        <v>1</v>
      </c>
      <c r="E3048" s="40">
        <v>1994</v>
      </c>
      <c r="F3048" s="40" t="str">
        <f t="shared" si="189"/>
        <v>1994Q1</v>
      </c>
      <c r="G3048" s="40">
        <v>1</v>
      </c>
      <c r="H3048" s="40">
        <v>12</v>
      </c>
      <c r="I3048" s="40">
        <v>0</v>
      </c>
      <c r="J3048" s="42">
        <v>0</v>
      </c>
      <c r="K3048" s="42">
        <f>J3048*OtherData!$C$3</f>
        <v>0</v>
      </c>
      <c r="L3048" s="42" t="str">
        <f>VLOOKUP($C3048,OtherData!$H:$I,2,0)</f>
        <v>Winter</v>
      </c>
      <c r="M3048" s="54">
        <f t="shared" si="190"/>
        <v>-3.928866307812267E-2</v>
      </c>
      <c r="N3048" s="42" t="e">
        <f>VLOOKUP(E3048,Inflation!$A$2:'Inflation'!$L$63,14,FALSE)*J3048</f>
        <v>#REF!</v>
      </c>
      <c r="O3048" s="126" t="e">
        <f t="shared" si="191"/>
        <v>#REF!</v>
      </c>
      <c r="P3048" s="41">
        <v>3</v>
      </c>
      <c r="Q3048" s="41">
        <v>3</v>
      </c>
      <c r="R3048" s="41">
        <v>3</v>
      </c>
    </row>
    <row r="3049" spans="1:18">
      <c r="A3049" s="40" t="str">
        <f t="shared" si="188"/>
        <v>6_19942</v>
      </c>
      <c r="B3049" s="40">
        <v>6</v>
      </c>
      <c r="C3049" s="41" t="s">
        <v>85</v>
      </c>
      <c r="D3049" s="40">
        <v>2</v>
      </c>
      <c r="E3049" s="40">
        <v>1994</v>
      </c>
      <c r="F3049" s="40" t="str">
        <f t="shared" si="189"/>
        <v>1994Q2</v>
      </c>
      <c r="G3049" s="40">
        <v>31</v>
      </c>
      <c r="H3049" s="40">
        <v>0</v>
      </c>
      <c r="I3049" s="40">
        <v>0</v>
      </c>
      <c r="J3049" s="42">
        <v>0</v>
      </c>
      <c r="K3049" s="42">
        <f>J3049*OtherData!$C$3</f>
        <v>0</v>
      </c>
      <c r="L3049" s="42" t="str">
        <f>VLOOKUP($C3049,OtherData!$H:$I,2,0)</f>
        <v>Heat</v>
      </c>
      <c r="M3049" s="54">
        <f t="shared" si="190"/>
        <v>-3.928866307812267E-2</v>
      </c>
      <c r="N3049" s="42" t="e">
        <f>VLOOKUP(E3049,Inflation!$A$2:'Inflation'!$L$63,14,FALSE)*J3049</f>
        <v>#REF!</v>
      </c>
      <c r="O3049" s="126" t="e">
        <f t="shared" si="191"/>
        <v>#REF!</v>
      </c>
      <c r="P3049" s="41">
        <v>3</v>
      </c>
      <c r="Q3049" s="41">
        <v>3</v>
      </c>
      <c r="R3049" s="41">
        <v>3</v>
      </c>
    </row>
    <row r="3050" spans="1:18">
      <c r="A3050" s="40" t="str">
        <f t="shared" si="188"/>
        <v>1_19942</v>
      </c>
      <c r="B3050" s="40">
        <v>1</v>
      </c>
      <c r="C3050" s="41" t="s">
        <v>85</v>
      </c>
      <c r="D3050" s="40">
        <v>2</v>
      </c>
      <c r="E3050" s="40">
        <v>1994</v>
      </c>
      <c r="F3050" s="40" t="str">
        <f t="shared" si="189"/>
        <v>1994Q2</v>
      </c>
      <c r="G3050" s="40">
        <v>31</v>
      </c>
      <c r="H3050" s="40">
        <v>0</v>
      </c>
      <c r="I3050" s="40">
        <v>0</v>
      </c>
      <c r="J3050" s="42">
        <v>0</v>
      </c>
      <c r="K3050" s="42">
        <f>J3050*OtherData!$C$3</f>
        <v>0</v>
      </c>
      <c r="L3050" s="42" t="str">
        <f>VLOOKUP($C3050,OtherData!$H:$I,2,0)</f>
        <v>Heat</v>
      </c>
      <c r="M3050" s="54">
        <f t="shared" si="190"/>
        <v>-3.928866307812267E-2</v>
      </c>
      <c r="N3050" s="42" t="e">
        <f>VLOOKUP(E3050,Inflation!$A$2:'Inflation'!$L$63,14,FALSE)*J3050</f>
        <v>#REF!</v>
      </c>
      <c r="O3050" s="126" t="e">
        <f t="shared" si="191"/>
        <v>#REF!</v>
      </c>
      <c r="P3050" s="41">
        <v>3</v>
      </c>
      <c r="Q3050" s="41">
        <v>3</v>
      </c>
      <c r="R3050" s="41">
        <v>3</v>
      </c>
    </row>
    <row r="3051" spans="1:18">
      <c r="A3051" s="40" t="str">
        <f t="shared" si="188"/>
        <v>2_19942</v>
      </c>
      <c r="B3051" s="40">
        <v>2</v>
      </c>
      <c r="C3051" s="41" t="s">
        <v>85</v>
      </c>
      <c r="D3051" s="40">
        <v>2</v>
      </c>
      <c r="E3051" s="40">
        <v>1994</v>
      </c>
      <c r="F3051" s="40" t="str">
        <f t="shared" si="189"/>
        <v>1994Q2</v>
      </c>
      <c r="G3051" s="40">
        <v>31</v>
      </c>
      <c r="H3051" s="40">
        <v>0</v>
      </c>
      <c r="I3051" s="40">
        <v>0</v>
      </c>
      <c r="J3051" s="42">
        <v>0</v>
      </c>
      <c r="K3051" s="42">
        <f>J3051*OtherData!$C$3</f>
        <v>0</v>
      </c>
      <c r="L3051" s="42" t="str">
        <f>VLOOKUP($C3051,OtherData!$H:$I,2,0)</f>
        <v>Heat</v>
      </c>
      <c r="M3051" s="54">
        <f t="shared" si="190"/>
        <v>-3.928866307812267E-2</v>
      </c>
      <c r="N3051" s="42" t="e">
        <f>VLOOKUP(E3051,Inflation!$A$2:'Inflation'!$L$63,14,FALSE)*J3051</f>
        <v>#REF!</v>
      </c>
      <c r="O3051" s="126" t="e">
        <f t="shared" si="191"/>
        <v>#REF!</v>
      </c>
      <c r="P3051" s="41">
        <v>3</v>
      </c>
      <c r="Q3051" s="41">
        <v>3</v>
      </c>
      <c r="R3051" s="41">
        <v>3</v>
      </c>
    </row>
    <row r="3052" spans="1:18">
      <c r="A3052" s="40" t="str">
        <f t="shared" si="188"/>
        <v>4_19942</v>
      </c>
      <c r="B3052" s="40">
        <v>4</v>
      </c>
      <c r="C3052" s="41" t="s">
        <v>85</v>
      </c>
      <c r="D3052" s="40">
        <v>2</v>
      </c>
      <c r="E3052" s="40">
        <v>1994</v>
      </c>
      <c r="F3052" s="40" t="str">
        <f t="shared" si="189"/>
        <v>1994Q2</v>
      </c>
      <c r="G3052" s="40">
        <v>31</v>
      </c>
      <c r="H3052" s="40">
        <v>0</v>
      </c>
      <c r="I3052" s="40">
        <v>0</v>
      </c>
      <c r="J3052" s="42">
        <v>0</v>
      </c>
      <c r="K3052" s="42">
        <f>J3052*OtherData!$C$3</f>
        <v>0</v>
      </c>
      <c r="L3052" s="42" t="str">
        <f>VLOOKUP($C3052,OtherData!$H:$I,2,0)</f>
        <v>Heat</v>
      </c>
      <c r="M3052" s="54">
        <f t="shared" si="190"/>
        <v>-3.928866307812267E-2</v>
      </c>
      <c r="N3052" s="42" t="e">
        <f>VLOOKUP(E3052,Inflation!$A$2:'Inflation'!$L$63,14,FALSE)*J3052</f>
        <v>#REF!</v>
      </c>
      <c r="O3052" s="126" t="e">
        <f t="shared" si="191"/>
        <v>#REF!</v>
      </c>
      <c r="P3052" s="41">
        <v>3</v>
      </c>
      <c r="Q3052" s="41">
        <v>3</v>
      </c>
      <c r="R3052" s="41">
        <v>3</v>
      </c>
    </row>
    <row r="3053" spans="1:18">
      <c r="A3053" s="40" t="str">
        <f t="shared" si="188"/>
        <v>3_19942</v>
      </c>
      <c r="B3053" s="40">
        <v>3</v>
      </c>
      <c r="C3053" s="41" t="s">
        <v>85</v>
      </c>
      <c r="D3053" s="40">
        <v>2</v>
      </c>
      <c r="E3053" s="40">
        <v>1994</v>
      </c>
      <c r="F3053" s="40" t="str">
        <f t="shared" si="189"/>
        <v>1994Q2</v>
      </c>
      <c r="G3053" s="40">
        <v>31</v>
      </c>
      <c r="H3053" s="40">
        <v>0</v>
      </c>
      <c r="I3053" s="40">
        <v>0</v>
      </c>
      <c r="J3053" s="42">
        <v>0</v>
      </c>
      <c r="K3053" s="42">
        <f>J3053*OtherData!$C$3</f>
        <v>0</v>
      </c>
      <c r="L3053" s="42" t="str">
        <f>VLOOKUP($C3053,OtherData!$H:$I,2,0)</f>
        <v>Heat</v>
      </c>
      <c r="M3053" s="54">
        <f t="shared" si="190"/>
        <v>-3.928866307812267E-2</v>
      </c>
      <c r="N3053" s="42" t="e">
        <f>VLOOKUP(E3053,Inflation!$A$2:'Inflation'!$L$63,14,FALSE)*J3053</f>
        <v>#REF!</v>
      </c>
      <c r="O3053" s="126" t="e">
        <f t="shared" si="191"/>
        <v>#REF!</v>
      </c>
      <c r="P3053" s="41">
        <v>3</v>
      </c>
      <c r="Q3053" s="41">
        <v>3</v>
      </c>
      <c r="R3053" s="41">
        <v>3</v>
      </c>
    </row>
    <row r="3054" spans="1:18">
      <c r="A3054" s="40" t="str">
        <f t="shared" si="188"/>
        <v>5_19942</v>
      </c>
      <c r="B3054" s="40">
        <v>5</v>
      </c>
      <c r="C3054" s="41" t="s">
        <v>85</v>
      </c>
      <c r="D3054" s="40">
        <v>2</v>
      </c>
      <c r="E3054" s="40">
        <v>1994</v>
      </c>
      <c r="F3054" s="40" t="str">
        <f t="shared" si="189"/>
        <v>1994Q2</v>
      </c>
      <c r="G3054" s="40">
        <v>31</v>
      </c>
      <c r="H3054" s="40">
        <v>0</v>
      </c>
      <c r="I3054" s="40">
        <v>0</v>
      </c>
      <c r="J3054" s="42">
        <v>0</v>
      </c>
      <c r="K3054" s="42">
        <f>J3054*OtherData!$C$3</f>
        <v>0</v>
      </c>
      <c r="L3054" s="42" t="str">
        <f>VLOOKUP($C3054,OtherData!$H:$I,2,0)</f>
        <v>Heat</v>
      </c>
      <c r="M3054" s="54">
        <f t="shared" si="190"/>
        <v>-3.928866307812267E-2</v>
      </c>
      <c r="N3054" s="42" t="e">
        <f>VLOOKUP(E3054,Inflation!$A$2:'Inflation'!$L$63,14,FALSE)*J3054</f>
        <v>#REF!</v>
      </c>
      <c r="O3054" s="126" t="e">
        <f t="shared" si="191"/>
        <v>#REF!</v>
      </c>
      <c r="P3054" s="41">
        <v>3</v>
      </c>
      <c r="Q3054" s="41">
        <v>3</v>
      </c>
      <c r="R3054" s="41">
        <v>3</v>
      </c>
    </row>
    <row r="3055" spans="1:18">
      <c r="A3055" s="40" t="str">
        <f t="shared" si="188"/>
        <v>6_19952</v>
      </c>
      <c r="B3055" s="40">
        <v>6</v>
      </c>
      <c r="C3055" s="41" t="s">
        <v>85</v>
      </c>
      <c r="D3055" s="40">
        <v>2</v>
      </c>
      <c r="E3055" s="40">
        <v>1995</v>
      </c>
      <c r="F3055" s="40" t="str">
        <f t="shared" si="189"/>
        <v>1995Q2</v>
      </c>
      <c r="G3055" s="40">
        <v>31</v>
      </c>
      <c r="H3055" s="40">
        <v>0</v>
      </c>
      <c r="I3055" s="40">
        <v>0</v>
      </c>
      <c r="J3055" s="42">
        <v>0</v>
      </c>
      <c r="K3055" s="42">
        <f>J3055*OtherData!$C$3</f>
        <v>0</v>
      </c>
      <c r="L3055" s="42" t="str">
        <f>VLOOKUP($C3055,OtherData!$H:$I,2,0)</f>
        <v>Heat</v>
      </c>
      <c r="M3055" s="54">
        <f t="shared" si="190"/>
        <v>-3.928866307812267E-2</v>
      </c>
      <c r="N3055" s="42" t="e">
        <f>VLOOKUP(E3055,Inflation!$A$2:'Inflation'!$L$63,14,FALSE)*J3055</f>
        <v>#REF!</v>
      </c>
      <c r="O3055" s="126" t="e">
        <f t="shared" si="191"/>
        <v>#REF!</v>
      </c>
      <c r="P3055" s="41">
        <v>3</v>
      </c>
      <c r="Q3055" s="41">
        <v>3</v>
      </c>
      <c r="R3055" s="41">
        <v>3</v>
      </c>
    </row>
    <row r="3056" spans="1:18">
      <c r="A3056" s="40" t="str">
        <f t="shared" si="188"/>
        <v>1_19952</v>
      </c>
      <c r="B3056" s="40">
        <v>1</v>
      </c>
      <c r="C3056" s="41" t="s">
        <v>85</v>
      </c>
      <c r="D3056" s="40">
        <v>2</v>
      </c>
      <c r="E3056" s="40">
        <v>1995</v>
      </c>
      <c r="F3056" s="40" t="str">
        <f t="shared" si="189"/>
        <v>1995Q2</v>
      </c>
      <c r="G3056" s="40">
        <v>31</v>
      </c>
      <c r="H3056" s="40">
        <v>0</v>
      </c>
      <c r="I3056" s="40">
        <v>0</v>
      </c>
      <c r="J3056" s="42">
        <v>0</v>
      </c>
      <c r="K3056" s="42">
        <f>J3056*OtherData!$C$3</f>
        <v>0</v>
      </c>
      <c r="L3056" s="42" t="str">
        <f>VLOOKUP($C3056,OtherData!$H:$I,2,0)</f>
        <v>Heat</v>
      </c>
      <c r="M3056" s="54">
        <f t="shared" si="190"/>
        <v>-3.928866307812267E-2</v>
      </c>
      <c r="N3056" s="42" t="e">
        <f>VLOOKUP(E3056,Inflation!$A$2:'Inflation'!$L$63,14,FALSE)*J3056</f>
        <v>#REF!</v>
      </c>
      <c r="O3056" s="126" t="e">
        <f t="shared" si="191"/>
        <v>#REF!</v>
      </c>
      <c r="P3056" s="41">
        <v>3</v>
      </c>
      <c r="Q3056" s="41">
        <v>3</v>
      </c>
      <c r="R3056" s="41">
        <v>3</v>
      </c>
    </row>
    <row r="3057" spans="1:18">
      <c r="A3057" s="40" t="str">
        <f t="shared" si="188"/>
        <v>2_19952</v>
      </c>
      <c r="B3057" s="40">
        <v>2</v>
      </c>
      <c r="C3057" s="41" t="s">
        <v>85</v>
      </c>
      <c r="D3057" s="40">
        <v>2</v>
      </c>
      <c r="E3057" s="40">
        <v>1995</v>
      </c>
      <c r="F3057" s="40" t="str">
        <f t="shared" si="189"/>
        <v>1995Q2</v>
      </c>
      <c r="G3057" s="40">
        <v>31</v>
      </c>
      <c r="H3057" s="40">
        <v>0</v>
      </c>
      <c r="I3057" s="40">
        <v>0</v>
      </c>
      <c r="J3057" s="42">
        <v>0</v>
      </c>
      <c r="K3057" s="42">
        <f>J3057*OtherData!$C$3</f>
        <v>0</v>
      </c>
      <c r="L3057" s="42" t="str">
        <f>VLOOKUP($C3057,OtherData!$H:$I,2,0)</f>
        <v>Heat</v>
      </c>
      <c r="M3057" s="54">
        <f t="shared" si="190"/>
        <v>-3.928866307812267E-2</v>
      </c>
      <c r="N3057" s="42" t="e">
        <f>VLOOKUP(E3057,Inflation!$A$2:'Inflation'!$L$63,14,FALSE)*J3057</f>
        <v>#REF!</v>
      </c>
      <c r="O3057" s="126" t="e">
        <f t="shared" si="191"/>
        <v>#REF!</v>
      </c>
      <c r="P3057" s="41">
        <v>3</v>
      </c>
      <c r="Q3057" s="41">
        <v>3</v>
      </c>
      <c r="R3057" s="41">
        <v>3</v>
      </c>
    </row>
    <row r="3058" spans="1:18">
      <c r="A3058" s="40" t="str">
        <f t="shared" si="188"/>
        <v>4_19952</v>
      </c>
      <c r="B3058" s="40">
        <v>4</v>
      </c>
      <c r="C3058" s="41" t="s">
        <v>85</v>
      </c>
      <c r="D3058" s="40">
        <v>2</v>
      </c>
      <c r="E3058" s="40">
        <v>1995</v>
      </c>
      <c r="F3058" s="40" t="str">
        <f t="shared" si="189"/>
        <v>1995Q2</v>
      </c>
      <c r="G3058" s="40">
        <v>31</v>
      </c>
      <c r="H3058" s="40">
        <v>0</v>
      </c>
      <c r="I3058" s="40">
        <v>0</v>
      </c>
      <c r="J3058" s="42">
        <v>0</v>
      </c>
      <c r="K3058" s="42">
        <f>J3058*OtherData!$C$3</f>
        <v>0</v>
      </c>
      <c r="L3058" s="42" t="str">
        <f>VLOOKUP($C3058,OtherData!$H:$I,2,0)</f>
        <v>Heat</v>
      </c>
      <c r="M3058" s="54">
        <f t="shared" si="190"/>
        <v>-3.928866307812267E-2</v>
      </c>
      <c r="N3058" s="42" t="e">
        <f>VLOOKUP(E3058,Inflation!$A$2:'Inflation'!$L$63,14,FALSE)*J3058</f>
        <v>#REF!</v>
      </c>
      <c r="O3058" s="126" t="e">
        <f t="shared" si="191"/>
        <v>#REF!</v>
      </c>
      <c r="P3058" s="41">
        <v>3</v>
      </c>
      <c r="Q3058" s="41">
        <v>3</v>
      </c>
      <c r="R3058" s="41">
        <v>3</v>
      </c>
    </row>
    <row r="3059" spans="1:18">
      <c r="A3059" s="40" t="str">
        <f t="shared" si="188"/>
        <v>3_19952</v>
      </c>
      <c r="B3059" s="40">
        <v>3</v>
      </c>
      <c r="C3059" s="41" t="s">
        <v>85</v>
      </c>
      <c r="D3059" s="40">
        <v>2</v>
      </c>
      <c r="E3059" s="40">
        <v>1995</v>
      </c>
      <c r="F3059" s="40" t="str">
        <f t="shared" si="189"/>
        <v>1995Q2</v>
      </c>
      <c r="G3059" s="40">
        <v>31</v>
      </c>
      <c r="H3059" s="40">
        <v>0</v>
      </c>
      <c r="I3059" s="40">
        <v>0</v>
      </c>
      <c r="J3059" s="42">
        <v>0</v>
      </c>
      <c r="K3059" s="42">
        <f>J3059*OtherData!$C$3</f>
        <v>0</v>
      </c>
      <c r="L3059" s="42" t="str">
        <f>VLOOKUP($C3059,OtherData!$H:$I,2,0)</f>
        <v>Heat</v>
      </c>
      <c r="M3059" s="54">
        <f t="shared" si="190"/>
        <v>-3.928866307812267E-2</v>
      </c>
      <c r="N3059" s="42" t="e">
        <f>VLOOKUP(E3059,Inflation!$A$2:'Inflation'!$L$63,14,FALSE)*J3059</f>
        <v>#REF!</v>
      </c>
      <c r="O3059" s="126" t="e">
        <f t="shared" si="191"/>
        <v>#REF!</v>
      </c>
      <c r="P3059" s="41">
        <v>3</v>
      </c>
      <c r="Q3059" s="41">
        <v>3</v>
      </c>
      <c r="R3059" s="41">
        <v>3</v>
      </c>
    </row>
    <row r="3060" spans="1:18">
      <c r="A3060" s="40" t="str">
        <f t="shared" si="188"/>
        <v>5_19952</v>
      </c>
      <c r="B3060" s="40">
        <v>5</v>
      </c>
      <c r="C3060" s="41" t="s">
        <v>85</v>
      </c>
      <c r="D3060" s="40">
        <v>2</v>
      </c>
      <c r="E3060" s="40">
        <v>1995</v>
      </c>
      <c r="F3060" s="40" t="str">
        <f t="shared" si="189"/>
        <v>1995Q2</v>
      </c>
      <c r="G3060" s="40">
        <v>31</v>
      </c>
      <c r="H3060" s="40">
        <v>0</v>
      </c>
      <c r="I3060" s="40">
        <v>0</v>
      </c>
      <c r="J3060" s="42">
        <v>0</v>
      </c>
      <c r="K3060" s="42">
        <f>J3060*OtherData!$C$3</f>
        <v>0</v>
      </c>
      <c r="L3060" s="42" t="str">
        <f>VLOOKUP($C3060,OtherData!$H:$I,2,0)</f>
        <v>Heat</v>
      </c>
      <c r="M3060" s="54">
        <f t="shared" si="190"/>
        <v>-3.928866307812267E-2</v>
      </c>
      <c r="N3060" s="42" t="e">
        <f>VLOOKUP(E3060,Inflation!$A$2:'Inflation'!$L$63,14,FALSE)*J3060</f>
        <v>#REF!</v>
      </c>
      <c r="O3060" s="126" t="e">
        <f t="shared" si="191"/>
        <v>#REF!</v>
      </c>
      <c r="P3060" s="41">
        <v>3</v>
      </c>
      <c r="Q3060" s="41">
        <v>3</v>
      </c>
      <c r="R3060" s="41">
        <v>3</v>
      </c>
    </row>
    <row r="3061" spans="1:18">
      <c r="A3061" s="40" t="str">
        <f t="shared" si="188"/>
        <v>2_19952</v>
      </c>
      <c r="B3061" s="40">
        <v>2</v>
      </c>
      <c r="C3061" s="41" t="s">
        <v>71</v>
      </c>
      <c r="D3061" s="40">
        <v>2</v>
      </c>
      <c r="E3061" s="40">
        <v>1995</v>
      </c>
      <c r="F3061" s="40" t="str">
        <f t="shared" si="189"/>
        <v>1995Q2</v>
      </c>
      <c r="G3061" s="40">
        <v>1</v>
      </c>
      <c r="H3061" s="40">
        <v>0</v>
      </c>
      <c r="I3061" s="40">
        <v>23</v>
      </c>
      <c r="J3061" s="42">
        <v>0</v>
      </c>
      <c r="K3061" s="42">
        <f>J3061*OtherData!$C$3</f>
        <v>0</v>
      </c>
      <c r="L3061" s="42" t="str">
        <f>VLOOKUP($C3061,OtherData!$H:$I,2,0)</f>
        <v>Storm</v>
      </c>
      <c r="M3061" s="54">
        <f t="shared" si="190"/>
        <v>-3.928866307812267E-2</v>
      </c>
      <c r="N3061" s="42" t="e">
        <f>VLOOKUP(E3061,Inflation!$A$2:'Inflation'!$L$63,14,FALSE)*J3061</f>
        <v>#REF!</v>
      </c>
      <c r="O3061" s="126" t="e">
        <f t="shared" si="191"/>
        <v>#REF!</v>
      </c>
      <c r="P3061" s="41">
        <v>2</v>
      </c>
      <c r="Q3061" s="41">
        <v>2</v>
      </c>
      <c r="R3061" s="41">
        <v>2</v>
      </c>
    </row>
    <row r="3062" spans="1:18">
      <c r="A3062" s="40" t="str">
        <f t="shared" si="188"/>
        <v>2_19952</v>
      </c>
      <c r="B3062" s="40">
        <v>2</v>
      </c>
      <c r="C3062" s="41" t="s">
        <v>72</v>
      </c>
      <c r="D3062" s="40">
        <v>2</v>
      </c>
      <c r="E3062" s="40">
        <v>1995</v>
      </c>
      <c r="F3062" s="40" t="str">
        <f t="shared" si="189"/>
        <v>1995Q2</v>
      </c>
      <c r="G3062" s="40">
        <v>1</v>
      </c>
      <c r="H3062" s="40">
        <v>0</v>
      </c>
      <c r="I3062" s="40">
        <v>12</v>
      </c>
      <c r="J3062" s="42">
        <v>0</v>
      </c>
      <c r="K3062" s="42">
        <f>J3062*OtherData!$C$3</f>
        <v>0</v>
      </c>
      <c r="L3062" s="42" t="str">
        <f>VLOOKUP($C3062,OtherData!$H:$I,2,0)</f>
        <v>Storm</v>
      </c>
      <c r="M3062" s="54">
        <f t="shared" si="190"/>
        <v>-3.928866307812267E-2</v>
      </c>
      <c r="N3062" s="42" t="e">
        <f>VLOOKUP(E3062,Inflation!$A$2:'Inflation'!$L$63,14,FALSE)*J3062</f>
        <v>#REF!</v>
      </c>
      <c r="O3062" s="126" t="e">
        <f t="shared" si="191"/>
        <v>#REF!</v>
      </c>
      <c r="P3062" s="41">
        <v>2</v>
      </c>
      <c r="Q3062" s="41">
        <v>2</v>
      </c>
      <c r="R3062" s="41">
        <v>2</v>
      </c>
    </row>
    <row r="3063" spans="1:18">
      <c r="A3063" s="40" t="str">
        <f t="shared" si="188"/>
        <v>3_19953</v>
      </c>
      <c r="B3063" s="40">
        <v>3</v>
      </c>
      <c r="C3063" s="41" t="s">
        <v>72</v>
      </c>
      <c r="D3063" s="40">
        <v>3</v>
      </c>
      <c r="E3063" s="40">
        <v>1995</v>
      </c>
      <c r="F3063" s="40" t="str">
        <f t="shared" si="189"/>
        <v>1995Q3</v>
      </c>
      <c r="G3063" s="40">
        <v>1</v>
      </c>
      <c r="H3063" s="40">
        <v>11</v>
      </c>
      <c r="I3063" s="40">
        <v>44</v>
      </c>
      <c r="J3063" s="42">
        <v>0</v>
      </c>
      <c r="K3063" s="42">
        <f>J3063*OtherData!$C$3</f>
        <v>0</v>
      </c>
      <c r="L3063" s="42" t="str">
        <f>VLOOKUP($C3063,OtherData!$H:$I,2,0)</f>
        <v>Storm</v>
      </c>
      <c r="M3063" s="54">
        <f t="shared" si="190"/>
        <v>-3.928866307812267E-2</v>
      </c>
      <c r="N3063" s="42" t="e">
        <f>VLOOKUP(E3063,Inflation!$A$2:'Inflation'!$L$63,14,FALSE)*J3063</f>
        <v>#REF!</v>
      </c>
      <c r="O3063" s="126" t="e">
        <f t="shared" si="191"/>
        <v>#REF!</v>
      </c>
      <c r="P3063" s="41">
        <v>2</v>
      </c>
      <c r="Q3063" s="41">
        <v>2</v>
      </c>
      <c r="R3063" s="41">
        <v>2</v>
      </c>
    </row>
    <row r="3064" spans="1:18">
      <c r="A3064" s="40" t="str">
        <f t="shared" si="188"/>
        <v>2_19953</v>
      </c>
      <c r="B3064" s="40">
        <v>2</v>
      </c>
      <c r="C3064" s="41" t="s">
        <v>72</v>
      </c>
      <c r="D3064" s="40">
        <v>3</v>
      </c>
      <c r="E3064" s="40">
        <v>1995</v>
      </c>
      <c r="F3064" s="40" t="str">
        <f t="shared" si="189"/>
        <v>1995Q3</v>
      </c>
      <c r="G3064" s="40">
        <v>1</v>
      </c>
      <c r="H3064" s="40">
        <v>0</v>
      </c>
      <c r="I3064" s="40">
        <v>21</v>
      </c>
      <c r="J3064" s="42">
        <v>0</v>
      </c>
      <c r="K3064" s="42">
        <f>J3064*OtherData!$C$3</f>
        <v>0</v>
      </c>
      <c r="L3064" s="42" t="str">
        <f>VLOOKUP($C3064,OtherData!$H:$I,2,0)</f>
        <v>Storm</v>
      </c>
      <c r="M3064" s="54">
        <f t="shared" si="190"/>
        <v>-3.928866307812267E-2</v>
      </c>
      <c r="N3064" s="42" t="e">
        <f>VLOOKUP(E3064,Inflation!$A$2:'Inflation'!$L$63,14,FALSE)*J3064</f>
        <v>#REF!</v>
      </c>
      <c r="O3064" s="126" t="e">
        <f t="shared" si="191"/>
        <v>#REF!</v>
      </c>
      <c r="P3064" s="41">
        <v>5</v>
      </c>
      <c r="Q3064" s="41">
        <v>2</v>
      </c>
      <c r="R3064" s="41">
        <v>2</v>
      </c>
    </row>
    <row r="3065" spans="1:18">
      <c r="A3065" s="40" t="str">
        <f t="shared" si="188"/>
        <v>2_19953</v>
      </c>
      <c r="B3065" s="40">
        <v>2</v>
      </c>
      <c r="C3065" s="41" t="s">
        <v>112</v>
      </c>
      <c r="D3065" s="40">
        <v>3</v>
      </c>
      <c r="E3065" s="40">
        <v>1995</v>
      </c>
      <c r="F3065" s="40" t="str">
        <f t="shared" si="189"/>
        <v>1995Q3</v>
      </c>
      <c r="G3065" s="40">
        <v>1</v>
      </c>
      <c r="H3065" s="40">
        <v>12</v>
      </c>
      <c r="I3065" s="40">
        <v>0</v>
      </c>
      <c r="J3065" s="42">
        <v>0</v>
      </c>
      <c r="K3065" s="42">
        <f>J3065*OtherData!$C$3</f>
        <v>0</v>
      </c>
      <c r="L3065" s="42" t="str">
        <f>VLOOKUP($C3065,OtherData!$H:$I,2,0)</f>
        <v>Heat</v>
      </c>
      <c r="M3065" s="54">
        <f t="shared" si="190"/>
        <v>-3.928866307812267E-2</v>
      </c>
      <c r="N3065" s="42" t="e">
        <f>VLOOKUP(E3065,Inflation!$A$2:'Inflation'!$L$63,14,FALSE)*J3065</f>
        <v>#REF!</v>
      </c>
      <c r="O3065" s="126" t="e">
        <f t="shared" si="191"/>
        <v>#REF!</v>
      </c>
      <c r="P3065" s="41">
        <v>1</v>
      </c>
      <c r="Q3065" s="41">
        <v>1</v>
      </c>
      <c r="R3065" s="41">
        <v>1</v>
      </c>
    </row>
    <row r="3066" spans="1:18">
      <c r="A3066" s="40" t="str">
        <f t="shared" si="188"/>
        <v>1_19953</v>
      </c>
      <c r="B3066" s="40">
        <v>1</v>
      </c>
      <c r="C3066" s="41" t="s">
        <v>112</v>
      </c>
      <c r="D3066" s="40">
        <v>3</v>
      </c>
      <c r="E3066" s="40">
        <v>1995</v>
      </c>
      <c r="F3066" s="40" t="str">
        <f t="shared" si="189"/>
        <v>1995Q3</v>
      </c>
      <c r="G3066" s="40">
        <v>1</v>
      </c>
      <c r="H3066" s="40">
        <v>13</v>
      </c>
      <c r="I3066" s="40">
        <v>0</v>
      </c>
      <c r="J3066" s="42">
        <v>0</v>
      </c>
      <c r="K3066" s="42">
        <f>J3066*OtherData!$C$3</f>
        <v>0</v>
      </c>
      <c r="L3066" s="42" t="str">
        <f>VLOOKUP($C3066,OtherData!$H:$I,2,0)</f>
        <v>Heat</v>
      </c>
      <c r="M3066" s="54">
        <f t="shared" si="190"/>
        <v>-3.928866307812267E-2</v>
      </c>
      <c r="N3066" s="42" t="e">
        <f>VLOOKUP(E3066,Inflation!$A$2:'Inflation'!$L$63,14,FALSE)*J3066</f>
        <v>#REF!</v>
      </c>
      <c r="O3066" s="126" t="e">
        <f t="shared" si="191"/>
        <v>#REF!</v>
      </c>
      <c r="P3066" s="41">
        <v>3</v>
      </c>
      <c r="Q3066" s="41">
        <v>3</v>
      </c>
      <c r="R3066" s="41">
        <v>3</v>
      </c>
    </row>
    <row r="3067" spans="1:18">
      <c r="A3067" s="40" t="str">
        <f t="shared" si="188"/>
        <v>1_19954</v>
      </c>
      <c r="B3067" s="40">
        <v>1</v>
      </c>
      <c r="C3067" s="41" t="s">
        <v>67</v>
      </c>
      <c r="D3067" s="40">
        <v>4</v>
      </c>
      <c r="E3067" s="40">
        <v>1995</v>
      </c>
      <c r="F3067" s="40" t="str">
        <f t="shared" si="189"/>
        <v>1995Q4</v>
      </c>
      <c r="G3067" s="40">
        <v>1</v>
      </c>
      <c r="H3067" s="40">
        <v>12</v>
      </c>
      <c r="I3067" s="40">
        <v>0</v>
      </c>
      <c r="J3067" s="42">
        <v>0</v>
      </c>
      <c r="K3067" s="42">
        <f>J3067*OtherData!$C$3</f>
        <v>0</v>
      </c>
      <c r="L3067" s="42" t="str">
        <f>VLOOKUP($C3067,OtherData!$H:$I,2,0)</f>
        <v>Winter</v>
      </c>
      <c r="M3067" s="54">
        <f t="shared" si="190"/>
        <v>-3.928866307812267E-2</v>
      </c>
      <c r="N3067" s="42" t="e">
        <f>VLOOKUP(E3067,Inflation!$A$2:'Inflation'!$L$63,14,FALSE)*J3067</f>
        <v>#REF!</v>
      </c>
      <c r="O3067" s="126" t="e">
        <f t="shared" si="191"/>
        <v>#REF!</v>
      </c>
      <c r="P3067" s="41">
        <v>2</v>
      </c>
      <c r="Q3067" s="41">
        <v>2</v>
      </c>
      <c r="R3067" s="41">
        <v>2</v>
      </c>
    </row>
    <row r="3068" spans="1:18">
      <c r="A3068" s="40" t="str">
        <f t="shared" si="188"/>
        <v>1_19982</v>
      </c>
      <c r="B3068" s="40">
        <v>1</v>
      </c>
      <c r="C3068" s="41" t="s">
        <v>71</v>
      </c>
      <c r="D3068" s="40">
        <v>2</v>
      </c>
      <c r="E3068" s="40">
        <v>1998</v>
      </c>
      <c r="F3068" s="40" t="str">
        <f t="shared" si="189"/>
        <v>1998Q2</v>
      </c>
      <c r="G3068" s="40">
        <v>1</v>
      </c>
      <c r="H3068" s="40">
        <v>0</v>
      </c>
      <c r="I3068" s="40">
        <v>36</v>
      </c>
      <c r="J3068" s="42">
        <v>0</v>
      </c>
      <c r="K3068" s="42">
        <f>J3068*OtherData!$C$3</f>
        <v>0</v>
      </c>
      <c r="L3068" s="42" t="str">
        <f>VLOOKUP($C3068,OtherData!$H:$I,2,0)</f>
        <v>Storm</v>
      </c>
      <c r="M3068" s="54">
        <f t="shared" si="190"/>
        <v>-3.928866307812267E-2</v>
      </c>
      <c r="N3068" s="42" t="e">
        <f>VLOOKUP(E3068,Inflation!$A$2:'Inflation'!$L$63,14,FALSE)*J3068</f>
        <v>#REF!</v>
      </c>
      <c r="O3068" s="126" t="e">
        <f t="shared" si="191"/>
        <v>#REF!</v>
      </c>
      <c r="P3068" s="41">
        <v>3</v>
      </c>
      <c r="Q3068" s="41">
        <v>3</v>
      </c>
      <c r="R3068" s="41">
        <v>5</v>
      </c>
    </row>
    <row r="3069" spans="1:18">
      <c r="A3069" s="40" t="str">
        <f t="shared" si="188"/>
        <v>2_19983</v>
      </c>
      <c r="B3069" s="40">
        <v>2</v>
      </c>
      <c r="C3069" s="41" t="s">
        <v>72</v>
      </c>
      <c r="D3069" s="40">
        <v>3</v>
      </c>
      <c r="E3069" s="40">
        <v>1998</v>
      </c>
      <c r="F3069" s="40" t="str">
        <f t="shared" si="189"/>
        <v>1998Q3</v>
      </c>
      <c r="G3069" s="40">
        <v>1</v>
      </c>
      <c r="H3069" s="40">
        <v>11</v>
      </c>
      <c r="I3069" s="40">
        <v>11</v>
      </c>
      <c r="J3069" s="42">
        <v>0</v>
      </c>
      <c r="K3069" s="42">
        <f>J3069*OtherData!$C$3</f>
        <v>0</v>
      </c>
      <c r="L3069" s="42" t="str">
        <f>VLOOKUP($C3069,OtherData!$H:$I,2,0)</f>
        <v>Storm</v>
      </c>
      <c r="M3069" s="54">
        <f t="shared" si="190"/>
        <v>-3.928866307812267E-2</v>
      </c>
      <c r="N3069" s="42" t="e">
        <f>VLOOKUP(E3069,Inflation!$A$2:'Inflation'!$L$63,14,FALSE)*J3069</f>
        <v>#REF!</v>
      </c>
      <c r="O3069" s="126" t="e">
        <f t="shared" si="191"/>
        <v>#REF!</v>
      </c>
      <c r="P3069" s="41">
        <v>3</v>
      </c>
      <c r="Q3069" s="41">
        <v>3</v>
      </c>
      <c r="R3069" s="41">
        <v>3</v>
      </c>
    </row>
    <row r="3070" spans="1:18">
      <c r="A3070" s="40" t="str">
        <f t="shared" si="188"/>
        <v>6_19632</v>
      </c>
      <c r="B3070" s="40">
        <v>6</v>
      </c>
      <c r="C3070" s="41" t="s">
        <v>86</v>
      </c>
      <c r="D3070" s="40">
        <v>2</v>
      </c>
      <c r="E3070" s="40">
        <v>1963</v>
      </c>
      <c r="F3070" s="40" t="str">
        <f t="shared" si="189"/>
        <v>1963Q2</v>
      </c>
      <c r="G3070" s="40">
        <v>1</v>
      </c>
      <c r="H3070" s="40">
        <v>0</v>
      </c>
      <c r="I3070" s="40">
        <v>0</v>
      </c>
      <c r="J3070" s="42">
        <v>0</v>
      </c>
      <c r="K3070" s="42">
        <f>J3070*OtherData!$C$3</f>
        <v>0</v>
      </c>
      <c r="L3070" s="42" t="str">
        <f>VLOOKUP($C3070,OtherData!$H:$I,2,0)</f>
        <v>Storm</v>
      </c>
      <c r="M3070" s="54">
        <f t="shared" si="190"/>
        <v>-3.928866307812267E-2</v>
      </c>
      <c r="N3070" s="42" t="e">
        <f>VLOOKUP(E3070,Inflation!$A$2:'Inflation'!$L$63,14,FALSE)*J3070</f>
        <v>#REF!</v>
      </c>
      <c r="O3070" s="126" t="e">
        <f t="shared" si="191"/>
        <v>#REF!</v>
      </c>
      <c r="P3070" s="41">
        <v>3</v>
      </c>
      <c r="Q3070" s="41">
        <v>3</v>
      </c>
      <c r="R3070" s="41">
        <v>3</v>
      </c>
    </row>
    <row r="3071" spans="1:18">
      <c r="A3071" s="40" t="str">
        <f t="shared" si="188"/>
        <v>1_19632</v>
      </c>
      <c r="B3071" s="40">
        <v>1</v>
      </c>
      <c r="C3071" s="41" t="s">
        <v>86</v>
      </c>
      <c r="D3071" s="40">
        <v>2</v>
      </c>
      <c r="E3071" s="40">
        <v>1963</v>
      </c>
      <c r="F3071" s="40" t="str">
        <f t="shared" si="189"/>
        <v>1963Q2</v>
      </c>
      <c r="G3071" s="40">
        <v>1</v>
      </c>
      <c r="H3071" s="40">
        <v>0</v>
      </c>
      <c r="I3071" s="40">
        <v>0</v>
      </c>
      <c r="J3071" s="42">
        <v>0</v>
      </c>
      <c r="K3071" s="42">
        <f>J3071*OtherData!$C$3</f>
        <v>0</v>
      </c>
      <c r="L3071" s="42" t="str">
        <f>VLOOKUP($C3071,OtherData!$H:$I,2,0)</f>
        <v>Storm</v>
      </c>
      <c r="M3071" s="54">
        <f t="shared" si="190"/>
        <v>-3.928866307812267E-2</v>
      </c>
      <c r="N3071" s="42" t="e">
        <f>VLOOKUP(E3071,Inflation!$A$2:'Inflation'!$L$63,14,FALSE)*J3071</f>
        <v>#REF!</v>
      </c>
      <c r="O3071" s="126" t="e">
        <f t="shared" si="191"/>
        <v>#REF!</v>
      </c>
      <c r="P3071" s="41">
        <v>3</v>
      </c>
      <c r="Q3071" s="41">
        <v>3</v>
      </c>
      <c r="R3071" s="41">
        <v>3</v>
      </c>
    </row>
    <row r="3072" spans="1:18">
      <c r="A3072" s="40" t="str">
        <f t="shared" si="188"/>
        <v>1_19632</v>
      </c>
      <c r="B3072" s="40">
        <v>1</v>
      </c>
      <c r="C3072" s="41" t="s">
        <v>93</v>
      </c>
      <c r="D3072" s="40">
        <v>2</v>
      </c>
      <c r="E3072" s="40">
        <v>1963</v>
      </c>
      <c r="F3072" s="40" t="str">
        <f t="shared" si="189"/>
        <v>1963Q2</v>
      </c>
      <c r="G3072" s="40">
        <v>1</v>
      </c>
      <c r="H3072" s="40">
        <v>0</v>
      </c>
      <c r="I3072" s="40">
        <v>0</v>
      </c>
      <c r="J3072" s="42">
        <v>0</v>
      </c>
      <c r="K3072" s="42">
        <f>J3072*OtherData!$C$3</f>
        <v>0</v>
      </c>
      <c r="L3072" s="42" t="str">
        <f>VLOOKUP($C3072,OtherData!$H:$I,2,0)</f>
        <v>Storm</v>
      </c>
      <c r="M3072" s="54">
        <f t="shared" si="190"/>
        <v>-3.928866307812267E-2</v>
      </c>
      <c r="N3072" s="42" t="e">
        <f>VLOOKUP(E3072,Inflation!$A$2:'Inflation'!$L$63,14,FALSE)*J3072</f>
        <v>#REF!</v>
      </c>
      <c r="O3072" s="126" t="e">
        <f t="shared" si="191"/>
        <v>#REF!</v>
      </c>
      <c r="P3072" s="41">
        <v>3</v>
      </c>
      <c r="Q3072" s="41">
        <v>3</v>
      </c>
      <c r="R3072" s="41">
        <v>3</v>
      </c>
    </row>
    <row r="3073" spans="1:18">
      <c r="A3073" s="40" t="str">
        <f t="shared" si="188"/>
        <v>2_19632</v>
      </c>
      <c r="B3073" s="40">
        <v>2</v>
      </c>
      <c r="C3073" s="41" t="s">
        <v>86</v>
      </c>
      <c r="D3073" s="40">
        <v>2</v>
      </c>
      <c r="E3073" s="40">
        <v>1963</v>
      </c>
      <c r="F3073" s="40" t="str">
        <f t="shared" si="189"/>
        <v>1963Q2</v>
      </c>
      <c r="G3073" s="40">
        <v>1</v>
      </c>
      <c r="H3073" s="40">
        <v>0</v>
      </c>
      <c r="I3073" s="40">
        <v>0</v>
      </c>
      <c r="J3073" s="42">
        <v>0</v>
      </c>
      <c r="K3073" s="42">
        <f>J3073*OtherData!$C$3</f>
        <v>0</v>
      </c>
      <c r="L3073" s="42" t="str">
        <f>VLOOKUP($C3073,OtherData!$H:$I,2,0)</f>
        <v>Storm</v>
      </c>
      <c r="M3073" s="54">
        <f t="shared" si="190"/>
        <v>-3.928866307812267E-2</v>
      </c>
      <c r="N3073" s="42" t="e">
        <f>VLOOKUP(E3073,Inflation!$A$2:'Inflation'!$L$63,14,FALSE)*J3073</f>
        <v>#REF!</v>
      </c>
      <c r="O3073" s="126" t="e">
        <f t="shared" si="191"/>
        <v>#REF!</v>
      </c>
      <c r="P3073" s="41">
        <v>3</v>
      </c>
      <c r="Q3073" s="41">
        <v>3</v>
      </c>
      <c r="R3073" s="41">
        <v>3</v>
      </c>
    </row>
    <row r="3074" spans="1:18">
      <c r="A3074" s="40" t="str">
        <f t="shared" ref="A3074:A3137" si="192">B3074&amp;"_"&amp;E3074&amp;D3074</f>
        <v>4_19632</v>
      </c>
      <c r="B3074" s="40">
        <v>4</v>
      </c>
      <c r="C3074" s="41" t="s">
        <v>86</v>
      </c>
      <c r="D3074" s="40">
        <v>2</v>
      </c>
      <c r="E3074" s="40">
        <v>1963</v>
      </c>
      <c r="F3074" s="40" t="str">
        <f t="shared" ref="F3074:F3137" si="193">E3074&amp;"Q"&amp;D3074</f>
        <v>1963Q2</v>
      </c>
      <c r="G3074" s="40">
        <v>1</v>
      </c>
      <c r="H3074" s="40">
        <v>0</v>
      </c>
      <c r="I3074" s="40">
        <v>0</v>
      </c>
      <c r="J3074" s="42">
        <v>0</v>
      </c>
      <c r="K3074" s="42">
        <f>J3074*OtherData!$C$3</f>
        <v>0</v>
      </c>
      <c r="L3074" s="42" t="str">
        <f>VLOOKUP($C3074,OtherData!$H:$I,2,0)</f>
        <v>Storm</v>
      </c>
      <c r="M3074" s="54">
        <f t="shared" ref="M3074:M3137" si="194">STANDARDIZE(J3074,AVERAGE($J$2:$J$3367),_xlfn.STDEV.S($J$2:$J$3367))</f>
        <v>-3.928866307812267E-2</v>
      </c>
      <c r="N3074" s="42" t="e">
        <f>VLOOKUP(E3074,Inflation!$A$2:'Inflation'!$L$63,14,FALSE)*J3074</f>
        <v>#REF!</v>
      </c>
      <c r="O3074" s="126" t="e">
        <f t="shared" ref="O3074:O3137" si="195">STANDARDIZE(N3074,AVERAGE($N$2:$N$3367),_xlfn.STDEV.S($N$2:$N$3367))</f>
        <v>#REF!</v>
      </c>
      <c r="P3074" s="41">
        <v>3</v>
      </c>
      <c r="Q3074" s="41">
        <v>3</v>
      </c>
      <c r="R3074" s="41">
        <v>5</v>
      </c>
    </row>
    <row r="3075" spans="1:18">
      <c r="A3075" s="40" t="str">
        <f t="shared" si="192"/>
        <v>3_19632</v>
      </c>
      <c r="B3075" s="40">
        <v>3</v>
      </c>
      <c r="C3075" s="41" t="s">
        <v>86</v>
      </c>
      <c r="D3075" s="40">
        <v>2</v>
      </c>
      <c r="E3075" s="40">
        <v>1963</v>
      </c>
      <c r="F3075" s="40" t="str">
        <f t="shared" si="193"/>
        <v>1963Q2</v>
      </c>
      <c r="G3075" s="40">
        <v>1</v>
      </c>
      <c r="H3075" s="40">
        <v>0</v>
      </c>
      <c r="I3075" s="40">
        <v>0</v>
      </c>
      <c r="J3075" s="42">
        <v>0</v>
      </c>
      <c r="K3075" s="42">
        <f>J3075*OtherData!$C$3</f>
        <v>0</v>
      </c>
      <c r="L3075" s="42" t="str">
        <f>VLOOKUP($C3075,OtherData!$H:$I,2,0)</f>
        <v>Storm</v>
      </c>
      <c r="M3075" s="54">
        <f t="shared" si="194"/>
        <v>-3.928866307812267E-2</v>
      </c>
      <c r="N3075" s="42" t="e">
        <f>VLOOKUP(E3075,Inflation!$A$2:'Inflation'!$L$63,14,FALSE)*J3075</f>
        <v>#REF!</v>
      </c>
      <c r="O3075" s="126" t="e">
        <f t="shared" si="195"/>
        <v>#REF!</v>
      </c>
      <c r="P3075" s="41">
        <v>1</v>
      </c>
      <c r="Q3075" s="41">
        <v>1</v>
      </c>
      <c r="R3075" s="41">
        <v>5</v>
      </c>
    </row>
    <row r="3076" spans="1:18">
      <c r="A3076" s="40" t="str">
        <f t="shared" si="192"/>
        <v>5_19632</v>
      </c>
      <c r="B3076" s="40">
        <v>5</v>
      </c>
      <c r="C3076" s="41" t="s">
        <v>86</v>
      </c>
      <c r="D3076" s="40">
        <v>2</v>
      </c>
      <c r="E3076" s="40">
        <v>1963</v>
      </c>
      <c r="F3076" s="40" t="str">
        <f t="shared" si="193"/>
        <v>1963Q2</v>
      </c>
      <c r="G3076" s="40">
        <v>1</v>
      </c>
      <c r="H3076" s="40">
        <v>0</v>
      </c>
      <c r="I3076" s="40">
        <v>0</v>
      </c>
      <c r="J3076" s="42">
        <v>0</v>
      </c>
      <c r="K3076" s="42">
        <f>J3076*OtherData!$C$3</f>
        <v>0</v>
      </c>
      <c r="L3076" s="42" t="str">
        <f>VLOOKUP($C3076,OtherData!$H:$I,2,0)</f>
        <v>Storm</v>
      </c>
      <c r="M3076" s="54">
        <f t="shared" si="194"/>
        <v>-3.928866307812267E-2</v>
      </c>
      <c r="N3076" s="42" t="e">
        <f>VLOOKUP(E3076,Inflation!$A$2:'Inflation'!$L$63,14,FALSE)*J3076</f>
        <v>#REF!</v>
      </c>
      <c r="O3076" s="126" t="e">
        <f t="shared" si="195"/>
        <v>#REF!</v>
      </c>
      <c r="P3076" s="41">
        <v>1</v>
      </c>
      <c r="Q3076" s="41">
        <v>1</v>
      </c>
      <c r="R3076" s="41">
        <v>1</v>
      </c>
    </row>
    <row r="3077" spans="1:18">
      <c r="A3077" s="40" t="str">
        <f t="shared" si="192"/>
        <v>6_19644</v>
      </c>
      <c r="B3077" s="40">
        <v>6</v>
      </c>
      <c r="C3077" s="41" t="s">
        <v>74</v>
      </c>
      <c r="D3077" s="40">
        <v>4</v>
      </c>
      <c r="E3077" s="40">
        <v>1964</v>
      </c>
      <c r="F3077" s="40" t="str">
        <f t="shared" si="193"/>
        <v>1964Q4</v>
      </c>
      <c r="G3077" s="40">
        <v>2</v>
      </c>
      <c r="H3077" s="40">
        <v>0</v>
      </c>
      <c r="I3077" s="40">
        <v>0</v>
      </c>
      <c r="J3077" s="42">
        <v>0</v>
      </c>
      <c r="K3077" s="42">
        <f>J3077*OtherData!$C$3</f>
        <v>0</v>
      </c>
      <c r="L3077" s="42" t="str">
        <f>VLOOKUP($C3077,OtherData!$H:$I,2,0)</f>
        <v>Storm</v>
      </c>
      <c r="M3077" s="54">
        <f t="shared" si="194"/>
        <v>-3.928866307812267E-2</v>
      </c>
      <c r="N3077" s="42" t="e">
        <f>VLOOKUP(E3077,Inflation!$A$2:'Inflation'!$L$63,14,FALSE)*J3077</f>
        <v>#REF!</v>
      </c>
      <c r="O3077" s="126" t="e">
        <f t="shared" si="195"/>
        <v>#REF!</v>
      </c>
      <c r="P3077" s="41">
        <v>1</v>
      </c>
      <c r="Q3077" s="41">
        <v>1</v>
      </c>
      <c r="R3077" s="41">
        <v>1</v>
      </c>
    </row>
    <row r="3078" spans="1:18">
      <c r="A3078" s="40" t="str">
        <f t="shared" si="192"/>
        <v>1_19644</v>
      </c>
      <c r="B3078" s="40">
        <v>1</v>
      </c>
      <c r="C3078" s="41" t="s">
        <v>74</v>
      </c>
      <c r="D3078" s="40">
        <v>4</v>
      </c>
      <c r="E3078" s="40">
        <v>1964</v>
      </c>
      <c r="F3078" s="40" t="str">
        <f t="shared" si="193"/>
        <v>1964Q4</v>
      </c>
      <c r="G3078" s="40">
        <v>2</v>
      </c>
      <c r="H3078" s="40">
        <v>0</v>
      </c>
      <c r="I3078" s="40">
        <v>0</v>
      </c>
      <c r="J3078" s="42">
        <v>0</v>
      </c>
      <c r="K3078" s="42">
        <f>J3078*OtherData!$C$3</f>
        <v>0</v>
      </c>
      <c r="L3078" s="42" t="str">
        <f>VLOOKUP($C3078,OtherData!$H:$I,2,0)</f>
        <v>Storm</v>
      </c>
      <c r="M3078" s="54">
        <f t="shared" si="194"/>
        <v>-3.928866307812267E-2</v>
      </c>
      <c r="N3078" s="42" t="e">
        <f>VLOOKUP(E3078,Inflation!$A$2:'Inflation'!$L$63,14,FALSE)*J3078</f>
        <v>#REF!</v>
      </c>
      <c r="O3078" s="126" t="e">
        <f t="shared" si="195"/>
        <v>#REF!</v>
      </c>
      <c r="P3078" s="41">
        <v>1</v>
      </c>
      <c r="Q3078" s="41">
        <v>1</v>
      </c>
      <c r="R3078" s="41">
        <v>1</v>
      </c>
    </row>
    <row r="3079" spans="1:18">
      <c r="A3079" s="40" t="str">
        <f t="shared" si="192"/>
        <v>2_19644</v>
      </c>
      <c r="B3079" s="40">
        <v>2</v>
      </c>
      <c r="C3079" s="41" t="s">
        <v>74</v>
      </c>
      <c r="D3079" s="40">
        <v>4</v>
      </c>
      <c r="E3079" s="40">
        <v>1964</v>
      </c>
      <c r="F3079" s="40" t="str">
        <f t="shared" si="193"/>
        <v>1964Q4</v>
      </c>
      <c r="G3079" s="40">
        <v>2</v>
      </c>
      <c r="H3079" s="40">
        <v>0</v>
      </c>
      <c r="I3079" s="40">
        <v>0</v>
      </c>
      <c r="J3079" s="42">
        <v>0</v>
      </c>
      <c r="K3079" s="42">
        <f>J3079*OtherData!$C$3</f>
        <v>0</v>
      </c>
      <c r="L3079" s="42" t="str">
        <f>VLOOKUP($C3079,OtherData!$H:$I,2,0)</f>
        <v>Storm</v>
      </c>
      <c r="M3079" s="54">
        <f t="shared" si="194"/>
        <v>-3.928866307812267E-2</v>
      </c>
      <c r="N3079" s="42" t="e">
        <f>VLOOKUP(E3079,Inflation!$A$2:'Inflation'!$L$63,14,FALSE)*J3079</f>
        <v>#REF!</v>
      </c>
      <c r="O3079" s="126" t="e">
        <f t="shared" si="195"/>
        <v>#REF!</v>
      </c>
      <c r="P3079" s="41">
        <v>1</v>
      </c>
      <c r="Q3079" s="41">
        <v>1</v>
      </c>
      <c r="R3079" s="41">
        <v>1</v>
      </c>
    </row>
    <row r="3080" spans="1:18">
      <c r="A3080" s="40" t="str">
        <f t="shared" si="192"/>
        <v>4_19644</v>
      </c>
      <c r="B3080" s="40">
        <v>4</v>
      </c>
      <c r="C3080" s="41" t="s">
        <v>74</v>
      </c>
      <c r="D3080" s="40">
        <v>4</v>
      </c>
      <c r="E3080" s="40">
        <v>1964</v>
      </c>
      <c r="F3080" s="40" t="str">
        <f t="shared" si="193"/>
        <v>1964Q4</v>
      </c>
      <c r="G3080" s="40">
        <v>2</v>
      </c>
      <c r="H3080" s="40">
        <v>0</v>
      </c>
      <c r="I3080" s="40">
        <v>0</v>
      </c>
      <c r="J3080" s="42">
        <v>0</v>
      </c>
      <c r="K3080" s="42">
        <f>J3080*OtherData!$C$3</f>
        <v>0</v>
      </c>
      <c r="L3080" s="42" t="str">
        <f>VLOOKUP($C3080,OtherData!$H:$I,2,0)</f>
        <v>Storm</v>
      </c>
      <c r="M3080" s="54">
        <f t="shared" si="194"/>
        <v>-3.928866307812267E-2</v>
      </c>
      <c r="N3080" s="42" t="e">
        <f>VLOOKUP(E3080,Inflation!$A$2:'Inflation'!$L$63,14,FALSE)*J3080</f>
        <v>#REF!</v>
      </c>
      <c r="O3080" s="126" t="e">
        <f t="shared" si="195"/>
        <v>#REF!</v>
      </c>
      <c r="P3080" s="41">
        <v>1</v>
      </c>
      <c r="Q3080" s="41">
        <v>1</v>
      </c>
      <c r="R3080" s="41">
        <v>1</v>
      </c>
    </row>
    <row r="3081" spans="1:18">
      <c r="A3081" s="40" t="str">
        <f t="shared" si="192"/>
        <v>3_19644</v>
      </c>
      <c r="B3081" s="40">
        <v>3</v>
      </c>
      <c r="C3081" s="41" t="s">
        <v>74</v>
      </c>
      <c r="D3081" s="40">
        <v>4</v>
      </c>
      <c r="E3081" s="40">
        <v>1964</v>
      </c>
      <c r="F3081" s="40" t="str">
        <f t="shared" si="193"/>
        <v>1964Q4</v>
      </c>
      <c r="G3081" s="40">
        <v>2</v>
      </c>
      <c r="H3081" s="40">
        <v>0</v>
      </c>
      <c r="I3081" s="40">
        <v>0</v>
      </c>
      <c r="J3081" s="42">
        <v>0</v>
      </c>
      <c r="K3081" s="42">
        <f>J3081*OtherData!$C$3</f>
        <v>0</v>
      </c>
      <c r="L3081" s="42" t="str">
        <f>VLOOKUP($C3081,OtherData!$H:$I,2,0)</f>
        <v>Storm</v>
      </c>
      <c r="M3081" s="54">
        <f t="shared" si="194"/>
        <v>-3.928866307812267E-2</v>
      </c>
      <c r="N3081" s="42" t="e">
        <f>VLOOKUP(E3081,Inflation!$A$2:'Inflation'!$L$63,14,FALSE)*J3081</f>
        <v>#REF!</v>
      </c>
      <c r="O3081" s="126" t="e">
        <f t="shared" si="195"/>
        <v>#REF!</v>
      </c>
      <c r="P3081" s="41">
        <v>4</v>
      </c>
      <c r="Q3081" s="41">
        <v>4</v>
      </c>
      <c r="R3081" s="41">
        <v>5</v>
      </c>
    </row>
    <row r="3082" spans="1:18">
      <c r="A3082" s="40" t="str">
        <f t="shared" si="192"/>
        <v>5_19644</v>
      </c>
      <c r="B3082" s="40">
        <v>5</v>
      </c>
      <c r="C3082" s="41" t="s">
        <v>74</v>
      </c>
      <c r="D3082" s="40">
        <v>4</v>
      </c>
      <c r="E3082" s="40">
        <v>1964</v>
      </c>
      <c r="F3082" s="40" t="str">
        <f t="shared" si="193"/>
        <v>1964Q4</v>
      </c>
      <c r="G3082" s="40">
        <v>2</v>
      </c>
      <c r="H3082" s="40">
        <v>0</v>
      </c>
      <c r="I3082" s="40">
        <v>0</v>
      </c>
      <c r="J3082" s="42">
        <v>0</v>
      </c>
      <c r="K3082" s="42">
        <f>J3082*OtherData!$C$3</f>
        <v>0</v>
      </c>
      <c r="L3082" s="42" t="str">
        <f>VLOOKUP($C3082,OtherData!$H:$I,2,0)</f>
        <v>Storm</v>
      </c>
      <c r="M3082" s="54">
        <f t="shared" si="194"/>
        <v>-3.928866307812267E-2</v>
      </c>
      <c r="N3082" s="42" t="e">
        <f>VLOOKUP(E3082,Inflation!$A$2:'Inflation'!$L$63,14,FALSE)*J3082</f>
        <v>#REF!</v>
      </c>
      <c r="O3082" s="126" t="e">
        <f t="shared" si="195"/>
        <v>#REF!</v>
      </c>
      <c r="P3082" s="41">
        <v>4</v>
      </c>
      <c r="Q3082" s="41">
        <v>4</v>
      </c>
      <c r="R3082" s="41">
        <v>4</v>
      </c>
    </row>
    <row r="3083" spans="1:18">
      <c r="A3083" s="40" t="str">
        <f t="shared" si="192"/>
        <v>6_19661</v>
      </c>
      <c r="B3083" s="40">
        <v>6</v>
      </c>
      <c r="C3083" s="41" t="s">
        <v>67</v>
      </c>
      <c r="D3083" s="40">
        <v>1</v>
      </c>
      <c r="E3083" s="40">
        <v>1966</v>
      </c>
      <c r="F3083" s="40" t="str">
        <f t="shared" si="193"/>
        <v>1966Q1</v>
      </c>
      <c r="G3083" s="40">
        <v>2</v>
      </c>
      <c r="H3083" s="40">
        <v>1</v>
      </c>
      <c r="I3083" s="40">
        <v>0</v>
      </c>
      <c r="J3083" s="42">
        <v>0</v>
      </c>
      <c r="K3083" s="42">
        <f>J3083*OtherData!$C$3</f>
        <v>0</v>
      </c>
      <c r="L3083" s="42" t="str">
        <f>VLOOKUP($C3083,OtherData!$H:$I,2,0)</f>
        <v>Winter</v>
      </c>
      <c r="M3083" s="54">
        <f t="shared" si="194"/>
        <v>-3.928866307812267E-2</v>
      </c>
      <c r="N3083" s="42" t="e">
        <f>VLOOKUP(E3083,Inflation!$A$2:'Inflation'!$L$63,14,FALSE)*J3083</f>
        <v>#REF!</v>
      </c>
      <c r="O3083" s="126" t="e">
        <f t="shared" si="195"/>
        <v>#REF!</v>
      </c>
      <c r="P3083" s="41">
        <v>4</v>
      </c>
      <c r="Q3083" s="41">
        <v>4</v>
      </c>
      <c r="R3083" s="41">
        <v>4</v>
      </c>
    </row>
    <row r="3084" spans="1:18">
      <c r="A3084" s="40" t="str">
        <f t="shared" si="192"/>
        <v>1_19661</v>
      </c>
      <c r="B3084" s="40">
        <v>1</v>
      </c>
      <c r="C3084" s="41" t="s">
        <v>67</v>
      </c>
      <c r="D3084" s="40">
        <v>1</v>
      </c>
      <c r="E3084" s="40">
        <v>1966</v>
      </c>
      <c r="F3084" s="40" t="str">
        <f t="shared" si="193"/>
        <v>1966Q1</v>
      </c>
      <c r="G3084" s="40">
        <v>2</v>
      </c>
      <c r="H3084" s="40">
        <v>2</v>
      </c>
      <c r="I3084" s="40">
        <v>0</v>
      </c>
      <c r="J3084" s="42">
        <v>0</v>
      </c>
      <c r="K3084" s="42">
        <f>J3084*OtherData!$C$3</f>
        <v>0</v>
      </c>
      <c r="L3084" s="42" t="str">
        <f>VLOOKUP($C3084,OtherData!$H:$I,2,0)</f>
        <v>Winter</v>
      </c>
      <c r="M3084" s="54">
        <f t="shared" si="194"/>
        <v>-3.928866307812267E-2</v>
      </c>
      <c r="N3084" s="42" t="e">
        <f>VLOOKUP(E3084,Inflation!$A$2:'Inflation'!$L$63,14,FALSE)*J3084</f>
        <v>#REF!</v>
      </c>
      <c r="O3084" s="126" t="e">
        <f t="shared" si="195"/>
        <v>#REF!</v>
      </c>
      <c r="P3084" s="41">
        <v>4</v>
      </c>
      <c r="Q3084" s="41">
        <v>4</v>
      </c>
      <c r="R3084" s="41">
        <v>4</v>
      </c>
    </row>
    <row r="3085" spans="1:18">
      <c r="A3085" s="40" t="str">
        <f t="shared" si="192"/>
        <v>2_19661</v>
      </c>
      <c r="B3085" s="40">
        <v>2</v>
      </c>
      <c r="C3085" s="41" t="s">
        <v>67</v>
      </c>
      <c r="D3085" s="40">
        <v>1</v>
      </c>
      <c r="E3085" s="40">
        <v>1966</v>
      </c>
      <c r="F3085" s="40" t="str">
        <f t="shared" si="193"/>
        <v>1966Q1</v>
      </c>
      <c r="G3085" s="40">
        <v>2</v>
      </c>
      <c r="H3085" s="40">
        <v>3</v>
      </c>
      <c r="I3085" s="40">
        <v>0</v>
      </c>
      <c r="J3085" s="42">
        <v>0</v>
      </c>
      <c r="K3085" s="42">
        <f>J3085*OtherData!$C$3</f>
        <v>0</v>
      </c>
      <c r="L3085" s="42" t="str">
        <f>VLOOKUP($C3085,OtherData!$H:$I,2,0)</f>
        <v>Winter</v>
      </c>
      <c r="M3085" s="54">
        <f t="shared" si="194"/>
        <v>-3.928866307812267E-2</v>
      </c>
      <c r="N3085" s="42" t="e">
        <f>VLOOKUP(E3085,Inflation!$A$2:'Inflation'!$L$63,14,FALSE)*J3085</f>
        <v>#REF!</v>
      </c>
      <c r="O3085" s="126" t="e">
        <f t="shared" si="195"/>
        <v>#REF!</v>
      </c>
      <c r="P3085" s="41">
        <v>4</v>
      </c>
      <c r="Q3085" s="41">
        <v>4</v>
      </c>
      <c r="R3085" s="41">
        <v>4</v>
      </c>
    </row>
    <row r="3086" spans="1:18">
      <c r="A3086" s="40" t="str">
        <f t="shared" si="192"/>
        <v>4_19661</v>
      </c>
      <c r="B3086" s="40">
        <v>4</v>
      </c>
      <c r="C3086" s="41" t="s">
        <v>67</v>
      </c>
      <c r="D3086" s="40">
        <v>1</v>
      </c>
      <c r="E3086" s="40">
        <v>1966</v>
      </c>
      <c r="F3086" s="40" t="str">
        <f t="shared" si="193"/>
        <v>1966Q1</v>
      </c>
      <c r="G3086" s="40">
        <v>2</v>
      </c>
      <c r="H3086" s="40">
        <v>1</v>
      </c>
      <c r="I3086" s="40">
        <v>0</v>
      </c>
      <c r="J3086" s="42">
        <v>0</v>
      </c>
      <c r="K3086" s="42">
        <f>J3086*OtherData!$C$3</f>
        <v>0</v>
      </c>
      <c r="L3086" s="42" t="str">
        <f>VLOOKUP($C3086,OtherData!$H:$I,2,0)</f>
        <v>Winter</v>
      </c>
      <c r="M3086" s="54">
        <f t="shared" si="194"/>
        <v>-3.928866307812267E-2</v>
      </c>
      <c r="N3086" s="42" t="e">
        <f>VLOOKUP(E3086,Inflation!$A$2:'Inflation'!$L$63,14,FALSE)*J3086</f>
        <v>#REF!</v>
      </c>
      <c r="O3086" s="126" t="e">
        <f t="shared" si="195"/>
        <v>#REF!</v>
      </c>
      <c r="P3086" s="41">
        <v>4</v>
      </c>
      <c r="Q3086" s="41">
        <v>4</v>
      </c>
      <c r="R3086" s="41">
        <v>5</v>
      </c>
    </row>
    <row r="3087" spans="1:18">
      <c r="A3087" s="40" t="str">
        <f t="shared" si="192"/>
        <v>3_19661</v>
      </c>
      <c r="B3087" s="40">
        <v>3</v>
      </c>
      <c r="C3087" s="41" t="s">
        <v>67</v>
      </c>
      <c r="D3087" s="40">
        <v>1</v>
      </c>
      <c r="E3087" s="40">
        <v>1966</v>
      </c>
      <c r="F3087" s="40" t="str">
        <f t="shared" si="193"/>
        <v>1966Q1</v>
      </c>
      <c r="G3087" s="40">
        <v>2</v>
      </c>
      <c r="H3087" s="40">
        <v>2</v>
      </c>
      <c r="I3087" s="40">
        <v>0</v>
      </c>
      <c r="J3087" s="42">
        <v>0</v>
      </c>
      <c r="K3087" s="42">
        <f>J3087*OtherData!$C$3</f>
        <v>0</v>
      </c>
      <c r="L3087" s="42" t="str">
        <f>VLOOKUP($C3087,OtherData!$H:$I,2,0)</f>
        <v>Winter</v>
      </c>
      <c r="M3087" s="54">
        <f t="shared" si="194"/>
        <v>-3.928866307812267E-2</v>
      </c>
      <c r="N3087" s="42" t="e">
        <f>VLOOKUP(E3087,Inflation!$A$2:'Inflation'!$L$63,14,FALSE)*J3087</f>
        <v>#REF!</v>
      </c>
      <c r="O3087" s="126" t="e">
        <f t="shared" si="195"/>
        <v>#REF!</v>
      </c>
      <c r="P3087" s="41">
        <v>2</v>
      </c>
      <c r="Q3087" s="41">
        <v>2</v>
      </c>
      <c r="R3087" s="41">
        <v>2</v>
      </c>
    </row>
    <row r="3088" spans="1:18">
      <c r="A3088" s="40" t="str">
        <f t="shared" si="192"/>
        <v>5_19661</v>
      </c>
      <c r="B3088" s="40">
        <v>5</v>
      </c>
      <c r="C3088" s="41" t="s">
        <v>67</v>
      </c>
      <c r="D3088" s="40">
        <v>1</v>
      </c>
      <c r="E3088" s="40">
        <v>1966</v>
      </c>
      <c r="F3088" s="40" t="str">
        <f t="shared" si="193"/>
        <v>1966Q1</v>
      </c>
      <c r="G3088" s="40">
        <v>2</v>
      </c>
      <c r="H3088" s="40">
        <v>1</v>
      </c>
      <c r="I3088" s="40">
        <v>0</v>
      </c>
      <c r="J3088" s="42">
        <v>0</v>
      </c>
      <c r="K3088" s="42">
        <f>J3088*OtherData!$C$3</f>
        <v>0</v>
      </c>
      <c r="L3088" s="42" t="str">
        <f>VLOOKUP($C3088,OtherData!$H:$I,2,0)</f>
        <v>Winter</v>
      </c>
      <c r="M3088" s="54">
        <f t="shared" si="194"/>
        <v>-3.928866307812267E-2</v>
      </c>
      <c r="N3088" s="42" t="e">
        <f>VLOOKUP(E3088,Inflation!$A$2:'Inflation'!$L$63,14,FALSE)*J3088</f>
        <v>#REF!</v>
      </c>
      <c r="O3088" s="126" t="e">
        <f t="shared" si="195"/>
        <v>#REF!</v>
      </c>
      <c r="P3088" s="41">
        <v>3</v>
      </c>
      <c r="Q3088" s="41">
        <v>3</v>
      </c>
      <c r="R3088" s="41">
        <v>3</v>
      </c>
    </row>
    <row r="3089" spans="1:18">
      <c r="A3089" s="40" t="str">
        <f t="shared" si="192"/>
        <v>2_19703</v>
      </c>
      <c r="B3089" s="40">
        <v>2</v>
      </c>
      <c r="C3089" s="41" t="s">
        <v>79</v>
      </c>
      <c r="D3089" s="40">
        <v>3</v>
      </c>
      <c r="E3089" s="40">
        <v>1970</v>
      </c>
      <c r="F3089" s="40" t="str">
        <f t="shared" si="193"/>
        <v>1970Q3</v>
      </c>
      <c r="G3089" s="40">
        <v>2</v>
      </c>
      <c r="H3089" s="40">
        <v>0</v>
      </c>
      <c r="I3089" s="40">
        <v>0</v>
      </c>
      <c r="J3089" s="42">
        <v>0</v>
      </c>
      <c r="K3089" s="42">
        <f>J3089*OtherData!$C$3</f>
        <v>0</v>
      </c>
      <c r="L3089" s="42" t="str">
        <f>VLOOKUP($C3089,OtherData!$H:$I,2,0)</f>
        <v>Storm</v>
      </c>
      <c r="M3089" s="54">
        <f t="shared" si="194"/>
        <v>-3.928866307812267E-2</v>
      </c>
      <c r="N3089" s="42" t="e">
        <f>VLOOKUP(E3089,Inflation!$A$2:'Inflation'!$L$63,14,FALSE)*J3089</f>
        <v>#REF!</v>
      </c>
      <c r="O3089" s="126" t="e">
        <f t="shared" si="195"/>
        <v>#REF!</v>
      </c>
      <c r="P3089" s="41">
        <v>3</v>
      </c>
      <c r="Q3089" s="41">
        <v>3</v>
      </c>
      <c r="R3089" s="41">
        <v>3</v>
      </c>
    </row>
    <row r="3090" spans="1:18">
      <c r="A3090" s="40" t="str">
        <f t="shared" si="192"/>
        <v>6_19722</v>
      </c>
      <c r="B3090" s="40">
        <v>6</v>
      </c>
      <c r="C3090" s="41" t="s">
        <v>67</v>
      </c>
      <c r="D3090" s="40">
        <v>2</v>
      </c>
      <c r="E3090" s="40">
        <v>1972</v>
      </c>
      <c r="F3090" s="40" t="str">
        <f t="shared" si="193"/>
        <v>1972Q2</v>
      </c>
      <c r="G3090" s="40">
        <v>30</v>
      </c>
      <c r="H3090" s="40">
        <v>0</v>
      </c>
      <c r="I3090" s="40">
        <v>0</v>
      </c>
      <c r="J3090" s="42">
        <v>0</v>
      </c>
      <c r="K3090" s="42">
        <f>J3090*OtherData!$C$3</f>
        <v>0</v>
      </c>
      <c r="L3090" s="42" t="str">
        <f>VLOOKUP($C3090,OtherData!$H:$I,2,0)</f>
        <v>Winter</v>
      </c>
      <c r="M3090" s="54">
        <f t="shared" si="194"/>
        <v>-3.928866307812267E-2</v>
      </c>
      <c r="N3090" s="42" t="e">
        <f>VLOOKUP(E3090,Inflation!$A$2:'Inflation'!$L$63,14,FALSE)*J3090</f>
        <v>#REF!</v>
      </c>
      <c r="O3090" s="126" t="e">
        <f t="shared" si="195"/>
        <v>#REF!</v>
      </c>
      <c r="P3090" s="41">
        <v>3</v>
      </c>
      <c r="Q3090" s="41">
        <v>3</v>
      </c>
      <c r="R3090" s="41">
        <v>3</v>
      </c>
    </row>
    <row r="3091" spans="1:18">
      <c r="A3091" s="40" t="str">
        <f t="shared" si="192"/>
        <v>1_19722</v>
      </c>
      <c r="B3091" s="40">
        <v>1</v>
      </c>
      <c r="C3091" s="41" t="s">
        <v>67</v>
      </c>
      <c r="D3091" s="40">
        <v>2</v>
      </c>
      <c r="E3091" s="40">
        <v>1972</v>
      </c>
      <c r="F3091" s="40" t="str">
        <f t="shared" si="193"/>
        <v>1972Q2</v>
      </c>
      <c r="G3091" s="40">
        <v>30</v>
      </c>
      <c r="H3091" s="40">
        <v>0</v>
      </c>
      <c r="I3091" s="40">
        <v>0</v>
      </c>
      <c r="J3091" s="42">
        <v>0</v>
      </c>
      <c r="K3091" s="42">
        <f>J3091*OtherData!$C$3</f>
        <v>0</v>
      </c>
      <c r="L3091" s="42" t="str">
        <f>VLOOKUP($C3091,OtherData!$H:$I,2,0)</f>
        <v>Winter</v>
      </c>
      <c r="M3091" s="54">
        <f t="shared" si="194"/>
        <v>-3.928866307812267E-2</v>
      </c>
      <c r="N3091" s="42" t="e">
        <f>VLOOKUP(E3091,Inflation!$A$2:'Inflation'!$L$63,14,FALSE)*J3091</f>
        <v>#REF!</v>
      </c>
      <c r="O3091" s="126" t="e">
        <f t="shared" si="195"/>
        <v>#REF!</v>
      </c>
      <c r="P3091" s="41">
        <v>3</v>
      </c>
      <c r="Q3091" s="41">
        <v>3</v>
      </c>
      <c r="R3091" s="41">
        <v>3</v>
      </c>
    </row>
    <row r="3092" spans="1:18">
      <c r="A3092" s="40" t="str">
        <f t="shared" si="192"/>
        <v>2_19722</v>
      </c>
      <c r="B3092" s="40">
        <v>2</v>
      </c>
      <c r="C3092" s="41" t="s">
        <v>67</v>
      </c>
      <c r="D3092" s="40">
        <v>2</v>
      </c>
      <c r="E3092" s="40">
        <v>1972</v>
      </c>
      <c r="F3092" s="40" t="str">
        <f t="shared" si="193"/>
        <v>1972Q2</v>
      </c>
      <c r="G3092" s="40">
        <v>30</v>
      </c>
      <c r="H3092" s="40">
        <v>0</v>
      </c>
      <c r="I3092" s="40">
        <v>0</v>
      </c>
      <c r="J3092" s="42">
        <v>0</v>
      </c>
      <c r="K3092" s="42">
        <f>J3092*OtherData!$C$3</f>
        <v>0</v>
      </c>
      <c r="L3092" s="42" t="str">
        <f>VLOOKUP($C3092,OtherData!$H:$I,2,0)</f>
        <v>Winter</v>
      </c>
      <c r="M3092" s="54">
        <f t="shared" si="194"/>
        <v>-3.928866307812267E-2</v>
      </c>
      <c r="N3092" s="42" t="e">
        <f>VLOOKUP(E3092,Inflation!$A$2:'Inflation'!$L$63,14,FALSE)*J3092</f>
        <v>#REF!</v>
      </c>
      <c r="O3092" s="126" t="e">
        <f t="shared" si="195"/>
        <v>#REF!</v>
      </c>
      <c r="P3092" s="41">
        <v>3</v>
      </c>
      <c r="Q3092" s="41">
        <v>3</v>
      </c>
      <c r="R3092" s="41">
        <v>3</v>
      </c>
    </row>
    <row r="3093" spans="1:18">
      <c r="A3093" s="40" t="str">
        <f t="shared" si="192"/>
        <v>4_19722</v>
      </c>
      <c r="B3093" s="40">
        <v>4</v>
      </c>
      <c r="C3093" s="41" t="s">
        <v>67</v>
      </c>
      <c r="D3093" s="40">
        <v>2</v>
      </c>
      <c r="E3093" s="40">
        <v>1972</v>
      </c>
      <c r="F3093" s="40" t="str">
        <f t="shared" si="193"/>
        <v>1972Q2</v>
      </c>
      <c r="G3093" s="40">
        <v>30</v>
      </c>
      <c r="H3093" s="40">
        <v>0</v>
      </c>
      <c r="I3093" s="40">
        <v>0</v>
      </c>
      <c r="J3093" s="42">
        <v>0</v>
      </c>
      <c r="K3093" s="42">
        <f>J3093*OtherData!$C$3</f>
        <v>0</v>
      </c>
      <c r="L3093" s="42" t="str">
        <f>VLOOKUP($C3093,OtherData!$H:$I,2,0)</f>
        <v>Winter</v>
      </c>
      <c r="M3093" s="54">
        <f t="shared" si="194"/>
        <v>-3.928866307812267E-2</v>
      </c>
      <c r="N3093" s="42" t="e">
        <f>VLOOKUP(E3093,Inflation!$A$2:'Inflation'!$L$63,14,FALSE)*J3093</f>
        <v>#REF!</v>
      </c>
      <c r="O3093" s="126" t="e">
        <f t="shared" si="195"/>
        <v>#REF!</v>
      </c>
      <c r="P3093" s="41">
        <v>3</v>
      </c>
      <c r="Q3093" s="41">
        <v>3</v>
      </c>
      <c r="R3093" s="41">
        <v>3</v>
      </c>
    </row>
    <row r="3094" spans="1:18">
      <c r="A3094" s="40" t="str">
        <f t="shared" si="192"/>
        <v>3_19722</v>
      </c>
      <c r="B3094" s="40">
        <v>3</v>
      </c>
      <c r="C3094" s="41" t="s">
        <v>67</v>
      </c>
      <c r="D3094" s="40">
        <v>2</v>
      </c>
      <c r="E3094" s="40">
        <v>1972</v>
      </c>
      <c r="F3094" s="40" t="str">
        <f t="shared" si="193"/>
        <v>1972Q2</v>
      </c>
      <c r="G3094" s="40">
        <v>30</v>
      </c>
      <c r="H3094" s="40">
        <v>0</v>
      </c>
      <c r="I3094" s="40">
        <v>0</v>
      </c>
      <c r="J3094" s="42">
        <v>0</v>
      </c>
      <c r="K3094" s="42">
        <f>J3094*OtherData!$C$3</f>
        <v>0</v>
      </c>
      <c r="L3094" s="42" t="str">
        <f>VLOOKUP($C3094,OtherData!$H:$I,2,0)</f>
        <v>Winter</v>
      </c>
      <c r="M3094" s="54">
        <f t="shared" si="194"/>
        <v>-3.928866307812267E-2</v>
      </c>
      <c r="N3094" s="42" t="e">
        <f>VLOOKUP(E3094,Inflation!$A$2:'Inflation'!$L$63,14,FALSE)*J3094</f>
        <v>#REF!</v>
      </c>
      <c r="O3094" s="126" t="e">
        <f t="shared" si="195"/>
        <v>#REF!</v>
      </c>
      <c r="P3094" s="41">
        <v>3</v>
      </c>
      <c r="Q3094" s="41">
        <v>3</v>
      </c>
      <c r="R3094" s="41">
        <v>3</v>
      </c>
    </row>
    <row r="3095" spans="1:18">
      <c r="A3095" s="40" t="str">
        <f t="shared" si="192"/>
        <v>5_19722</v>
      </c>
      <c r="B3095" s="40">
        <v>5</v>
      </c>
      <c r="C3095" s="41" t="s">
        <v>67</v>
      </c>
      <c r="D3095" s="40">
        <v>2</v>
      </c>
      <c r="E3095" s="40">
        <v>1972</v>
      </c>
      <c r="F3095" s="40" t="str">
        <f t="shared" si="193"/>
        <v>1972Q2</v>
      </c>
      <c r="G3095" s="40">
        <v>30</v>
      </c>
      <c r="H3095" s="40">
        <v>0</v>
      </c>
      <c r="I3095" s="40">
        <v>0</v>
      </c>
      <c r="J3095" s="42">
        <v>0</v>
      </c>
      <c r="K3095" s="42">
        <f>J3095*OtherData!$C$3</f>
        <v>0</v>
      </c>
      <c r="L3095" s="42" t="str">
        <f>VLOOKUP($C3095,OtherData!$H:$I,2,0)</f>
        <v>Winter</v>
      </c>
      <c r="M3095" s="54">
        <f t="shared" si="194"/>
        <v>-3.928866307812267E-2</v>
      </c>
      <c r="N3095" s="42" t="e">
        <f>VLOOKUP(E3095,Inflation!$A$2:'Inflation'!$L$63,14,FALSE)*J3095</f>
        <v>#REF!</v>
      </c>
      <c r="O3095" s="126" t="e">
        <f t="shared" si="195"/>
        <v>#REF!</v>
      </c>
      <c r="P3095" s="41">
        <v>4</v>
      </c>
      <c r="Q3095" s="41">
        <v>4</v>
      </c>
      <c r="R3095" s="41">
        <v>4</v>
      </c>
    </row>
    <row r="3096" spans="1:18">
      <c r="A3096" s="40" t="str">
        <f t="shared" si="192"/>
        <v>1_19732</v>
      </c>
      <c r="B3096" s="40">
        <v>1</v>
      </c>
      <c r="C3096" s="41" t="s">
        <v>67</v>
      </c>
      <c r="D3096" s="40">
        <v>2</v>
      </c>
      <c r="E3096" s="40">
        <v>1973</v>
      </c>
      <c r="F3096" s="40" t="str">
        <f t="shared" si="193"/>
        <v>1973Q2</v>
      </c>
      <c r="G3096" s="40">
        <v>2</v>
      </c>
      <c r="H3096" s="40">
        <v>0</v>
      </c>
      <c r="I3096" s="40">
        <v>0</v>
      </c>
      <c r="J3096" s="42">
        <v>0</v>
      </c>
      <c r="K3096" s="42">
        <f>J3096*OtherData!$C$3</f>
        <v>0</v>
      </c>
      <c r="L3096" s="42" t="str">
        <f>VLOOKUP($C3096,OtherData!$H:$I,2,0)</f>
        <v>Winter</v>
      </c>
      <c r="M3096" s="54">
        <f t="shared" si="194"/>
        <v>-3.928866307812267E-2</v>
      </c>
      <c r="N3096" s="42" t="e">
        <f>VLOOKUP(E3096,Inflation!$A$2:'Inflation'!$L$63,14,FALSE)*J3096</f>
        <v>#REF!</v>
      </c>
      <c r="O3096" s="126" t="e">
        <f t="shared" si="195"/>
        <v>#REF!</v>
      </c>
      <c r="P3096" s="41">
        <v>3</v>
      </c>
      <c r="Q3096" s="41">
        <v>3</v>
      </c>
      <c r="R3096" s="41">
        <v>3</v>
      </c>
    </row>
    <row r="3097" spans="1:18">
      <c r="A3097" s="40" t="str">
        <f t="shared" si="192"/>
        <v>1_19741</v>
      </c>
      <c r="B3097" s="40">
        <v>1</v>
      </c>
      <c r="C3097" s="41" t="s">
        <v>67</v>
      </c>
      <c r="D3097" s="40">
        <v>1</v>
      </c>
      <c r="E3097" s="40">
        <v>1974</v>
      </c>
      <c r="F3097" s="40" t="str">
        <f t="shared" si="193"/>
        <v>1974Q1</v>
      </c>
      <c r="G3097" s="40">
        <v>1</v>
      </c>
      <c r="H3097" s="40">
        <v>0</v>
      </c>
      <c r="I3097" s="40">
        <v>0</v>
      </c>
      <c r="J3097" s="42">
        <v>0</v>
      </c>
      <c r="K3097" s="42">
        <f>J3097*OtherData!$C$3</f>
        <v>0</v>
      </c>
      <c r="L3097" s="42" t="str">
        <f>VLOOKUP($C3097,OtherData!$H:$I,2,0)</f>
        <v>Winter</v>
      </c>
      <c r="M3097" s="54">
        <f t="shared" si="194"/>
        <v>-3.928866307812267E-2</v>
      </c>
      <c r="N3097" s="42" t="e">
        <f>VLOOKUP(E3097,Inflation!$A$2:'Inflation'!$L$63,14,FALSE)*J3097</f>
        <v>#REF!</v>
      </c>
      <c r="O3097" s="126" t="e">
        <f t="shared" si="195"/>
        <v>#REF!</v>
      </c>
      <c r="P3097" s="41">
        <v>3</v>
      </c>
      <c r="Q3097" s="41">
        <v>3</v>
      </c>
      <c r="R3097" s="41">
        <v>3</v>
      </c>
    </row>
    <row r="3098" spans="1:18">
      <c r="A3098" s="40" t="str">
        <f t="shared" si="192"/>
        <v>6_19842</v>
      </c>
      <c r="B3098" s="40">
        <v>6</v>
      </c>
      <c r="C3098" s="41" t="s">
        <v>85</v>
      </c>
      <c r="D3098" s="40">
        <v>2</v>
      </c>
      <c r="E3098" s="40">
        <v>1984</v>
      </c>
      <c r="F3098" s="40" t="str">
        <f t="shared" si="193"/>
        <v>1984Q2</v>
      </c>
      <c r="G3098" s="40">
        <v>20</v>
      </c>
      <c r="H3098" s="40">
        <v>0</v>
      </c>
      <c r="I3098" s="40">
        <v>0</v>
      </c>
      <c r="J3098" s="42">
        <v>0</v>
      </c>
      <c r="K3098" s="42">
        <f>J3098*OtherData!$C$3</f>
        <v>0</v>
      </c>
      <c r="L3098" s="42" t="str">
        <f>VLOOKUP($C3098,OtherData!$H:$I,2,0)</f>
        <v>Heat</v>
      </c>
      <c r="M3098" s="54">
        <f t="shared" si="194"/>
        <v>-3.928866307812267E-2</v>
      </c>
      <c r="N3098" s="42" t="e">
        <f>VLOOKUP(E3098,Inflation!$A$2:'Inflation'!$L$63,14,FALSE)*J3098</f>
        <v>#REF!</v>
      </c>
      <c r="O3098" s="126" t="e">
        <f t="shared" si="195"/>
        <v>#REF!</v>
      </c>
      <c r="P3098" s="41">
        <v>3</v>
      </c>
      <c r="Q3098" s="41">
        <v>3</v>
      </c>
      <c r="R3098" s="41">
        <v>3</v>
      </c>
    </row>
    <row r="3099" spans="1:18">
      <c r="A3099" s="40" t="str">
        <f t="shared" si="192"/>
        <v>1_19842</v>
      </c>
      <c r="B3099" s="40">
        <v>1</v>
      </c>
      <c r="C3099" s="41" t="s">
        <v>85</v>
      </c>
      <c r="D3099" s="40">
        <v>2</v>
      </c>
      <c r="E3099" s="40">
        <v>1984</v>
      </c>
      <c r="F3099" s="40" t="str">
        <f t="shared" si="193"/>
        <v>1984Q2</v>
      </c>
      <c r="G3099" s="40">
        <v>20</v>
      </c>
      <c r="H3099" s="40">
        <v>0</v>
      </c>
      <c r="I3099" s="40">
        <v>0</v>
      </c>
      <c r="J3099" s="42">
        <v>0</v>
      </c>
      <c r="K3099" s="42">
        <f>J3099*OtherData!$C$3</f>
        <v>0</v>
      </c>
      <c r="L3099" s="42" t="str">
        <f>VLOOKUP($C3099,OtherData!$H:$I,2,0)</f>
        <v>Heat</v>
      </c>
      <c r="M3099" s="54">
        <f t="shared" si="194"/>
        <v>-3.928866307812267E-2</v>
      </c>
      <c r="N3099" s="42" t="e">
        <f>VLOOKUP(E3099,Inflation!$A$2:'Inflation'!$L$63,14,FALSE)*J3099</f>
        <v>#REF!</v>
      </c>
      <c r="O3099" s="126" t="e">
        <f t="shared" si="195"/>
        <v>#REF!</v>
      </c>
      <c r="P3099" s="41">
        <v>3</v>
      </c>
      <c r="Q3099" s="41">
        <v>3</v>
      </c>
      <c r="R3099" s="41">
        <v>3</v>
      </c>
    </row>
    <row r="3100" spans="1:18">
      <c r="A3100" s="40" t="str">
        <f t="shared" si="192"/>
        <v>2_19842</v>
      </c>
      <c r="B3100" s="40">
        <v>2</v>
      </c>
      <c r="C3100" s="41" t="s">
        <v>85</v>
      </c>
      <c r="D3100" s="40">
        <v>2</v>
      </c>
      <c r="E3100" s="40">
        <v>1984</v>
      </c>
      <c r="F3100" s="40" t="str">
        <f t="shared" si="193"/>
        <v>1984Q2</v>
      </c>
      <c r="G3100" s="40">
        <v>20</v>
      </c>
      <c r="H3100" s="40">
        <v>0</v>
      </c>
      <c r="I3100" s="40">
        <v>0</v>
      </c>
      <c r="J3100" s="42">
        <v>0</v>
      </c>
      <c r="K3100" s="42">
        <f>J3100*OtherData!$C$3</f>
        <v>0</v>
      </c>
      <c r="L3100" s="42" t="str">
        <f>VLOOKUP($C3100,OtherData!$H:$I,2,0)</f>
        <v>Heat</v>
      </c>
      <c r="M3100" s="54">
        <f t="shared" si="194"/>
        <v>-3.928866307812267E-2</v>
      </c>
      <c r="N3100" s="42" t="e">
        <f>VLOOKUP(E3100,Inflation!$A$2:'Inflation'!$L$63,14,FALSE)*J3100</f>
        <v>#REF!</v>
      </c>
      <c r="O3100" s="126" t="e">
        <f t="shared" si="195"/>
        <v>#REF!</v>
      </c>
      <c r="P3100" s="41">
        <v>3</v>
      </c>
      <c r="Q3100" s="41">
        <v>3</v>
      </c>
      <c r="R3100" s="41">
        <v>3</v>
      </c>
    </row>
    <row r="3101" spans="1:18">
      <c r="A3101" s="40" t="str">
        <f t="shared" si="192"/>
        <v>4_19842</v>
      </c>
      <c r="B3101" s="40">
        <v>4</v>
      </c>
      <c r="C3101" s="41" t="s">
        <v>85</v>
      </c>
      <c r="D3101" s="40">
        <v>2</v>
      </c>
      <c r="E3101" s="40">
        <v>1984</v>
      </c>
      <c r="F3101" s="40" t="str">
        <f t="shared" si="193"/>
        <v>1984Q2</v>
      </c>
      <c r="G3101" s="40">
        <v>20</v>
      </c>
      <c r="H3101" s="40">
        <v>0</v>
      </c>
      <c r="I3101" s="40">
        <v>0</v>
      </c>
      <c r="J3101" s="42">
        <v>0</v>
      </c>
      <c r="K3101" s="42">
        <f>J3101*OtherData!$C$3</f>
        <v>0</v>
      </c>
      <c r="L3101" s="42" t="str">
        <f>VLOOKUP($C3101,OtherData!$H:$I,2,0)</f>
        <v>Heat</v>
      </c>
      <c r="M3101" s="54">
        <f t="shared" si="194"/>
        <v>-3.928866307812267E-2</v>
      </c>
      <c r="N3101" s="42" t="e">
        <f>VLOOKUP(E3101,Inflation!$A$2:'Inflation'!$L$63,14,FALSE)*J3101</f>
        <v>#REF!</v>
      </c>
      <c r="O3101" s="126" t="e">
        <f t="shared" si="195"/>
        <v>#REF!</v>
      </c>
      <c r="P3101" s="41">
        <v>3</v>
      </c>
      <c r="Q3101" s="41">
        <v>3</v>
      </c>
      <c r="R3101" s="41">
        <v>5</v>
      </c>
    </row>
    <row r="3102" spans="1:18">
      <c r="A3102" s="40" t="str">
        <f t="shared" si="192"/>
        <v>3_19842</v>
      </c>
      <c r="B3102" s="40">
        <v>3</v>
      </c>
      <c r="C3102" s="41" t="s">
        <v>85</v>
      </c>
      <c r="D3102" s="40">
        <v>2</v>
      </c>
      <c r="E3102" s="40">
        <v>1984</v>
      </c>
      <c r="F3102" s="40" t="str">
        <f t="shared" si="193"/>
        <v>1984Q2</v>
      </c>
      <c r="G3102" s="40">
        <v>20</v>
      </c>
      <c r="H3102" s="40">
        <v>0</v>
      </c>
      <c r="I3102" s="40">
        <v>0</v>
      </c>
      <c r="J3102" s="42">
        <v>0</v>
      </c>
      <c r="K3102" s="42">
        <f>J3102*OtherData!$C$3</f>
        <v>0</v>
      </c>
      <c r="L3102" s="42" t="str">
        <f>VLOOKUP($C3102,OtherData!$H:$I,2,0)</f>
        <v>Heat</v>
      </c>
      <c r="M3102" s="54">
        <f t="shared" si="194"/>
        <v>-3.928866307812267E-2</v>
      </c>
      <c r="N3102" s="42" t="e">
        <f>VLOOKUP(E3102,Inflation!$A$2:'Inflation'!$L$63,14,FALSE)*J3102</f>
        <v>#REF!</v>
      </c>
      <c r="O3102" s="126" t="e">
        <f t="shared" si="195"/>
        <v>#REF!</v>
      </c>
      <c r="P3102" s="41">
        <v>4</v>
      </c>
      <c r="Q3102" s="41">
        <v>4</v>
      </c>
      <c r="R3102" s="41">
        <v>5</v>
      </c>
    </row>
    <row r="3103" spans="1:18">
      <c r="A3103" s="40" t="str">
        <f t="shared" si="192"/>
        <v>5_19842</v>
      </c>
      <c r="B3103" s="40">
        <v>5</v>
      </c>
      <c r="C3103" s="41" t="s">
        <v>85</v>
      </c>
      <c r="D3103" s="40">
        <v>2</v>
      </c>
      <c r="E3103" s="40">
        <v>1984</v>
      </c>
      <c r="F3103" s="40" t="str">
        <f t="shared" si="193"/>
        <v>1984Q2</v>
      </c>
      <c r="G3103" s="40">
        <v>20</v>
      </c>
      <c r="H3103" s="40">
        <v>0</v>
      </c>
      <c r="I3103" s="40">
        <v>0</v>
      </c>
      <c r="J3103" s="42">
        <v>0</v>
      </c>
      <c r="K3103" s="42">
        <f>J3103*OtherData!$C$3</f>
        <v>0</v>
      </c>
      <c r="L3103" s="42" t="str">
        <f>VLOOKUP($C3103,OtherData!$H:$I,2,0)</f>
        <v>Heat</v>
      </c>
      <c r="M3103" s="54">
        <f t="shared" si="194"/>
        <v>-3.928866307812267E-2</v>
      </c>
      <c r="N3103" s="42" t="e">
        <f>VLOOKUP(E3103,Inflation!$A$2:'Inflation'!$L$63,14,FALSE)*J3103</f>
        <v>#REF!</v>
      </c>
      <c r="O3103" s="126" t="e">
        <f t="shared" si="195"/>
        <v>#REF!</v>
      </c>
      <c r="P3103" s="41">
        <v>4</v>
      </c>
      <c r="Q3103" s="41">
        <v>4</v>
      </c>
      <c r="R3103" s="41">
        <v>4</v>
      </c>
    </row>
    <row r="3104" spans="1:18">
      <c r="A3104" s="40" t="str">
        <f t="shared" si="192"/>
        <v>6_19851</v>
      </c>
      <c r="B3104" s="40">
        <v>6</v>
      </c>
      <c r="C3104" s="41" t="s">
        <v>67</v>
      </c>
      <c r="D3104" s="40">
        <v>1</v>
      </c>
      <c r="E3104" s="40">
        <v>1985</v>
      </c>
      <c r="F3104" s="40" t="str">
        <f t="shared" si="193"/>
        <v>1985Q1</v>
      </c>
      <c r="G3104" s="40">
        <v>1</v>
      </c>
      <c r="H3104" s="40">
        <v>0</v>
      </c>
      <c r="I3104" s="40">
        <v>0</v>
      </c>
      <c r="J3104" s="42">
        <v>0</v>
      </c>
      <c r="K3104" s="42">
        <f>J3104*OtherData!$C$3</f>
        <v>0</v>
      </c>
      <c r="L3104" s="42" t="str">
        <f>VLOOKUP($C3104,OtherData!$H:$I,2,0)</f>
        <v>Winter</v>
      </c>
      <c r="M3104" s="54">
        <f t="shared" si="194"/>
        <v>-3.928866307812267E-2</v>
      </c>
      <c r="N3104" s="42" t="e">
        <f>VLOOKUP(E3104,Inflation!$A$2:'Inflation'!$L$63,14,FALSE)*J3104</f>
        <v>#REF!</v>
      </c>
      <c r="O3104" s="126" t="e">
        <f t="shared" si="195"/>
        <v>#REF!</v>
      </c>
      <c r="P3104" s="41">
        <v>4</v>
      </c>
      <c r="Q3104" s="41">
        <v>4</v>
      </c>
      <c r="R3104" s="41">
        <v>4</v>
      </c>
    </row>
    <row r="3105" spans="1:18">
      <c r="A3105" s="40" t="str">
        <f t="shared" si="192"/>
        <v>1_19851</v>
      </c>
      <c r="B3105" s="40">
        <v>1</v>
      </c>
      <c r="C3105" s="41" t="s">
        <v>67</v>
      </c>
      <c r="D3105" s="40">
        <v>1</v>
      </c>
      <c r="E3105" s="40">
        <v>1985</v>
      </c>
      <c r="F3105" s="40" t="str">
        <f t="shared" si="193"/>
        <v>1985Q1</v>
      </c>
      <c r="G3105" s="40">
        <v>1</v>
      </c>
      <c r="H3105" s="40">
        <v>0</v>
      </c>
      <c r="I3105" s="40">
        <v>0</v>
      </c>
      <c r="J3105" s="42">
        <v>0</v>
      </c>
      <c r="K3105" s="42">
        <f>J3105*OtherData!$C$3</f>
        <v>0</v>
      </c>
      <c r="L3105" s="42" t="str">
        <f>VLOOKUP($C3105,OtherData!$H:$I,2,0)</f>
        <v>Winter</v>
      </c>
      <c r="M3105" s="54">
        <f t="shared" si="194"/>
        <v>-3.928866307812267E-2</v>
      </c>
      <c r="N3105" s="42" t="e">
        <f>VLOOKUP(E3105,Inflation!$A$2:'Inflation'!$L$63,14,FALSE)*J3105</f>
        <v>#REF!</v>
      </c>
      <c r="O3105" s="126" t="e">
        <f t="shared" si="195"/>
        <v>#REF!</v>
      </c>
      <c r="P3105" s="41">
        <v>4</v>
      </c>
      <c r="Q3105" s="41">
        <v>4</v>
      </c>
      <c r="R3105" s="41">
        <v>4</v>
      </c>
    </row>
    <row r="3106" spans="1:18">
      <c r="A3106" s="40" t="str">
        <f t="shared" si="192"/>
        <v>2_19851</v>
      </c>
      <c r="B3106" s="40">
        <v>2</v>
      </c>
      <c r="C3106" s="41" t="s">
        <v>67</v>
      </c>
      <c r="D3106" s="40">
        <v>1</v>
      </c>
      <c r="E3106" s="40">
        <v>1985</v>
      </c>
      <c r="F3106" s="40" t="str">
        <f t="shared" si="193"/>
        <v>1985Q1</v>
      </c>
      <c r="G3106" s="40">
        <v>1</v>
      </c>
      <c r="H3106" s="40">
        <v>0</v>
      </c>
      <c r="I3106" s="40">
        <v>0</v>
      </c>
      <c r="J3106" s="42">
        <v>0</v>
      </c>
      <c r="K3106" s="42">
        <f>J3106*OtherData!$C$3</f>
        <v>0</v>
      </c>
      <c r="L3106" s="42" t="str">
        <f>VLOOKUP($C3106,OtherData!$H:$I,2,0)</f>
        <v>Winter</v>
      </c>
      <c r="M3106" s="54">
        <f t="shared" si="194"/>
        <v>-3.928866307812267E-2</v>
      </c>
      <c r="N3106" s="42" t="e">
        <f>VLOOKUP(E3106,Inflation!$A$2:'Inflation'!$L$63,14,FALSE)*J3106</f>
        <v>#REF!</v>
      </c>
      <c r="O3106" s="126" t="e">
        <f t="shared" si="195"/>
        <v>#REF!</v>
      </c>
      <c r="P3106" s="41">
        <v>4</v>
      </c>
      <c r="Q3106" s="41">
        <v>4</v>
      </c>
      <c r="R3106" s="41">
        <v>4</v>
      </c>
    </row>
    <row r="3107" spans="1:18">
      <c r="A3107" s="40" t="str">
        <f t="shared" si="192"/>
        <v>4_19851</v>
      </c>
      <c r="B3107" s="40">
        <v>4</v>
      </c>
      <c r="C3107" s="41" t="s">
        <v>67</v>
      </c>
      <c r="D3107" s="40">
        <v>1</v>
      </c>
      <c r="E3107" s="40">
        <v>1985</v>
      </c>
      <c r="F3107" s="40" t="str">
        <f t="shared" si="193"/>
        <v>1985Q1</v>
      </c>
      <c r="G3107" s="40">
        <v>1</v>
      </c>
      <c r="H3107" s="40">
        <v>0</v>
      </c>
      <c r="I3107" s="40">
        <v>0</v>
      </c>
      <c r="J3107" s="42">
        <v>0</v>
      </c>
      <c r="K3107" s="42">
        <f>J3107*OtherData!$C$3</f>
        <v>0</v>
      </c>
      <c r="L3107" s="42" t="str">
        <f>VLOOKUP($C3107,OtherData!$H:$I,2,0)</f>
        <v>Winter</v>
      </c>
      <c r="M3107" s="54">
        <f t="shared" si="194"/>
        <v>-3.928866307812267E-2</v>
      </c>
      <c r="N3107" s="42" t="e">
        <f>VLOOKUP(E3107,Inflation!$A$2:'Inflation'!$L$63,14,FALSE)*J3107</f>
        <v>#REF!</v>
      </c>
      <c r="O3107" s="126" t="e">
        <f t="shared" si="195"/>
        <v>#REF!</v>
      </c>
      <c r="P3107" s="41">
        <v>4</v>
      </c>
      <c r="Q3107" s="41">
        <v>4</v>
      </c>
      <c r="R3107" s="41">
        <v>5</v>
      </c>
    </row>
    <row r="3108" spans="1:18">
      <c r="A3108" s="40" t="str">
        <f t="shared" si="192"/>
        <v>3_19851</v>
      </c>
      <c r="B3108" s="40">
        <v>3</v>
      </c>
      <c r="C3108" s="41" t="s">
        <v>67</v>
      </c>
      <c r="D3108" s="40">
        <v>1</v>
      </c>
      <c r="E3108" s="40">
        <v>1985</v>
      </c>
      <c r="F3108" s="40" t="str">
        <f t="shared" si="193"/>
        <v>1985Q1</v>
      </c>
      <c r="G3108" s="40">
        <v>1</v>
      </c>
      <c r="H3108" s="40">
        <v>0</v>
      </c>
      <c r="I3108" s="40">
        <v>0</v>
      </c>
      <c r="J3108" s="42">
        <v>0</v>
      </c>
      <c r="K3108" s="42">
        <f>J3108*OtherData!$C$3</f>
        <v>0</v>
      </c>
      <c r="L3108" s="42" t="str">
        <f>VLOOKUP($C3108,OtherData!$H:$I,2,0)</f>
        <v>Winter</v>
      </c>
      <c r="M3108" s="54">
        <f t="shared" si="194"/>
        <v>-3.928866307812267E-2</v>
      </c>
      <c r="N3108" s="42" t="e">
        <f>VLOOKUP(E3108,Inflation!$A$2:'Inflation'!$L$63,14,FALSE)*J3108</f>
        <v>#REF!</v>
      </c>
      <c r="O3108" s="126" t="e">
        <f t="shared" si="195"/>
        <v>#REF!</v>
      </c>
      <c r="P3108" s="41">
        <v>3</v>
      </c>
      <c r="Q3108" s="41">
        <v>3</v>
      </c>
      <c r="R3108" s="41">
        <v>3</v>
      </c>
    </row>
    <row r="3109" spans="1:18">
      <c r="A3109" s="40" t="str">
        <f t="shared" si="192"/>
        <v>5_19851</v>
      </c>
      <c r="B3109" s="40">
        <v>5</v>
      </c>
      <c r="C3109" s="41" t="s">
        <v>67</v>
      </c>
      <c r="D3109" s="40">
        <v>1</v>
      </c>
      <c r="E3109" s="40">
        <v>1985</v>
      </c>
      <c r="F3109" s="40" t="str">
        <f t="shared" si="193"/>
        <v>1985Q1</v>
      </c>
      <c r="G3109" s="40">
        <v>1</v>
      </c>
      <c r="H3109" s="40">
        <v>0</v>
      </c>
      <c r="I3109" s="40">
        <v>0</v>
      </c>
      <c r="J3109" s="42">
        <v>0</v>
      </c>
      <c r="K3109" s="42">
        <f>J3109*OtherData!$C$3</f>
        <v>0</v>
      </c>
      <c r="L3109" s="42" t="str">
        <f>VLOOKUP($C3109,OtherData!$H:$I,2,0)</f>
        <v>Winter</v>
      </c>
      <c r="M3109" s="54">
        <f t="shared" si="194"/>
        <v>-3.928866307812267E-2</v>
      </c>
      <c r="N3109" s="42" t="e">
        <f>VLOOKUP(E3109,Inflation!$A$2:'Inflation'!$L$63,14,FALSE)*J3109</f>
        <v>#REF!</v>
      </c>
      <c r="O3109" s="126" t="e">
        <f t="shared" si="195"/>
        <v>#REF!</v>
      </c>
      <c r="P3109" s="41">
        <v>3</v>
      </c>
      <c r="Q3109" s="41">
        <v>3</v>
      </c>
      <c r="R3109" s="41">
        <v>5</v>
      </c>
    </row>
    <row r="3110" spans="1:18">
      <c r="A3110" s="40" t="str">
        <f t="shared" si="192"/>
        <v>1_19852</v>
      </c>
      <c r="B3110" s="40">
        <v>1</v>
      </c>
      <c r="C3110" s="41" t="s">
        <v>67</v>
      </c>
      <c r="D3110" s="40">
        <v>2</v>
      </c>
      <c r="E3110" s="40">
        <v>1985</v>
      </c>
      <c r="F3110" s="40" t="str">
        <f t="shared" si="193"/>
        <v>1985Q2</v>
      </c>
      <c r="G3110" s="40">
        <v>1</v>
      </c>
      <c r="H3110" s="40">
        <v>0</v>
      </c>
      <c r="I3110" s="40">
        <v>0</v>
      </c>
      <c r="J3110" s="42">
        <v>0</v>
      </c>
      <c r="K3110" s="42">
        <f>J3110*OtherData!$C$3</f>
        <v>0</v>
      </c>
      <c r="L3110" s="42" t="str">
        <f>VLOOKUP($C3110,OtherData!$H:$I,2,0)</f>
        <v>Winter</v>
      </c>
      <c r="M3110" s="54">
        <f t="shared" si="194"/>
        <v>-3.928866307812267E-2</v>
      </c>
      <c r="N3110" s="42" t="e">
        <f>VLOOKUP(E3110,Inflation!$A$2:'Inflation'!$L$63,14,FALSE)*J3110</f>
        <v>#REF!</v>
      </c>
      <c r="O3110" s="126" t="e">
        <f t="shared" si="195"/>
        <v>#REF!</v>
      </c>
      <c r="P3110" s="41">
        <v>3</v>
      </c>
      <c r="Q3110" s="41">
        <v>3</v>
      </c>
      <c r="R3110" s="41">
        <v>3</v>
      </c>
    </row>
    <row r="3111" spans="1:18">
      <c r="A3111" s="40" t="str">
        <f t="shared" si="192"/>
        <v>6_19852</v>
      </c>
      <c r="B3111" s="40">
        <v>6</v>
      </c>
      <c r="C3111" s="41" t="s">
        <v>112</v>
      </c>
      <c r="D3111" s="40">
        <v>2</v>
      </c>
      <c r="E3111" s="40">
        <v>1985</v>
      </c>
      <c r="F3111" s="40" t="str">
        <f t="shared" si="193"/>
        <v>1985Q2</v>
      </c>
      <c r="G3111" s="40">
        <v>7</v>
      </c>
      <c r="H3111" s="40">
        <v>0</v>
      </c>
      <c r="I3111" s="40">
        <v>0</v>
      </c>
      <c r="J3111" s="42">
        <v>0</v>
      </c>
      <c r="K3111" s="42">
        <f>J3111*OtherData!$C$3</f>
        <v>0</v>
      </c>
      <c r="L3111" s="42" t="str">
        <f>VLOOKUP($C3111,OtherData!$H:$I,2,0)</f>
        <v>Heat</v>
      </c>
      <c r="M3111" s="54">
        <f t="shared" si="194"/>
        <v>-3.928866307812267E-2</v>
      </c>
      <c r="N3111" s="42" t="e">
        <f>VLOOKUP(E3111,Inflation!$A$2:'Inflation'!$L$63,14,FALSE)*J3111</f>
        <v>#REF!</v>
      </c>
      <c r="O3111" s="126" t="e">
        <f t="shared" si="195"/>
        <v>#REF!</v>
      </c>
      <c r="P3111" s="41">
        <v>3</v>
      </c>
      <c r="Q3111" s="41">
        <v>3</v>
      </c>
      <c r="R3111" s="41">
        <v>3</v>
      </c>
    </row>
    <row r="3112" spans="1:18">
      <c r="A3112" s="40" t="str">
        <f t="shared" si="192"/>
        <v>1_19852</v>
      </c>
      <c r="B3112" s="40">
        <v>1</v>
      </c>
      <c r="C3112" s="41" t="s">
        <v>112</v>
      </c>
      <c r="D3112" s="40">
        <v>2</v>
      </c>
      <c r="E3112" s="40">
        <v>1985</v>
      </c>
      <c r="F3112" s="40" t="str">
        <f t="shared" si="193"/>
        <v>1985Q2</v>
      </c>
      <c r="G3112" s="40">
        <v>7</v>
      </c>
      <c r="H3112" s="40">
        <v>0</v>
      </c>
      <c r="I3112" s="40">
        <v>0</v>
      </c>
      <c r="J3112" s="42">
        <v>0</v>
      </c>
      <c r="K3112" s="42">
        <f>J3112*OtherData!$C$3</f>
        <v>0</v>
      </c>
      <c r="L3112" s="42" t="str">
        <f>VLOOKUP($C3112,OtherData!$H:$I,2,0)</f>
        <v>Heat</v>
      </c>
      <c r="M3112" s="54">
        <f t="shared" si="194"/>
        <v>-3.928866307812267E-2</v>
      </c>
      <c r="N3112" s="42" t="e">
        <f>VLOOKUP(E3112,Inflation!$A$2:'Inflation'!$L$63,14,FALSE)*J3112</f>
        <v>#REF!</v>
      </c>
      <c r="O3112" s="126" t="e">
        <f t="shared" si="195"/>
        <v>#REF!</v>
      </c>
      <c r="P3112" s="41">
        <v>3</v>
      </c>
      <c r="Q3112" s="41">
        <v>3</v>
      </c>
      <c r="R3112" s="41">
        <v>3</v>
      </c>
    </row>
    <row r="3113" spans="1:18">
      <c r="A3113" s="40" t="str">
        <f t="shared" si="192"/>
        <v>2_19852</v>
      </c>
      <c r="B3113" s="40">
        <v>2</v>
      </c>
      <c r="C3113" s="41" t="s">
        <v>112</v>
      </c>
      <c r="D3113" s="40">
        <v>2</v>
      </c>
      <c r="E3113" s="40">
        <v>1985</v>
      </c>
      <c r="F3113" s="40" t="str">
        <f t="shared" si="193"/>
        <v>1985Q2</v>
      </c>
      <c r="G3113" s="40">
        <v>7</v>
      </c>
      <c r="H3113" s="40">
        <v>0</v>
      </c>
      <c r="I3113" s="40">
        <v>0</v>
      </c>
      <c r="J3113" s="42">
        <v>0</v>
      </c>
      <c r="K3113" s="42">
        <f>J3113*OtherData!$C$3</f>
        <v>0</v>
      </c>
      <c r="L3113" s="42" t="str">
        <f>VLOOKUP($C3113,OtherData!$H:$I,2,0)</f>
        <v>Heat</v>
      </c>
      <c r="M3113" s="54">
        <f t="shared" si="194"/>
        <v>-3.928866307812267E-2</v>
      </c>
      <c r="N3113" s="42" t="e">
        <f>VLOOKUP(E3113,Inflation!$A$2:'Inflation'!$L$63,14,FALSE)*J3113</f>
        <v>#REF!</v>
      </c>
      <c r="O3113" s="126" t="e">
        <f t="shared" si="195"/>
        <v>#REF!</v>
      </c>
      <c r="P3113" s="41">
        <v>3</v>
      </c>
      <c r="Q3113" s="41">
        <v>3</v>
      </c>
      <c r="R3113" s="41">
        <v>3</v>
      </c>
    </row>
    <row r="3114" spans="1:18">
      <c r="A3114" s="40" t="str">
        <f t="shared" si="192"/>
        <v>4_19852</v>
      </c>
      <c r="B3114" s="40">
        <v>4</v>
      </c>
      <c r="C3114" s="41" t="s">
        <v>112</v>
      </c>
      <c r="D3114" s="40">
        <v>2</v>
      </c>
      <c r="E3114" s="40">
        <v>1985</v>
      </c>
      <c r="F3114" s="40" t="str">
        <f t="shared" si="193"/>
        <v>1985Q2</v>
      </c>
      <c r="G3114" s="40">
        <v>7</v>
      </c>
      <c r="H3114" s="40">
        <v>0</v>
      </c>
      <c r="I3114" s="40">
        <v>0</v>
      </c>
      <c r="J3114" s="42">
        <v>0</v>
      </c>
      <c r="K3114" s="42">
        <f>J3114*OtherData!$C$3</f>
        <v>0</v>
      </c>
      <c r="L3114" s="42" t="str">
        <f>VLOOKUP($C3114,OtherData!$H:$I,2,0)</f>
        <v>Heat</v>
      </c>
      <c r="M3114" s="54">
        <f t="shared" si="194"/>
        <v>-3.928866307812267E-2</v>
      </c>
      <c r="N3114" s="42" t="e">
        <f>VLOOKUP(E3114,Inflation!$A$2:'Inflation'!$L$63,14,FALSE)*J3114</f>
        <v>#REF!</v>
      </c>
      <c r="O3114" s="126" t="e">
        <f t="shared" si="195"/>
        <v>#REF!</v>
      </c>
      <c r="P3114" s="41">
        <v>3</v>
      </c>
      <c r="Q3114" s="41">
        <v>3</v>
      </c>
      <c r="R3114" s="41">
        <v>5</v>
      </c>
    </row>
    <row r="3115" spans="1:18">
      <c r="A3115" s="40" t="str">
        <f t="shared" si="192"/>
        <v>3_19852</v>
      </c>
      <c r="B3115" s="40">
        <v>3</v>
      </c>
      <c r="C3115" s="41" t="s">
        <v>112</v>
      </c>
      <c r="D3115" s="40">
        <v>2</v>
      </c>
      <c r="E3115" s="40">
        <v>1985</v>
      </c>
      <c r="F3115" s="40" t="str">
        <f t="shared" si="193"/>
        <v>1985Q2</v>
      </c>
      <c r="G3115" s="40">
        <v>7</v>
      </c>
      <c r="H3115" s="40">
        <v>0</v>
      </c>
      <c r="I3115" s="40">
        <v>0</v>
      </c>
      <c r="J3115" s="42">
        <v>0</v>
      </c>
      <c r="K3115" s="42">
        <f>J3115*OtherData!$C$3</f>
        <v>0</v>
      </c>
      <c r="L3115" s="42" t="str">
        <f>VLOOKUP($C3115,OtherData!$H:$I,2,0)</f>
        <v>Heat</v>
      </c>
      <c r="M3115" s="54">
        <f t="shared" si="194"/>
        <v>-3.928866307812267E-2</v>
      </c>
      <c r="N3115" s="42" t="e">
        <f>VLOOKUP(E3115,Inflation!$A$2:'Inflation'!$L$63,14,FALSE)*J3115</f>
        <v>#REF!</v>
      </c>
      <c r="O3115" s="126" t="e">
        <f t="shared" si="195"/>
        <v>#REF!</v>
      </c>
      <c r="P3115" s="41">
        <v>4</v>
      </c>
      <c r="Q3115" s="41">
        <v>4</v>
      </c>
      <c r="R3115" s="41">
        <v>5</v>
      </c>
    </row>
    <row r="3116" spans="1:18">
      <c r="A3116" s="40" t="str">
        <f t="shared" si="192"/>
        <v>5_19852</v>
      </c>
      <c r="B3116" s="40">
        <v>5</v>
      </c>
      <c r="C3116" s="41" t="s">
        <v>112</v>
      </c>
      <c r="D3116" s="40">
        <v>2</v>
      </c>
      <c r="E3116" s="40">
        <v>1985</v>
      </c>
      <c r="F3116" s="40" t="str">
        <f t="shared" si="193"/>
        <v>1985Q2</v>
      </c>
      <c r="G3116" s="40">
        <v>7</v>
      </c>
      <c r="H3116" s="40">
        <v>0</v>
      </c>
      <c r="I3116" s="40">
        <v>0</v>
      </c>
      <c r="J3116" s="42">
        <v>0</v>
      </c>
      <c r="K3116" s="42">
        <f>J3116*OtherData!$C$3</f>
        <v>0</v>
      </c>
      <c r="L3116" s="42" t="str">
        <f>VLOOKUP($C3116,OtherData!$H:$I,2,0)</f>
        <v>Heat</v>
      </c>
      <c r="M3116" s="54">
        <f t="shared" si="194"/>
        <v>-3.928866307812267E-2</v>
      </c>
      <c r="N3116" s="42" t="e">
        <f>VLOOKUP(E3116,Inflation!$A$2:'Inflation'!$L$63,14,FALSE)*J3116</f>
        <v>#REF!</v>
      </c>
      <c r="O3116" s="126" t="e">
        <f t="shared" si="195"/>
        <v>#REF!</v>
      </c>
      <c r="P3116" s="41">
        <v>4</v>
      </c>
      <c r="Q3116" s="41">
        <v>4</v>
      </c>
      <c r="R3116" s="41">
        <v>4</v>
      </c>
    </row>
    <row r="3117" spans="1:18">
      <c r="A3117" s="40" t="str">
        <f t="shared" si="192"/>
        <v>6_19751</v>
      </c>
      <c r="B3117" s="40">
        <v>6</v>
      </c>
      <c r="C3117" s="41" t="s">
        <v>67</v>
      </c>
      <c r="D3117" s="40">
        <v>1</v>
      </c>
      <c r="E3117" s="40">
        <v>1975</v>
      </c>
      <c r="F3117" s="40" t="str">
        <f t="shared" si="193"/>
        <v>1975Q1</v>
      </c>
      <c r="G3117" s="40">
        <v>2</v>
      </c>
      <c r="H3117" s="40">
        <v>0</v>
      </c>
      <c r="I3117" s="40">
        <v>0</v>
      </c>
      <c r="J3117" s="42">
        <v>0</v>
      </c>
      <c r="K3117" s="42">
        <f>J3117*OtherData!$C$3</f>
        <v>0</v>
      </c>
      <c r="L3117" s="42" t="str">
        <f>VLOOKUP($C3117,OtherData!$H:$I,2,0)</f>
        <v>Winter</v>
      </c>
      <c r="M3117" s="54">
        <f t="shared" si="194"/>
        <v>-3.928866307812267E-2</v>
      </c>
      <c r="N3117" s="42" t="e">
        <f>VLOOKUP(E3117,Inflation!$A$2:'Inflation'!$L$63,14,FALSE)*J3117</f>
        <v>#REF!</v>
      </c>
      <c r="O3117" s="126" t="e">
        <f t="shared" si="195"/>
        <v>#REF!</v>
      </c>
      <c r="P3117" s="41">
        <v>4</v>
      </c>
      <c r="Q3117" s="41">
        <v>4</v>
      </c>
      <c r="R3117" s="41">
        <v>4</v>
      </c>
    </row>
    <row r="3118" spans="1:18">
      <c r="A3118" s="40" t="str">
        <f t="shared" si="192"/>
        <v>1_19751</v>
      </c>
      <c r="B3118" s="40">
        <v>1</v>
      </c>
      <c r="C3118" s="41" t="s">
        <v>67</v>
      </c>
      <c r="D3118" s="40">
        <v>1</v>
      </c>
      <c r="E3118" s="40">
        <v>1975</v>
      </c>
      <c r="F3118" s="40" t="str">
        <f t="shared" si="193"/>
        <v>1975Q1</v>
      </c>
      <c r="G3118" s="40">
        <v>2</v>
      </c>
      <c r="H3118" s="40">
        <v>0</v>
      </c>
      <c r="I3118" s="40">
        <v>0</v>
      </c>
      <c r="J3118" s="42">
        <v>0</v>
      </c>
      <c r="K3118" s="42">
        <f>J3118*OtherData!$C$3</f>
        <v>0</v>
      </c>
      <c r="L3118" s="42" t="str">
        <f>VLOOKUP($C3118,OtherData!$H:$I,2,0)</f>
        <v>Winter</v>
      </c>
      <c r="M3118" s="54">
        <f t="shared" si="194"/>
        <v>-3.928866307812267E-2</v>
      </c>
      <c r="N3118" s="42" t="e">
        <f>VLOOKUP(E3118,Inflation!$A$2:'Inflation'!$L$63,14,FALSE)*J3118</f>
        <v>#REF!</v>
      </c>
      <c r="O3118" s="126" t="e">
        <f t="shared" si="195"/>
        <v>#REF!</v>
      </c>
      <c r="P3118" s="41">
        <v>4</v>
      </c>
      <c r="Q3118" s="41">
        <v>4</v>
      </c>
      <c r="R3118" s="41">
        <v>4</v>
      </c>
    </row>
    <row r="3119" spans="1:18">
      <c r="A3119" s="40" t="str">
        <f t="shared" si="192"/>
        <v>2_19751</v>
      </c>
      <c r="B3119" s="40">
        <v>2</v>
      </c>
      <c r="C3119" s="41" t="s">
        <v>67</v>
      </c>
      <c r="D3119" s="40">
        <v>1</v>
      </c>
      <c r="E3119" s="40">
        <v>1975</v>
      </c>
      <c r="F3119" s="40" t="str">
        <f t="shared" si="193"/>
        <v>1975Q1</v>
      </c>
      <c r="G3119" s="40">
        <v>2</v>
      </c>
      <c r="H3119" s="40">
        <v>0</v>
      </c>
      <c r="I3119" s="40">
        <v>0</v>
      </c>
      <c r="J3119" s="42">
        <v>0</v>
      </c>
      <c r="K3119" s="42">
        <f>J3119*OtherData!$C$3</f>
        <v>0</v>
      </c>
      <c r="L3119" s="42" t="str">
        <f>VLOOKUP($C3119,OtherData!$H:$I,2,0)</f>
        <v>Winter</v>
      </c>
      <c r="M3119" s="54">
        <f t="shared" si="194"/>
        <v>-3.928866307812267E-2</v>
      </c>
      <c r="N3119" s="42" t="e">
        <f>VLOOKUP(E3119,Inflation!$A$2:'Inflation'!$L$63,14,FALSE)*J3119</f>
        <v>#REF!</v>
      </c>
      <c r="O3119" s="126" t="e">
        <f t="shared" si="195"/>
        <v>#REF!</v>
      </c>
      <c r="P3119" s="41">
        <v>4</v>
      </c>
      <c r="Q3119" s="41">
        <v>4</v>
      </c>
      <c r="R3119" s="41">
        <v>4</v>
      </c>
    </row>
    <row r="3120" spans="1:18">
      <c r="A3120" s="40" t="str">
        <f t="shared" si="192"/>
        <v>4_19751</v>
      </c>
      <c r="B3120" s="40">
        <v>4</v>
      </c>
      <c r="C3120" s="41" t="s">
        <v>67</v>
      </c>
      <c r="D3120" s="40">
        <v>1</v>
      </c>
      <c r="E3120" s="40">
        <v>1975</v>
      </c>
      <c r="F3120" s="40" t="str">
        <f t="shared" si="193"/>
        <v>1975Q1</v>
      </c>
      <c r="G3120" s="40">
        <v>2</v>
      </c>
      <c r="H3120" s="40">
        <v>0</v>
      </c>
      <c r="I3120" s="40">
        <v>0</v>
      </c>
      <c r="J3120" s="42">
        <v>0</v>
      </c>
      <c r="K3120" s="42">
        <f>J3120*OtherData!$C$3</f>
        <v>0</v>
      </c>
      <c r="L3120" s="42" t="str">
        <f>VLOOKUP($C3120,OtherData!$H:$I,2,0)</f>
        <v>Winter</v>
      </c>
      <c r="M3120" s="54">
        <f t="shared" si="194"/>
        <v>-3.928866307812267E-2</v>
      </c>
      <c r="N3120" s="42" t="e">
        <f>VLOOKUP(E3120,Inflation!$A$2:'Inflation'!$L$63,14,FALSE)*J3120</f>
        <v>#REF!</v>
      </c>
      <c r="O3120" s="126" t="e">
        <f t="shared" si="195"/>
        <v>#REF!</v>
      </c>
      <c r="P3120" s="41">
        <v>4</v>
      </c>
      <c r="Q3120" s="41">
        <v>4</v>
      </c>
      <c r="R3120" s="41">
        <v>5</v>
      </c>
    </row>
    <row r="3121" spans="1:18">
      <c r="A3121" s="40" t="str">
        <f t="shared" si="192"/>
        <v>3_19751</v>
      </c>
      <c r="B3121" s="40">
        <v>3</v>
      </c>
      <c r="C3121" s="41" t="s">
        <v>67</v>
      </c>
      <c r="D3121" s="40">
        <v>1</v>
      </c>
      <c r="E3121" s="40">
        <v>1975</v>
      </c>
      <c r="F3121" s="40" t="str">
        <f t="shared" si="193"/>
        <v>1975Q1</v>
      </c>
      <c r="G3121" s="40">
        <v>2</v>
      </c>
      <c r="H3121" s="40">
        <v>0</v>
      </c>
      <c r="I3121" s="40">
        <v>0</v>
      </c>
      <c r="J3121" s="42">
        <v>0</v>
      </c>
      <c r="K3121" s="42">
        <f>J3121*OtherData!$C$3</f>
        <v>0</v>
      </c>
      <c r="L3121" s="42" t="str">
        <f>VLOOKUP($C3121,OtherData!$H:$I,2,0)</f>
        <v>Winter</v>
      </c>
      <c r="M3121" s="54">
        <f t="shared" si="194"/>
        <v>-3.928866307812267E-2</v>
      </c>
      <c r="N3121" s="42" t="e">
        <f>VLOOKUP(E3121,Inflation!$A$2:'Inflation'!$L$63,14,FALSE)*J3121</f>
        <v>#REF!</v>
      </c>
      <c r="O3121" s="126" t="e">
        <f t="shared" si="195"/>
        <v>#REF!</v>
      </c>
      <c r="P3121" s="41">
        <v>4</v>
      </c>
      <c r="Q3121" s="41">
        <v>4</v>
      </c>
      <c r="R3121" s="41">
        <v>5</v>
      </c>
    </row>
    <row r="3122" spans="1:18">
      <c r="A3122" s="40" t="str">
        <f t="shared" si="192"/>
        <v>5_19751</v>
      </c>
      <c r="B3122" s="40">
        <v>5</v>
      </c>
      <c r="C3122" s="41" t="s">
        <v>67</v>
      </c>
      <c r="D3122" s="40">
        <v>1</v>
      </c>
      <c r="E3122" s="40">
        <v>1975</v>
      </c>
      <c r="F3122" s="40" t="str">
        <f t="shared" si="193"/>
        <v>1975Q1</v>
      </c>
      <c r="G3122" s="40">
        <v>2</v>
      </c>
      <c r="H3122" s="40">
        <v>0</v>
      </c>
      <c r="I3122" s="40">
        <v>0</v>
      </c>
      <c r="J3122" s="42">
        <v>0</v>
      </c>
      <c r="K3122" s="42">
        <f>J3122*OtherData!$C$3</f>
        <v>0</v>
      </c>
      <c r="L3122" s="42" t="str">
        <f>VLOOKUP($C3122,OtherData!$H:$I,2,0)</f>
        <v>Winter</v>
      </c>
      <c r="M3122" s="54">
        <f t="shared" si="194"/>
        <v>-3.928866307812267E-2</v>
      </c>
      <c r="N3122" s="42" t="e">
        <f>VLOOKUP(E3122,Inflation!$A$2:'Inflation'!$L$63,14,FALSE)*J3122</f>
        <v>#REF!</v>
      </c>
      <c r="O3122" s="126" t="e">
        <f t="shared" si="195"/>
        <v>#REF!</v>
      </c>
      <c r="P3122" s="41">
        <v>3</v>
      </c>
      <c r="Q3122" s="41">
        <v>3</v>
      </c>
      <c r="R3122" s="41">
        <v>5</v>
      </c>
    </row>
    <row r="3123" spans="1:18">
      <c r="A3123" s="40" t="str">
        <f t="shared" si="192"/>
        <v>6_19821</v>
      </c>
      <c r="B3123" s="40">
        <v>6</v>
      </c>
      <c r="C3123" s="41" t="s">
        <v>67</v>
      </c>
      <c r="D3123" s="40">
        <v>1</v>
      </c>
      <c r="E3123" s="40">
        <v>1982</v>
      </c>
      <c r="F3123" s="40" t="str">
        <f t="shared" si="193"/>
        <v>1982Q1</v>
      </c>
      <c r="G3123" s="40">
        <v>1</v>
      </c>
      <c r="H3123" s="40">
        <v>0</v>
      </c>
      <c r="I3123" s="40">
        <v>0</v>
      </c>
      <c r="J3123" s="42">
        <v>0</v>
      </c>
      <c r="K3123" s="42">
        <f>J3123*OtherData!$C$3</f>
        <v>0</v>
      </c>
      <c r="L3123" s="42" t="str">
        <f>VLOOKUP($C3123,OtherData!$H:$I,2,0)</f>
        <v>Winter</v>
      </c>
      <c r="M3123" s="54">
        <f t="shared" si="194"/>
        <v>-3.928866307812267E-2</v>
      </c>
      <c r="N3123" s="42" t="e">
        <f>VLOOKUP(E3123,Inflation!$A$2:'Inflation'!$L$63,14,FALSE)*J3123</f>
        <v>#REF!</v>
      </c>
      <c r="O3123" s="126" t="e">
        <f t="shared" si="195"/>
        <v>#REF!</v>
      </c>
      <c r="P3123" s="41">
        <v>4</v>
      </c>
      <c r="Q3123" s="41">
        <v>4</v>
      </c>
      <c r="R3123" s="41">
        <v>4</v>
      </c>
    </row>
    <row r="3124" spans="1:18">
      <c r="A3124" s="40" t="str">
        <f t="shared" si="192"/>
        <v>6_19822</v>
      </c>
      <c r="B3124" s="40">
        <v>6</v>
      </c>
      <c r="C3124" s="41" t="s">
        <v>67</v>
      </c>
      <c r="D3124" s="40">
        <v>2</v>
      </c>
      <c r="E3124" s="40">
        <v>1982</v>
      </c>
      <c r="F3124" s="40" t="str">
        <f t="shared" si="193"/>
        <v>1982Q2</v>
      </c>
      <c r="G3124" s="40">
        <v>1</v>
      </c>
      <c r="H3124" s="40">
        <v>0</v>
      </c>
      <c r="I3124" s="40">
        <v>0</v>
      </c>
      <c r="J3124" s="42">
        <v>0</v>
      </c>
      <c r="K3124" s="42">
        <f>J3124*OtherData!$C$3</f>
        <v>0</v>
      </c>
      <c r="L3124" s="42" t="str">
        <f>VLOOKUP($C3124,OtherData!$H:$I,2,0)</f>
        <v>Winter</v>
      </c>
      <c r="M3124" s="54">
        <f t="shared" si="194"/>
        <v>-3.928866307812267E-2</v>
      </c>
      <c r="N3124" s="42" t="e">
        <f>VLOOKUP(E3124,Inflation!$A$2:'Inflation'!$L$63,14,FALSE)*J3124</f>
        <v>#REF!</v>
      </c>
      <c r="O3124" s="126" t="e">
        <f t="shared" si="195"/>
        <v>#REF!</v>
      </c>
      <c r="P3124" s="41">
        <v>3</v>
      </c>
      <c r="Q3124" s="41">
        <v>3</v>
      </c>
      <c r="R3124" s="41">
        <v>3</v>
      </c>
    </row>
    <row r="3125" spans="1:18">
      <c r="A3125" s="40" t="str">
        <f t="shared" si="192"/>
        <v>1_19821</v>
      </c>
      <c r="B3125" s="40">
        <v>1</v>
      </c>
      <c r="C3125" s="41" t="s">
        <v>67</v>
      </c>
      <c r="D3125" s="40">
        <v>1</v>
      </c>
      <c r="E3125" s="40">
        <v>1982</v>
      </c>
      <c r="F3125" s="40" t="str">
        <f t="shared" si="193"/>
        <v>1982Q1</v>
      </c>
      <c r="G3125" s="40">
        <v>1</v>
      </c>
      <c r="H3125" s="40">
        <v>0</v>
      </c>
      <c r="I3125" s="40">
        <v>0</v>
      </c>
      <c r="J3125" s="42">
        <v>0</v>
      </c>
      <c r="K3125" s="42">
        <f>J3125*OtherData!$C$3</f>
        <v>0</v>
      </c>
      <c r="L3125" s="42" t="str">
        <f>VLOOKUP($C3125,OtherData!$H:$I,2,0)</f>
        <v>Winter</v>
      </c>
      <c r="M3125" s="54">
        <f t="shared" si="194"/>
        <v>-3.928866307812267E-2</v>
      </c>
      <c r="N3125" s="42" t="e">
        <f>VLOOKUP(E3125,Inflation!$A$2:'Inflation'!$L$63,14,FALSE)*J3125</f>
        <v>#REF!</v>
      </c>
      <c r="O3125" s="126" t="e">
        <f t="shared" si="195"/>
        <v>#REF!</v>
      </c>
      <c r="P3125" s="41">
        <v>4</v>
      </c>
      <c r="Q3125" s="41">
        <v>4</v>
      </c>
      <c r="R3125" s="41">
        <v>4</v>
      </c>
    </row>
    <row r="3126" spans="1:18">
      <c r="A3126" s="40" t="str">
        <f t="shared" si="192"/>
        <v>1_19822</v>
      </c>
      <c r="B3126" s="40">
        <v>1</v>
      </c>
      <c r="C3126" s="41" t="s">
        <v>67</v>
      </c>
      <c r="D3126" s="40">
        <v>2</v>
      </c>
      <c r="E3126" s="40">
        <v>1982</v>
      </c>
      <c r="F3126" s="40" t="str">
        <f t="shared" si="193"/>
        <v>1982Q2</v>
      </c>
      <c r="G3126" s="40">
        <v>1</v>
      </c>
      <c r="H3126" s="40">
        <v>0</v>
      </c>
      <c r="I3126" s="40">
        <v>0</v>
      </c>
      <c r="J3126" s="42">
        <v>0</v>
      </c>
      <c r="K3126" s="42">
        <f>J3126*OtherData!$C$3</f>
        <v>0</v>
      </c>
      <c r="L3126" s="42" t="str">
        <f>VLOOKUP($C3126,OtherData!$H:$I,2,0)</f>
        <v>Winter</v>
      </c>
      <c r="M3126" s="54">
        <f t="shared" si="194"/>
        <v>-3.928866307812267E-2</v>
      </c>
      <c r="N3126" s="42" t="e">
        <f>VLOOKUP(E3126,Inflation!$A$2:'Inflation'!$L$63,14,FALSE)*J3126</f>
        <v>#REF!</v>
      </c>
      <c r="O3126" s="126" t="e">
        <f t="shared" si="195"/>
        <v>#REF!</v>
      </c>
      <c r="P3126" s="41">
        <v>3</v>
      </c>
      <c r="Q3126" s="41">
        <v>3</v>
      </c>
      <c r="R3126" s="41">
        <v>3</v>
      </c>
    </row>
    <row r="3127" spans="1:18">
      <c r="A3127" s="40" t="str">
        <f t="shared" si="192"/>
        <v>2_19821</v>
      </c>
      <c r="B3127" s="40">
        <v>2</v>
      </c>
      <c r="C3127" s="41" t="s">
        <v>67</v>
      </c>
      <c r="D3127" s="40">
        <v>1</v>
      </c>
      <c r="E3127" s="40">
        <v>1982</v>
      </c>
      <c r="F3127" s="40" t="str">
        <f t="shared" si="193"/>
        <v>1982Q1</v>
      </c>
      <c r="G3127" s="40">
        <v>1</v>
      </c>
      <c r="H3127" s="40">
        <v>0</v>
      </c>
      <c r="I3127" s="40">
        <v>0</v>
      </c>
      <c r="J3127" s="42">
        <v>0</v>
      </c>
      <c r="K3127" s="42">
        <f>J3127*OtherData!$C$3</f>
        <v>0</v>
      </c>
      <c r="L3127" s="42" t="str">
        <f>VLOOKUP($C3127,OtherData!$H:$I,2,0)</f>
        <v>Winter</v>
      </c>
      <c r="M3127" s="54">
        <f t="shared" si="194"/>
        <v>-3.928866307812267E-2</v>
      </c>
      <c r="N3127" s="42" t="e">
        <f>VLOOKUP(E3127,Inflation!$A$2:'Inflation'!$L$63,14,FALSE)*J3127</f>
        <v>#REF!</v>
      </c>
      <c r="O3127" s="126" t="e">
        <f t="shared" si="195"/>
        <v>#REF!</v>
      </c>
      <c r="P3127" s="41">
        <v>4</v>
      </c>
      <c r="Q3127" s="41">
        <v>4</v>
      </c>
      <c r="R3127" s="41">
        <v>4</v>
      </c>
    </row>
    <row r="3128" spans="1:18">
      <c r="A3128" s="40" t="str">
        <f t="shared" si="192"/>
        <v>2_19822</v>
      </c>
      <c r="B3128" s="40">
        <v>2</v>
      </c>
      <c r="C3128" s="41" t="s">
        <v>67</v>
      </c>
      <c r="D3128" s="40">
        <v>2</v>
      </c>
      <c r="E3128" s="40">
        <v>1982</v>
      </c>
      <c r="F3128" s="40" t="str">
        <f t="shared" si="193"/>
        <v>1982Q2</v>
      </c>
      <c r="G3128" s="40">
        <v>1</v>
      </c>
      <c r="H3128" s="40">
        <v>0</v>
      </c>
      <c r="I3128" s="40">
        <v>0</v>
      </c>
      <c r="J3128" s="42">
        <v>0</v>
      </c>
      <c r="K3128" s="42">
        <f>J3128*OtherData!$C$3</f>
        <v>0</v>
      </c>
      <c r="L3128" s="42" t="str">
        <f>VLOOKUP($C3128,OtherData!$H:$I,2,0)</f>
        <v>Winter</v>
      </c>
      <c r="M3128" s="54">
        <f t="shared" si="194"/>
        <v>-3.928866307812267E-2</v>
      </c>
      <c r="N3128" s="42" t="e">
        <f>VLOOKUP(E3128,Inflation!$A$2:'Inflation'!$L$63,14,FALSE)*J3128</f>
        <v>#REF!</v>
      </c>
      <c r="O3128" s="126" t="e">
        <f t="shared" si="195"/>
        <v>#REF!</v>
      </c>
      <c r="P3128" s="41">
        <v>3</v>
      </c>
      <c r="Q3128" s="41">
        <v>3</v>
      </c>
      <c r="R3128" s="41">
        <v>3</v>
      </c>
    </row>
    <row r="3129" spans="1:18">
      <c r="A3129" s="40" t="str">
        <f t="shared" si="192"/>
        <v>4_19821</v>
      </c>
      <c r="B3129" s="40">
        <v>4</v>
      </c>
      <c r="C3129" s="41" t="s">
        <v>67</v>
      </c>
      <c r="D3129" s="40">
        <v>1</v>
      </c>
      <c r="E3129" s="40">
        <v>1982</v>
      </c>
      <c r="F3129" s="40" t="str">
        <f t="shared" si="193"/>
        <v>1982Q1</v>
      </c>
      <c r="G3129" s="40">
        <v>1</v>
      </c>
      <c r="H3129" s="40">
        <v>0</v>
      </c>
      <c r="I3129" s="40">
        <v>0</v>
      </c>
      <c r="J3129" s="42">
        <v>0</v>
      </c>
      <c r="K3129" s="42">
        <f>J3129*OtherData!$C$3</f>
        <v>0</v>
      </c>
      <c r="L3129" s="42" t="str">
        <f>VLOOKUP($C3129,OtherData!$H:$I,2,0)</f>
        <v>Winter</v>
      </c>
      <c r="M3129" s="54">
        <f t="shared" si="194"/>
        <v>-3.928866307812267E-2</v>
      </c>
      <c r="N3129" s="42" t="e">
        <f>VLOOKUP(E3129,Inflation!$A$2:'Inflation'!$L$63,14,FALSE)*J3129</f>
        <v>#REF!</v>
      </c>
      <c r="O3129" s="126" t="e">
        <f t="shared" si="195"/>
        <v>#REF!</v>
      </c>
      <c r="P3129" s="41">
        <v>4</v>
      </c>
      <c r="Q3129" s="41">
        <v>4</v>
      </c>
      <c r="R3129" s="41">
        <v>4</v>
      </c>
    </row>
    <row r="3130" spans="1:18">
      <c r="A3130" s="40" t="str">
        <f t="shared" si="192"/>
        <v>4_19822</v>
      </c>
      <c r="B3130" s="40">
        <v>4</v>
      </c>
      <c r="C3130" s="41" t="s">
        <v>67</v>
      </c>
      <c r="D3130" s="40">
        <v>2</v>
      </c>
      <c r="E3130" s="40">
        <v>1982</v>
      </c>
      <c r="F3130" s="40" t="str">
        <f t="shared" si="193"/>
        <v>1982Q2</v>
      </c>
      <c r="G3130" s="40">
        <v>1</v>
      </c>
      <c r="H3130" s="40">
        <v>0</v>
      </c>
      <c r="I3130" s="40">
        <v>0</v>
      </c>
      <c r="J3130" s="42">
        <v>0</v>
      </c>
      <c r="K3130" s="42">
        <f>J3130*OtherData!$C$3</f>
        <v>0</v>
      </c>
      <c r="L3130" s="42" t="str">
        <f>VLOOKUP($C3130,OtherData!$H:$I,2,0)</f>
        <v>Winter</v>
      </c>
      <c r="M3130" s="54">
        <f t="shared" si="194"/>
        <v>-3.928866307812267E-2</v>
      </c>
      <c r="N3130" s="42" t="e">
        <f>VLOOKUP(E3130,Inflation!$A$2:'Inflation'!$L$63,14,FALSE)*J3130</f>
        <v>#REF!</v>
      </c>
      <c r="O3130" s="126" t="e">
        <f t="shared" si="195"/>
        <v>#REF!</v>
      </c>
      <c r="P3130" s="41">
        <v>3</v>
      </c>
      <c r="Q3130" s="41">
        <v>3</v>
      </c>
      <c r="R3130" s="41">
        <v>3</v>
      </c>
    </row>
    <row r="3131" spans="1:18">
      <c r="A3131" s="40" t="str">
        <f t="shared" si="192"/>
        <v>3_19821</v>
      </c>
      <c r="B3131" s="40">
        <v>3</v>
      </c>
      <c r="C3131" s="41" t="s">
        <v>67</v>
      </c>
      <c r="D3131" s="40">
        <v>1</v>
      </c>
      <c r="E3131" s="40">
        <v>1982</v>
      </c>
      <c r="F3131" s="40" t="str">
        <f t="shared" si="193"/>
        <v>1982Q1</v>
      </c>
      <c r="G3131" s="40">
        <v>1</v>
      </c>
      <c r="H3131" s="40">
        <v>0</v>
      </c>
      <c r="I3131" s="40">
        <v>0</v>
      </c>
      <c r="J3131" s="42">
        <v>0</v>
      </c>
      <c r="K3131" s="42">
        <f>J3131*OtherData!$C$3</f>
        <v>0</v>
      </c>
      <c r="L3131" s="42" t="str">
        <f>VLOOKUP($C3131,OtherData!$H:$I,2,0)</f>
        <v>Winter</v>
      </c>
      <c r="M3131" s="54">
        <f t="shared" si="194"/>
        <v>-3.928866307812267E-2</v>
      </c>
      <c r="N3131" s="42" t="e">
        <f>VLOOKUP(E3131,Inflation!$A$2:'Inflation'!$L$63,14,FALSE)*J3131</f>
        <v>#REF!</v>
      </c>
      <c r="O3131" s="126" t="e">
        <f t="shared" si="195"/>
        <v>#REF!</v>
      </c>
      <c r="P3131" s="41">
        <v>4</v>
      </c>
      <c r="Q3131" s="41">
        <v>4</v>
      </c>
      <c r="R3131" s="41">
        <v>5</v>
      </c>
    </row>
    <row r="3132" spans="1:18">
      <c r="A3132" s="40" t="str">
        <f t="shared" si="192"/>
        <v>3_19822</v>
      </c>
      <c r="B3132" s="40">
        <v>3</v>
      </c>
      <c r="C3132" s="41" t="s">
        <v>67</v>
      </c>
      <c r="D3132" s="40">
        <v>2</v>
      </c>
      <c r="E3132" s="40">
        <v>1982</v>
      </c>
      <c r="F3132" s="40" t="str">
        <f t="shared" si="193"/>
        <v>1982Q2</v>
      </c>
      <c r="G3132" s="40">
        <v>1</v>
      </c>
      <c r="H3132" s="40">
        <v>0</v>
      </c>
      <c r="I3132" s="40">
        <v>0</v>
      </c>
      <c r="J3132" s="42">
        <v>0</v>
      </c>
      <c r="K3132" s="42">
        <f>J3132*OtherData!$C$3</f>
        <v>0</v>
      </c>
      <c r="L3132" s="42" t="str">
        <f>VLOOKUP($C3132,OtherData!$H:$I,2,0)</f>
        <v>Winter</v>
      </c>
      <c r="M3132" s="54">
        <f t="shared" si="194"/>
        <v>-3.928866307812267E-2</v>
      </c>
      <c r="N3132" s="42" t="e">
        <f>VLOOKUP(E3132,Inflation!$A$2:'Inflation'!$L$63,14,FALSE)*J3132</f>
        <v>#REF!</v>
      </c>
      <c r="O3132" s="126" t="e">
        <f t="shared" si="195"/>
        <v>#REF!</v>
      </c>
      <c r="P3132" s="41">
        <v>3</v>
      </c>
      <c r="Q3132" s="41">
        <v>3</v>
      </c>
      <c r="R3132" s="41">
        <v>5</v>
      </c>
    </row>
    <row r="3133" spans="1:18">
      <c r="A3133" s="40" t="str">
        <f t="shared" si="192"/>
        <v>5_19821</v>
      </c>
      <c r="B3133" s="40">
        <v>5</v>
      </c>
      <c r="C3133" s="41" t="s">
        <v>67</v>
      </c>
      <c r="D3133" s="40">
        <v>1</v>
      </c>
      <c r="E3133" s="40">
        <v>1982</v>
      </c>
      <c r="F3133" s="40" t="str">
        <f t="shared" si="193"/>
        <v>1982Q1</v>
      </c>
      <c r="G3133" s="40">
        <v>1</v>
      </c>
      <c r="H3133" s="40">
        <v>0</v>
      </c>
      <c r="I3133" s="40">
        <v>0</v>
      </c>
      <c r="J3133" s="42">
        <v>0</v>
      </c>
      <c r="K3133" s="42">
        <f>J3133*OtherData!$C$3</f>
        <v>0</v>
      </c>
      <c r="L3133" s="42" t="str">
        <f>VLOOKUP($C3133,OtherData!$H:$I,2,0)</f>
        <v>Winter</v>
      </c>
      <c r="M3133" s="54">
        <f t="shared" si="194"/>
        <v>-3.928866307812267E-2</v>
      </c>
      <c r="N3133" s="42" t="e">
        <f>VLOOKUP(E3133,Inflation!$A$2:'Inflation'!$L$63,14,FALSE)*J3133</f>
        <v>#REF!</v>
      </c>
      <c r="O3133" s="126" t="e">
        <f t="shared" si="195"/>
        <v>#REF!</v>
      </c>
      <c r="P3133" s="41">
        <v>3</v>
      </c>
      <c r="Q3133" s="41">
        <v>3</v>
      </c>
      <c r="R3133" s="41">
        <v>5</v>
      </c>
    </row>
    <row r="3134" spans="1:18">
      <c r="A3134" s="40" t="str">
        <f t="shared" si="192"/>
        <v>5_19822</v>
      </c>
      <c r="B3134" s="40">
        <v>5</v>
      </c>
      <c r="C3134" s="41" t="s">
        <v>67</v>
      </c>
      <c r="D3134" s="40">
        <v>2</v>
      </c>
      <c r="E3134" s="40">
        <v>1982</v>
      </c>
      <c r="F3134" s="40" t="str">
        <f t="shared" si="193"/>
        <v>1982Q2</v>
      </c>
      <c r="G3134" s="40">
        <v>1</v>
      </c>
      <c r="H3134" s="40">
        <v>0</v>
      </c>
      <c r="I3134" s="40">
        <v>0</v>
      </c>
      <c r="J3134" s="42">
        <v>0</v>
      </c>
      <c r="K3134" s="42">
        <f>J3134*OtherData!$C$3</f>
        <v>0</v>
      </c>
      <c r="L3134" s="42" t="str">
        <f>VLOOKUP($C3134,OtherData!$H:$I,2,0)</f>
        <v>Winter</v>
      </c>
      <c r="M3134" s="54">
        <f t="shared" si="194"/>
        <v>-3.928866307812267E-2</v>
      </c>
      <c r="N3134" s="42" t="e">
        <f>VLOOKUP(E3134,Inflation!$A$2:'Inflation'!$L$63,14,FALSE)*J3134</f>
        <v>#REF!</v>
      </c>
      <c r="O3134" s="126" t="e">
        <f t="shared" si="195"/>
        <v>#REF!</v>
      </c>
      <c r="P3134" s="41">
        <v>3</v>
      </c>
      <c r="Q3134" s="41">
        <v>3</v>
      </c>
      <c r="R3134" s="41">
        <v>3</v>
      </c>
    </row>
    <row r="3135" spans="1:18">
      <c r="A3135" s="40" t="str">
        <f t="shared" si="192"/>
        <v>6_19832</v>
      </c>
      <c r="B3135" s="40">
        <v>6</v>
      </c>
      <c r="C3135" s="41" t="s">
        <v>67</v>
      </c>
      <c r="D3135" s="40">
        <v>2</v>
      </c>
      <c r="E3135" s="40">
        <v>1983</v>
      </c>
      <c r="F3135" s="40" t="str">
        <f t="shared" si="193"/>
        <v>1983Q2</v>
      </c>
      <c r="G3135" s="40">
        <v>2</v>
      </c>
      <c r="H3135" s="40">
        <v>0</v>
      </c>
      <c r="I3135" s="40">
        <v>0</v>
      </c>
      <c r="J3135" s="42">
        <v>0</v>
      </c>
      <c r="K3135" s="42">
        <f>J3135*OtherData!$C$3</f>
        <v>0</v>
      </c>
      <c r="L3135" s="42" t="str">
        <f>VLOOKUP($C3135,OtherData!$H:$I,2,0)</f>
        <v>Winter</v>
      </c>
      <c r="M3135" s="54">
        <f t="shared" si="194"/>
        <v>-3.928866307812267E-2</v>
      </c>
      <c r="N3135" s="42" t="e">
        <f>VLOOKUP(E3135,Inflation!$A$2:'Inflation'!$L$63,14,FALSE)*J3135</f>
        <v>#REF!</v>
      </c>
      <c r="O3135" s="126" t="e">
        <f t="shared" si="195"/>
        <v>#REF!</v>
      </c>
      <c r="P3135" s="41">
        <v>3</v>
      </c>
      <c r="Q3135" s="41">
        <v>3</v>
      </c>
      <c r="R3135" s="41">
        <v>3</v>
      </c>
    </row>
    <row r="3136" spans="1:18">
      <c r="A3136" s="40" t="str">
        <f t="shared" si="192"/>
        <v>1_19832</v>
      </c>
      <c r="B3136" s="40">
        <v>1</v>
      </c>
      <c r="C3136" s="41" t="s">
        <v>67</v>
      </c>
      <c r="D3136" s="40">
        <v>2</v>
      </c>
      <c r="E3136" s="40">
        <v>1983</v>
      </c>
      <c r="F3136" s="40" t="str">
        <f t="shared" si="193"/>
        <v>1983Q2</v>
      </c>
      <c r="G3136" s="40">
        <v>2</v>
      </c>
      <c r="H3136" s="40">
        <v>0</v>
      </c>
      <c r="I3136" s="40">
        <v>0</v>
      </c>
      <c r="J3136" s="42">
        <v>0</v>
      </c>
      <c r="K3136" s="42">
        <f>J3136*OtherData!$C$3</f>
        <v>0</v>
      </c>
      <c r="L3136" s="42" t="str">
        <f>VLOOKUP($C3136,OtherData!$H:$I,2,0)</f>
        <v>Winter</v>
      </c>
      <c r="M3136" s="54">
        <f t="shared" si="194"/>
        <v>-3.928866307812267E-2</v>
      </c>
      <c r="N3136" s="42" t="e">
        <f>VLOOKUP(E3136,Inflation!$A$2:'Inflation'!$L$63,14,FALSE)*J3136</f>
        <v>#REF!</v>
      </c>
      <c r="O3136" s="126" t="e">
        <f t="shared" si="195"/>
        <v>#REF!</v>
      </c>
      <c r="P3136" s="41">
        <v>3</v>
      </c>
      <c r="Q3136" s="41">
        <v>3</v>
      </c>
      <c r="R3136" s="41">
        <v>3</v>
      </c>
    </row>
    <row r="3137" spans="1:18">
      <c r="A3137" s="40" t="str">
        <f t="shared" si="192"/>
        <v>2_19832</v>
      </c>
      <c r="B3137" s="40">
        <v>2</v>
      </c>
      <c r="C3137" s="41" t="s">
        <v>67</v>
      </c>
      <c r="D3137" s="40">
        <v>2</v>
      </c>
      <c r="E3137" s="40">
        <v>1983</v>
      </c>
      <c r="F3137" s="40" t="str">
        <f t="shared" si="193"/>
        <v>1983Q2</v>
      </c>
      <c r="G3137" s="40">
        <v>2</v>
      </c>
      <c r="H3137" s="40">
        <v>0</v>
      </c>
      <c r="I3137" s="40">
        <v>0</v>
      </c>
      <c r="J3137" s="42">
        <v>0</v>
      </c>
      <c r="K3137" s="42">
        <f>J3137*OtherData!$C$3</f>
        <v>0</v>
      </c>
      <c r="L3137" s="42" t="str">
        <f>VLOOKUP($C3137,OtherData!$H:$I,2,0)</f>
        <v>Winter</v>
      </c>
      <c r="M3137" s="54">
        <f t="shared" si="194"/>
        <v>-3.928866307812267E-2</v>
      </c>
      <c r="N3137" s="42" t="e">
        <f>VLOOKUP(E3137,Inflation!$A$2:'Inflation'!$L$63,14,FALSE)*J3137</f>
        <v>#REF!</v>
      </c>
      <c r="O3137" s="126" t="e">
        <f t="shared" si="195"/>
        <v>#REF!</v>
      </c>
      <c r="P3137" s="41">
        <v>3</v>
      </c>
      <c r="Q3137" s="41">
        <v>3</v>
      </c>
      <c r="R3137" s="41">
        <v>3</v>
      </c>
    </row>
    <row r="3138" spans="1:18">
      <c r="A3138" s="40" t="str">
        <f t="shared" ref="A3138:A3201" si="196">B3138&amp;"_"&amp;E3138&amp;D3138</f>
        <v>4_19832</v>
      </c>
      <c r="B3138" s="40">
        <v>4</v>
      </c>
      <c r="C3138" s="41" t="s">
        <v>67</v>
      </c>
      <c r="D3138" s="40">
        <v>2</v>
      </c>
      <c r="E3138" s="40">
        <v>1983</v>
      </c>
      <c r="F3138" s="40" t="str">
        <f t="shared" ref="F3138:F3201" si="197">E3138&amp;"Q"&amp;D3138</f>
        <v>1983Q2</v>
      </c>
      <c r="G3138" s="40">
        <v>2</v>
      </c>
      <c r="H3138" s="40">
        <v>0</v>
      </c>
      <c r="I3138" s="40">
        <v>0</v>
      </c>
      <c r="J3138" s="42">
        <v>0</v>
      </c>
      <c r="K3138" s="42">
        <f>J3138*OtherData!$C$3</f>
        <v>0</v>
      </c>
      <c r="L3138" s="42" t="str">
        <f>VLOOKUP($C3138,OtherData!$H:$I,2,0)</f>
        <v>Winter</v>
      </c>
      <c r="M3138" s="54">
        <f t="shared" ref="M3138:M3201" si="198">STANDARDIZE(J3138,AVERAGE($J$2:$J$3367),_xlfn.STDEV.S($J$2:$J$3367))</f>
        <v>-3.928866307812267E-2</v>
      </c>
      <c r="N3138" s="42" t="e">
        <f>VLOOKUP(E3138,Inflation!$A$2:'Inflation'!$L$63,14,FALSE)*J3138</f>
        <v>#REF!</v>
      </c>
      <c r="O3138" s="126" t="e">
        <f t="shared" ref="O3138:O3201" si="199">STANDARDIZE(N3138,AVERAGE($N$2:$N$3367),_xlfn.STDEV.S($N$2:$N$3367))</f>
        <v>#REF!</v>
      </c>
      <c r="P3138" s="41">
        <v>3</v>
      </c>
      <c r="Q3138" s="41">
        <v>3</v>
      </c>
      <c r="R3138" s="41">
        <v>5</v>
      </c>
    </row>
    <row r="3139" spans="1:18">
      <c r="A3139" s="40" t="str">
        <f t="shared" si="196"/>
        <v>3_19832</v>
      </c>
      <c r="B3139" s="40">
        <v>3</v>
      </c>
      <c r="C3139" s="41" t="s">
        <v>67</v>
      </c>
      <c r="D3139" s="40">
        <v>2</v>
      </c>
      <c r="E3139" s="40">
        <v>1983</v>
      </c>
      <c r="F3139" s="40" t="str">
        <f t="shared" si="197"/>
        <v>1983Q2</v>
      </c>
      <c r="G3139" s="40">
        <v>2</v>
      </c>
      <c r="H3139" s="40">
        <v>0</v>
      </c>
      <c r="I3139" s="40">
        <v>0</v>
      </c>
      <c r="J3139" s="42">
        <v>0</v>
      </c>
      <c r="K3139" s="42">
        <f>J3139*OtherData!$C$3</f>
        <v>0</v>
      </c>
      <c r="L3139" s="42" t="str">
        <f>VLOOKUP($C3139,OtherData!$H:$I,2,0)</f>
        <v>Winter</v>
      </c>
      <c r="M3139" s="54">
        <f t="shared" si="198"/>
        <v>-3.928866307812267E-2</v>
      </c>
      <c r="N3139" s="42" t="e">
        <f>VLOOKUP(E3139,Inflation!$A$2:'Inflation'!$L$63,14,FALSE)*J3139</f>
        <v>#REF!</v>
      </c>
      <c r="O3139" s="126" t="e">
        <f t="shared" si="199"/>
        <v>#REF!</v>
      </c>
      <c r="P3139" s="41">
        <v>3</v>
      </c>
      <c r="Q3139" s="41">
        <v>3</v>
      </c>
      <c r="R3139" s="41">
        <v>3</v>
      </c>
    </row>
    <row r="3140" spans="1:18">
      <c r="A3140" s="40" t="str">
        <f t="shared" si="196"/>
        <v>5_19832</v>
      </c>
      <c r="B3140" s="40">
        <v>5</v>
      </c>
      <c r="C3140" s="41" t="s">
        <v>67</v>
      </c>
      <c r="D3140" s="40">
        <v>2</v>
      </c>
      <c r="E3140" s="40">
        <v>1983</v>
      </c>
      <c r="F3140" s="40" t="str">
        <f t="shared" si="197"/>
        <v>1983Q2</v>
      </c>
      <c r="G3140" s="40">
        <v>2</v>
      </c>
      <c r="H3140" s="40">
        <v>0</v>
      </c>
      <c r="I3140" s="40">
        <v>0</v>
      </c>
      <c r="J3140" s="42">
        <v>0</v>
      </c>
      <c r="K3140" s="42">
        <f>J3140*OtherData!$C$3</f>
        <v>0</v>
      </c>
      <c r="L3140" s="42" t="str">
        <f>VLOOKUP($C3140,OtherData!$H:$I,2,0)</f>
        <v>Winter</v>
      </c>
      <c r="M3140" s="54">
        <f t="shared" si="198"/>
        <v>-3.928866307812267E-2</v>
      </c>
      <c r="N3140" s="42" t="e">
        <f>VLOOKUP(E3140,Inflation!$A$2:'Inflation'!$L$63,14,FALSE)*J3140</f>
        <v>#REF!</v>
      </c>
      <c r="O3140" s="126" t="e">
        <f t="shared" si="199"/>
        <v>#REF!</v>
      </c>
      <c r="P3140" s="41">
        <v>5</v>
      </c>
      <c r="Q3140" s="41">
        <v>2</v>
      </c>
      <c r="R3140" s="41">
        <v>5</v>
      </c>
    </row>
    <row r="3141" spans="1:18">
      <c r="A3141" s="40" t="str">
        <f t="shared" si="196"/>
        <v>1_19892</v>
      </c>
      <c r="B3141" s="40">
        <v>1</v>
      </c>
      <c r="C3141" s="41" t="s">
        <v>67</v>
      </c>
      <c r="D3141" s="40">
        <v>2</v>
      </c>
      <c r="E3141" s="40">
        <v>1989</v>
      </c>
      <c r="F3141" s="40" t="str">
        <f t="shared" si="197"/>
        <v>1989Q2</v>
      </c>
      <c r="G3141" s="40">
        <v>1</v>
      </c>
      <c r="H3141" s="40">
        <v>0</v>
      </c>
      <c r="I3141" s="40">
        <v>0</v>
      </c>
      <c r="J3141" s="42">
        <v>0</v>
      </c>
      <c r="K3141" s="42">
        <f>J3141*OtherData!$C$3</f>
        <v>0</v>
      </c>
      <c r="L3141" s="42" t="str">
        <f>VLOOKUP($C3141,OtherData!$H:$I,2,0)</f>
        <v>Winter</v>
      </c>
      <c r="M3141" s="54">
        <f t="shared" si="198"/>
        <v>-3.928866307812267E-2</v>
      </c>
      <c r="N3141" s="42" t="e">
        <f>VLOOKUP(E3141,Inflation!$A$2:'Inflation'!$L$63,14,FALSE)*J3141</f>
        <v>#REF!</v>
      </c>
      <c r="O3141" s="126" t="e">
        <f t="shared" si="199"/>
        <v>#REF!</v>
      </c>
      <c r="P3141" s="41">
        <v>2</v>
      </c>
      <c r="Q3141" s="41">
        <v>2</v>
      </c>
      <c r="R3141" s="41">
        <v>2</v>
      </c>
    </row>
    <row r="3142" spans="1:18">
      <c r="A3142" s="40" t="str">
        <f t="shared" si="196"/>
        <v>5_19713</v>
      </c>
      <c r="B3142" s="40">
        <v>5</v>
      </c>
      <c r="C3142" s="41" t="s">
        <v>80</v>
      </c>
      <c r="D3142" s="40">
        <v>3</v>
      </c>
      <c r="E3142" s="40">
        <v>1971</v>
      </c>
      <c r="F3142" s="40" t="str">
        <f t="shared" si="197"/>
        <v>1971Q3</v>
      </c>
      <c r="G3142" s="40">
        <v>1</v>
      </c>
      <c r="H3142" s="40">
        <v>11</v>
      </c>
      <c r="I3142" s="40">
        <v>0</v>
      </c>
      <c r="J3142" s="42">
        <v>0</v>
      </c>
      <c r="K3142" s="42">
        <f>J3142*OtherData!$C$3</f>
        <v>0</v>
      </c>
      <c r="L3142" s="42" t="str">
        <f>VLOOKUP($C3142,OtherData!$H:$I,2,0)</f>
        <v>Storm</v>
      </c>
      <c r="M3142" s="54">
        <f t="shared" si="198"/>
        <v>-3.928866307812267E-2</v>
      </c>
      <c r="N3142" s="42" t="e">
        <f>VLOOKUP(E3142,Inflation!$A$2:'Inflation'!$L$63,14,FALSE)*J3142</f>
        <v>#REF!</v>
      </c>
      <c r="O3142" s="126" t="e">
        <f t="shared" si="199"/>
        <v>#REF!</v>
      </c>
      <c r="P3142" s="41">
        <v>5</v>
      </c>
      <c r="Q3142" s="41">
        <v>2</v>
      </c>
      <c r="R3142" s="41">
        <v>2</v>
      </c>
    </row>
    <row r="3143" spans="1:18">
      <c r="A3143" s="40" t="str">
        <f t="shared" si="196"/>
        <v>3_19733</v>
      </c>
      <c r="B3143" s="40">
        <v>3</v>
      </c>
      <c r="C3143" s="41" t="s">
        <v>72</v>
      </c>
      <c r="D3143" s="40">
        <v>3</v>
      </c>
      <c r="E3143" s="40">
        <v>1973</v>
      </c>
      <c r="F3143" s="40" t="str">
        <f t="shared" si="197"/>
        <v>1973Q3</v>
      </c>
      <c r="G3143" s="40">
        <v>1</v>
      </c>
      <c r="H3143" s="40">
        <v>11</v>
      </c>
      <c r="I3143" s="40">
        <v>0</v>
      </c>
      <c r="J3143" s="42">
        <v>0</v>
      </c>
      <c r="K3143" s="42">
        <f>J3143*OtherData!$C$3</f>
        <v>0</v>
      </c>
      <c r="L3143" s="42" t="str">
        <f>VLOOKUP($C3143,OtherData!$H:$I,2,0)</f>
        <v>Storm</v>
      </c>
      <c r="M3143" s="54">
        <f t="shared" si="198"/>
        <v>-3.928866307812267E-2</v>
      </c>
      <c r="N3143" s="42" t="e">
        <f>VLOOKUP(E3143,Inflation!$A$2:'Inflation'!$L$63,14,FALSE)*J3143</f>
        <v>#REF!</v>
      </c>
      <c r="O3143" s="126" t="e">
        <f t="shared" si="199"/>
        <v>#REF!</v>
      </c>
      <c r="P3143" s="41">
        <v>4</v>
      </c>
      <c r="Q3143" s="41">
        <v>4</v>
      </c>
      <c r="R3143" s="41">
        <v>5</v>
      </c>
    </row>
    <row r="3144" spans="1:18">
      <c r="A3144" s="40" t="str">
        <f t="shared" si="196"/>
        <v>4_19793</v>
      </c>
      <c r="B3144" s="40">
        <v>4</v>
      </c>
      <c r="C3144" s="41" t="s">
        <v>72</v>
      </c>
      <c r="D3144" s="40">
        <v>3</v>
      </c>
      <c r="E3144" s="40">
        <v>1979</v>
      </c>
      <c r="F3144" s="40" t="str">
        <f t="shared" si="197"/>
        <v>1979Q3</v>
      </c>
      <c r="G3144" s="40">
        <v>1</v>
      </c>
      <c r="H3144" s="40">
        <v>12</v>
      </c>
      <c r="I3144" s="40">
        <v>0</v>
      </c>
      <c r="J3144" s="42">
        <v>0</v>
      </c>
      <c r="K3144" s="42">
        <f>J3144*OtherData!$C$3</f>
        <v>0</v>
      </c>
      <c r="L3144" s="42" t="str">
        <f>VLOOKUP($C3144,OtherData!$H:$I,2,0)</f>
        <v>Storm</v>
      </c>
      <c r="M3144" s="54">
        <f t="shared" si="198"/>
        <v>-3.928866307812267E-2</v>
      </c>
      <c r="N3144" s="42" t="e">
        <f>VLOOKUP(E3144,Inflation!$A$2:'Inflation'!$L$63,14,FALSE)*J3144</f>
        <v>#REF!</v>
      </c>
      <c r="O3144" s="126" t="e">
        <f t="shared" si="199"/>
        <v>#REF!</v>
      </c>
      <c r="P3144" s="41">
        <v>4</v>
      </c>
      <c r="Q3144" s="41">
        <v>4</v>
      </c>
      <c r="R3144" s="41">
        <v>4</v>
      </c>
    </row>
    <row r="3145" spans="1:18">
      <c r="A3145" s="40" t="str">
        <f t="shared" si="196"/>
        <v>5_19811</v>
      </c>
      <c r="B3145" s="40">
        <v>5</v>
      </c>
      <c r="C3145" s="41" t="s">
        <v>73</v>
      </c>
      <c r="D3145" s="40">
        <v>1</v>
      </c>
      <c r="E3145" s="40">
        <v>1981</v>
      </c>
      <c r="F3145" s="40" t="str">
        <f t="shared" si="197"/>
        <v>1981Q1</v>
      </c>
      <c r="G3145" s="40">
        <v>1</v>
      </c>
      <c r="H3145" s="40">
        <v>6</v>
      </c>
      <c r="I3145" s="40">
        <v>0</v>
      </c>
      <c r="J3145" s="42">
        <v>0</v>
      </c>
      <c r="K3145" s="42">
        <f>J3145*OtherData!$C$3</f>
        <v>0</v>
      </c>
      <c r="L3145" s="42" t="str">
        <f>VLOOKUP($C3145,OtherData!$H:$I,2,0)</f>
        <v>Wind</v>
      </c>
      <c r="M3145" s="54">
        <f t="shared" si="198"/>
        <v>-3.928866307812267E-2</v>
      </c>
      <c r="N3145" s="42" t="e">
        <f>VLOOKUP(E3145,Inflation!$A$2:'Inflation'!$L$63,14,FALSE)*J3145</f>
        <v>#REF!</v>
      </c>
      <c r="O3145" s="126" t="e">
        <f t="shared" si="199"/>
        <v>#REF!</v>
      </c>
      <c r="P3145" s="41">
        <v>3</v>
      </c>
      <c r="Q3145" s="41">
        <v>3</v>
      </c>
      <c r="R3145" s="41">
        <v>3</v>
      </c>
    </row>
    <row r="3146" spans="1:18">
      <c r="A3146" s="40" t="str">
        <f t="shared" si="196"/>
        <v>4_19811</v>
      </c>
      <c r="B3146" s="40">
        <v>4</v>
      </c>
      <c r="C3146" s="41" t="s">
        <v>73</v>
      </c>
      <c r="D3146" s="40">
        <v>1</v>
      </c>
      <c r="E3146" s="40">
        <v>1981</v>
      </c>
      <c r="F3146" s="40" t="str">
        <f t="shared" si="197"/>
        <v>1981Q1</v>
      </c>
      <c r="G3146" s="40">
        <v>1</v>
      </c>
      <c r="H3146" s="40">
        <v>7</v>
      </c>
      <c r="I3146" s="40">
        <v>0</v>
      </c>
      <c r="J3146" s="42">
        <v>0</v>
      </c>
      <c r="K3146" s="42">
        <f>J3146*OtherData!$C$3</f>
        <v>0</v>
      </c>
      <c r="L3146" s="42" t="str">
        <f>VLOOKUP($C3146,OtherData!$H:$I,2,0)</f>
        <v>Wind</v>
      </c>
      <c r="M3146" s="54">
        <f t="shared" si="198"/>
        <v>-3.928866307812267E-2</v>
      </c>
      <c r="N3146" s="42" t="e">
        <f>VLOOKUP(E3146,Inflation!$A$2:'Inflation'!$L$63,14,FALSE)*J3146</f>
        <v>#REF!</v>
      </c>
      <c r="O3146" s="126" t="e">
        <f t="shared" si="199"/>
        <v>#REF!</v>
      </c>
      <c r="P3146" s="41">
        <v>5</v>
      </c>
      <c r="Q3146" s="41">
        <v>2</v>
      </c>
      <c r="R3146" s="41">
        <v>2</v>
      </c>
    </row>
    <row r="3147" spans="1:18">
      <c r="A3147" s="40" t="str">
        <f t="shared" si="196"/>
        <v>3_19812</v>
      </c>
      <c r="B3147" s="40">
        <v>3</v>
      </c>
      <c r="C3147" s="41" t="s">
        <v>112</v>
      </c>
      <c r="D3147" s="40">
        <v>2</v>
      </c>
      <c r="E3147" s="40">
        <v>1981</v>
      </c>
      <c r="F3147" s="40" t="str">
        <f t="shared" si="197"/>
        <v>1981Q2</v>
      </c>
      <c r="G3147" s="40">
        <v>1</v>
      </c>
      <c r="H3147" s="40">
        <v>11</v>
      </c>
      <c r="I3147" s="40">
        <v>0</v>
      </c>
      <c r="J3147" s="42">
        <v>0</v>
      </c>
      <c r="K3147" s="42">
        <f>J3147*OtherData!$C$3</f>
        <v>0</v>
      </c>
      <c r="L3147" s="42" t="str">
        <f>VLOOKUP($C3147,OtherData!$H:$I,2,0)</f>
        <v>Heat</v>
      </c>
      <c r="M3147" s="54">
        <f t="shared" si="198"/>
        <v>-3.928866307812267E-2</v>
      </c>
      <c r="N3147" s="42" t="e">
        <f>VLOOKUP(E3147,Inflation!$A$2:'Inflation'!$L$63,14,FALSE)*J3147</f>
        <v>#REF!</v>
      </c>
      <c r="O3147" s="126" t="e">
        <f t="shared" si="199"/>
        <v>#REF!</v>
      </c>
      <c r="P3147" s="41">
        <v>5</v>
      </c>
      <c r="Q3147" s="41">
        <v>2</v>
      </c>
      <c r="R3147" s="41">
        <v>5</v>
      </c>
    </row>
    <row r="3148" spans="1:18">
      <c r="A3148" s="40" t="str">
        <f t="shared" si="196"/>
        <v>1_19823</v>
      </c>
      <c r="B3148" s="40">
        <v>1</v>
      </c>
      <c r="C3148" s="41" t="s">
        <v>72</v>
      </c>
      <c r="D3148" s="40">
        <v>3</v>
      </c>
      <c r="E3148" s="40">
        <v>1982</v>
      </c>
      <c r="F3148" s="40" t="str">
        <f t="shared" si="197"/>
        <v>1982Q3</v>
      </c>
      <c r="G3148" s="40">
        <v>1</v>
      </c>
      <c r="H3148" s="40">
        <v>11</v>
      </c>
      <c r="I3148" s="40">
        <v>0</v>
      </c>
      <c r="J3148" s="42">
        <v>0</v>
      </c>
      <c r="K3148" s="42">
        <f>J3148*OtherData!$C$3</f>
        <v>0</v>
      </c>
      <c r="L3148" s="42" t="str">
        <f>VLOOKUP($C3148,OtherData!$H:$I,2,0)</f>
        <v>Storm</v>
      </c>
      <c r="M3148" s="54">
        <f t="shared" si="198"/>
        <v>-3.928866307812267E-2</v>
      </c>
      <c r="N3148" s="42" t="e">
        <f>VLOOKUP(E3148,Inflation!$A$2:'Inflation'!$L$63,14,FALSE)*J3148</f>
        <v>#REF!</v>
      </c>
      <c r="O3148" s="126" t="e">
        <f t="shared" si="199"/>
        <v>#REF!</v>
      </c>
      <c r="P3148" s="41">
        <v>1</v>
      </c>
      <c r="Q3148" s="41">
        <v>1</v>
      </c>
      <c r="R3148" s="41">
        <v>1</v>
      </c>
    </row>
    <row r="3149" spans="1:18">
      <c r="A3149" s="40" t="str">
        <f t="shared" si="196"/>
        <v>5_19833</v>
      </c>
      <c r="B3149" s="40">
        <v>5</v>
      </c>
      <c r="C3149" s="41" t="s">
        <v>72</v>
      </c>
      <c r="D3149" s="40">
        <v>3</v>
      </c>
      <c r="E3149" s="40">
        <v>1983</v>
      </c>
      <c r="F3149" s="40" t="str">
        <f t="shared" si="197"/>
        <v>1983Q3</v>
      </c>
      <c r="G3149" s="40">
        <v>1</v>
      </c>
      <c r="H3149" s="40">
        <v>11</v>
      </c>
      <c r="I3149" s="40">
        <v>0</v>
      </c>
      <c r="J3149" s="42">
        <v>0</v>
      </c>
      <c r="K3149" s="42">
        <f>J3149*OtherData!$C$3</f>
        <v>0</v>
      </c>
      <c r="L3149" s="42" t="str">
        <f>VLOOKUP($C3149,OtherData!$H:$I,2,0)</f>
        <v>Storm</v>
      </c>
      <c r="M3149" s="54">
        <f t="shared" si="198"/>
        <v>-3.928866307812267E-2</v>
      </c>
      <c r="N3149" s="42" t="e">
        <f>VLOOKUP(E3149,Inflation!$A$2:'Inflation'!$L$63,14,FALSE)*J3149</f>
        <v>#REF!</v>
      </c>
      <c r="O3149" s="126" t="e">
        <f t="shared" si="199"/>
        <v>#REF!</v>
      </c>
      <c r="P3149" s="41">
        <v>2</v>
      </c>
      <c r="Q3149" s="41">
        <v>2</v>
      </c>
      <c r="R3149" s="41">
        <v>2</v>
      </c>
    </row>
    <row r="3150" spans="1:18">
      <c r="A3150" s="40" t="str">
        <f t="shared" si="196"/>
        <v>5_19854</v>
      </c>
      <c r="B3150" s="40">
        <v>5</v>
      </c>
      <c r="C3150" s="41" t="s">
        <v>67</v>
      </c>
      <c r="D3150" s="40">
        <v>4</v>
      </c>
      <c r="E3150" s="40">
        <v>1985</v>
      </c>
      <c r="F3150" s="40" t="str">
        <f t="shared" si="197"/>
        <v>1985Q4</v>
      </c>
      <c r="G3150" s="40">
        <v>1</v>
      </c>
      <c r="H3150" s="40">
        <v>11</v>
      </c>
      <c r="I3150" s="40">
        <v>0</v>
      </c>
      <c r="J3150" s="42">
        <v>0</v>
      </c>
      <c r="K3150" s="42">
        <f>J3150*OtherData!$C$3</f>
        <v>0</v>
      </c>
      <c r="L3150" s="42" t="str">
        <f>VLOOKUP($C3150,OtherData!$H:$I,2,0)</f>
        <v>Winter</v>
      </c>
      <c r="M3150" s="54">
        <f t="shared" si="198"/>
        <v>-3.928866307812267E-2</v>
      </c>
      <c r="N3150" s="42" t="e">
        <f>VLOOKUP(E3150,Inflation!$A$2:'Inflation'!$L$63,14,FALSE)*J3150</f>
        <v>#REF!</v>
      </c>
      <c r="O3150" s="126" t="e">
        <f t="shared" si="199"/>
        <v>#REF!</v>
      </c>
      <c r="P3150" s="41">
        <v>2</v>
      </c>
      <c r="Q3150" s="41">
        <v>2</v>
      </c>
      <c r="R3150" s="41">
        <v>2</v>
      </c>
    </row>
    <row r="3151" spans="1:18">
      <c r="A3151" s="40" t="str">
        <f t="shared" si="196"/>
        <v>2_19863</v>
      </c>
      <c r="B3151" s="40">
        <v>2</v>
      </c>
      <c r="C3151" s="41" t="s">
        <v>112</v>
      </c>
      <c r="D3151" s="40">
        <v>3</v>
      </c>
      <c r="E3151" s="40">
        <v>1986</v>
      </c>
      <c r="F3151" s="40" t="str">
        <f t="shared" si="197"/>
        <v>1986Q3</v>
      </c>
      <c r="G3151" s="40">
        <v>1</v>
      </c>
      <c r="H3151" s="40">
        <v>12</v>
      </c>
      <c r="I3151" s="40">
        <v>0</v>
      </c>
      <c r="J3151" s="42">
        <v>0</v>
      </c>
      <c r="K3151" s="42">
        <f>J3151*OtherData!$C$3</f>
        <v>0</v>
      </c>
      <c r="L3151" s="42" t="str">
        <f>VLOOKUP($C3151,OtherData!$H:$I,2,0)</f>
        <v>Heat</v>
      </c>
      <c r="M3151" s="54">
        <f t="shared" si="198"/>
        <v>-3.928866307812267E-2</v>
      </c>
      <c r="N3151" s="42" t="e">
        <f>VLOOKUP(E3151,Inflation!$A$2:'Inflation'!$L$63,14,FALSE)*J3151</f>
        <v>#REF!</v>
      </c>
      <c r="O3151" s="126" t="e">
        <f t="shared" si="199"/>
        <v>#REF!</v>
      </c>
      <c r="P3151" s="41">
        <v>5</v>
      </c>
      <c r="Q3151" s="41">
        <v>2</v>
      </c>
      <c r="R3151" s="41">
        <v>2</v>
      </c>
    </row>
    <row r="3152" spans="1:18">
      <c r="A3152" s="40" t="str">
        <f t="shared" si="196"/>
        <v>3_19863</v>
      </c>
      <c r="B3152" s="40">
        <v>3</v>
      </c>
      <c r="C3152" s="41" t="s">
        <v>112</v>
      </c>
      <c r="D3152" s="40">
        <v>3</v>
      </c>
      <c r="E3152" s="40">
        <v>1986</v>
      </c>
      <c r="F3152" s="40" t="str">
        <f t="shared" si="197"/>
        <v>1986Q3</v>
      </c>
      <c r="G3152" s="40">
        <v>1</v>
      </c>
      <c r="H3152" s="40">
        <v>11</v>
      </c>
      <c r="I3152" s="40">
        <v>0</v>
      </c>
      <c r="J3152" s="42">
        <v>0</v>
      </c>
      <c r="K3152" s="42">
        <f>J3152*OtherData!$C$3</f>
        <v>0</v>
      </c>
      <c r="L3152" s="42" t="str">
        <f>VLOOKUP($C3152,OtherData!$H:$I,2,0)</f>
        <v>Heat</v>
      </c>
      <c r="M3152" s="54">
        <f t="shared" si="198"/>
        <v>-3.928866307812267E-2</v>
      </c>
      <c r="N3152" s="42" t="e">
        <f>VLOOKUP(E3152,Inflation!$A$2:'Inflation'!$L$63,14,FALSE)*J3152</f>
        <v>#REF!</v>
      </c>
      <c r="O3152" s="126" t="e">
        <f t="shared" si="199"/>
        <v>#REF!</v>
      </c>
      <c r="P3152" s="41">
        <v>4</v>
      </c>
      <c r="Q3152" s="41">
        <v>4</v>
      </c>
      <c r="R3152" s="41">
        <v>4</v>
      </c>
    </row>
    <row r="3153" spans="1:18">
      <c r="A3153" s="40" t="str">
        <f t="shared" si="196"/>
        <v>1_19873</v>
      </c>
      <c r="B3153" s="40">
        <v>1</v>
      </c>
      <c r="C3153" s="41" t="s">
        <v>112</v>
      </c>
      <c r="D3153" s="40">
        <v>3</v>
      </c>
      <c r="E3153" s="40">
        <v>1987</v>
      </c>
      <c r="F3153" s="40" t="str">
        <f t="shared" si="197"/>
        <v>1987Q3</v>
      </c>
      <c r="G3153" s="40">
        <v>1</v>
      </c>
      <c r="H3153" s="40">
        <v>12</v>
      </c>
      <c r="I3153" s="40">
        <v>0</v>
      </c>
      <c r="J3153" s="42">
        <v>0</v>
      </c>
      <c r="K3153" s="42">
        <f>J3153*OtherData!$C$3</f>
        <v>0</v>
      </c>
      <c r="L3153" s="42" t="str">
        <f>VLOOKUP($C3153,OtherData!$H:$I,2,0)</f>
        <v>Heat</v>
      </c>
      <c r="M3153" s="54">
        <f t="shared" si="198"/>
        <v>-3.928866307812267E-2</v>
      </c>
      <c r="N3153" s="42" t="e">
        <f>VLOOKUP(E3153,Inflation!$A$2:'Inflation'!$L$63,14,FALSE)*J3153</f>
        <v>#REF!</v>
      </c>
      <c r="O3153" s="126" t="e">
        <f t="shared" si="199"/>
        <v>#REF!</v>
      </c>
      <c r="P3153" s="41">
        <v>5</v>
      </c>
      <c r="Q3153" s="41">
        <v>2</v>
      </c>
      <c r="R3153" s="41">
        <v>2</v>
      </c>
    </row>
    <row r="3154" spans="1:18">
      <c r="A3154" s="40" t="str">
        <f t="shared" si="196"/>
        <v>1_19881</v>
      </c>
      <c r="B3154" s="40">
        <v>1</v>
      </c>
      <c r="C3154" s="41" t="s">
        <v>67</v>
      </c>
      <c r="D3154" s="40">
        <v>1</v>
      </c>
      <c r="E3154" s="40">
        <v>1988</v>
      </c>
      <c r="F3154" s="40" t="str">
        <f t="shared" si="197"/>
        <v>1988Q1</v>
      </c>
      <c r="G3154" s="40">
        <v>1</v>
      </c>
      <c r="H3154" s="40">
        <v>12</v>
      </c>
      <c r="I3154" s="40">
        <v>0</v>
      </c>
      <c r="J3154" s="42">
        <v>0</v>
      </c>
      <c r="K3154" s="42">
        <f>J3154*OtherData!$C$3</f>
        <v>0</v>
      </c>
      <c r="L3154" s="42" t="str">
        <f>VLOOKUP($C3154,OtherData!$H:$I,2,0)</f>
        <v>Winter</v>
      </c>
      <c r="M3154" s="54">
        <f t="shared" si="198"/>
        <v>-3.928866307812267E-2</v>
      </c>
      <c r="N3154" s="42" t="e">
        <f>VLOOKUP(E3154,Inflation!$A$2:'Inflation'!$L$63,14,FALSE)*J3154</f>
        <v>#REF!</v>
      </c>
      <c r="O3154" s="126" t="e">
        <f t="shared" si="199"/>
        <v>#REF!</v>
      </c>
      <c r="P3154" s="41">
        <v>5</v>
      </c>
      <c r="Q3154" s="41">
        <v>2</v>
      </c>
      <c r="R3154" s="41">
        <v>2</v>
      </c>
    </row>
    <row r="3155" spans="1:18">
      <c r="A3155" s="40" t="str">
        <f t="shared" si="196"/>
        <v>4_19883</v>
      </c>
      <c r="B3155" s="40">
        <v>4</v>
      </c>
      <c r="C3155" s="41" t="s">
        <v>112</v>
      </c>
      <c r="D3155" s="40">
        <v>3</v>
      </c>
      <c r="E3155" s="40">
        <v>1988</v>
      </c>
      <c r="F3155" s="40" t="str">
        <f t="shared" si="197"/>
        <v>1988Q3</v>
      </c>
      <c r="G3155" s="40">
        <v>1</v>
      </c>
      <c r="H3155" s="40">
        <v>12</v>
      </c>
      <c r="I3155" s="40">
        <v>0</v>
      </c>
      <c r="J3155" s="42">
        <v>0</v>
      </c>
      <c r="K3155" s="42">
        <f>J3155*OtherData!$C$3</f>
        <v>0</v>
      </c>
      <c r="L3155" s="42" t="str">
        <f>VLOOKUP($C3155,OtherData!$H:$I,2,0)</f>
        <v>Heat</v>
      </c>
      <c r="M3155" s="54">
        <f t="shared" si="198"/>
        <v>-3.928866307812267E-2</v>
      </c>
      <c r="N3155" s="42" t="e">
        <f>VLOOKUP(E3155,Inflation!$A$2:'Inflation'!$L$63,14,FALSE)*J3155</f>
        <v>#REF!</v>
      </c>
      <c r="O3155" s="126" t="e">
        <f t="shared" si="199"/>
        <v>#REF!</v>
      </c>
      <c r="P3155" s="41">
        <v>2</v>
      </c>
      <c r="Q3155" s="41">
        <v>2</v>
      </c>
      <c r="R3155" s="41">
        <v>2</v>
      </c>
    </row>
    <row r="3156" spans="1:18">
      <c r="A3156" s="40" t="str">
        <f t="shared" si="196"/>
        <v>1_19893</v>
      </c>
      <c r="B3156" s="40">
        <v>1</v>
      </c>
      <c r="C3156" s="41" t="s">
        <v>112</v>
      </c>
      <c r="D3156" s="40">
        <v>3</v>
      </c>
      <c r="E3156" s="40">
        <v>1989</v>
      </c>
      <c r="F3156" s="40" t="str">
        <f t="shared" si="197"/>
        <v>1989Q3</v>
      </c>
      <c r="G3156" s="40">
        <v>1</v>
      </c>
      <c r="H3156" s="40">
        <v>11</v>
      </c>
      <c r="I3156" s="40">
        <v>0</v>
      </c>
      <c r="J3156" s="42">
        <v>0</v>
      </c>
      <c r="K3156" s="42">
        <f>J3156*OtherData!$C$3</f>
        <v>0</v>
      </c>
      <c r="L3156" s="42" t="str">
        <f>VLOOKUP($C3156,OtherData!$H:$I,2,0)</f>
        <v>Heat</v>
      </c>
      <c r="M3156" s="54">
        <f t="shared" si="198"/>
        <v>-3.928866307812267E-2</v>
      </c>
      <c r="N3156" s="42" t="e">
        <f>VLOOKUP(E3156,Inflation!$A$2:'Inflation'!$L$63,14,FALSE)*J3156</f>
        <v>#REF!</v>
      </c>
      <c r="O3156" s="126" t="e">
        <f t="shared" si="199"/>
        <v>#REF!</v>
      </c>
      <c r="P3156" s="41">
        <v>1</v>
      </c>
      <c r="Q3156" s="41">
        <v>1</v>
      </c>
      <c r="R3156" s="41">
        <v>1</v>
      </c>
    </row>
    <row r="3157" spans="1:18">
      <c r="A3157" s="40" t="str">
        <f t="shared" si="196"/>
        <v>3_19893</v>
      </c>
      <c r="B3157" s="40">
        <v>3</v>
      </c>
      <c r="C3157" s="41" t="s">
        <v>72</v>
      </c>
      <c r="D3157" s="40">
        <v>3</v>
      </c>
      <c r="E3157" s="40">
        <v>1989</v>
      </c>
      <c r="F3157" s="40" t="str">
        <f t="shared" si="197"/>
        <v>1989Q3</v>
      </c>
      <c r="G3157" s="40">
        <v>1</v>
      </c>
      <c r="H3157" s="40">
        <v>10</v>
      </c>
      <c r="I3157" s="40">
        <v>0</v>
      </c>
      <c r="J3157" s="42">
        <v>0</v>
      </c>
      <c r="K3157" s="42">
        <f>J3157*OtherData!$C$3</f>
        <v>0</v>
      </c>
      <c r="L3157" s="42" t="str">
        <f>VLOOKUP($C3157,OtherData!$H:$I,2,0)</f>
        <v>Storm</v>
      </c>
      <c r="M3157" s="54">
        <f t="shared" si="198"/>
        <v>-3.928866307812267E-2</v>
      </c>
      <c r="N3157" s="42" t="e">
        <f>VLOOKUP(E3157,Inflation!$A$2:'Inflation'!$L$63,14,FALSE)*J3157</f>
        <v>#REF!</v>
      </c>
      <c r="O3157" s="126" t="e">
        <f t="shared" si="199"/>
        <v>#REF!</v>
      </c>
      <c r="P3157" s="41">
        <v>1</v>
      </c>
      <c r="Q3157" s="41">
        <v>1</v>
      </c>
      <c r="R3157" s="41">
        <v>1</v>
      </c>
    </row>
    <row r="3158" spans="1:18">
      <c r="A3158" s="40" t="str">
        <f t="shared" si="196"/>
        <v>5_19894</v>
      </c>
      <c r="B3158" s="40">
        <v>5</v>
      </c>
      <c r="C3158" s="41" t="s">
        <v>67</v>
      </c>
      <c r="D3158" s="40">
        <v>4</v>
      </c>
      <c r="E3158" s="40">
        <v>1989</v>
      </c>
      <c r="F3158" s="40" t="str">
        <f t="shared" si="197"/>
        <v>1989Q4</v>
      </c>
      <c r="G3158" s="40">
        <v>1</v>
      </c>
      <c r="H3158" s="40">
        <v>13</v>
      </c>
      <c r="I3158" s="40">
        <v>0</v>
      </c>
      <c r="J3158" s="42">
        <v>0</v>
      </c>
      <c r="K3158" s="42">
        <f>J3158*OtherData!$C$3</f>
        <v>0</v>
      </c>
      <c r="L3158" s="42" t="str">
        <f>VLOOKUP($C3158,OtherData!$H:$I,2,0)</f>
        <v>Winter</v>
      </c>
      <c r="M3158" s="54">
        <f t="shared" si="198"/>
        <v>-3.928866307812267E-2</v>
      </c>
      <c r="N3158" s="42" t="e">
        <f>VLOOKUP(E3158,Inflation!$A$2:'Inflation'!$L$63,14,FALSE)*J3158</f>
        <v>#REF!</v>
      </c>
      <c r="O3158" s="126" t="e">
        <f t="shared" si="199"/>
        <v>#REF!</v>
      </c>
      <c r="P3158" s="41">
        <v>1</v>
      </c>
      <c r="Q3158" s="41">
        <v>1</v>
      </c>
      <c r="R3158" s="41">
        <v>1</v>
      </c>
    </row>
    <row r="3159" spans="1:18">
      <c r="A3159" s="40" t="str">
        <f t="shared" si="196"/>
        <v>2_19894</v>
      </c>
      <c r="B3159" s="40">
        <v>2</v>
      </c>
      <c r="C3159" s="41" t="s">
        <v>67</v>
      </c>
      <c r="D3159" s="40">
        <v>4</v>
      </c>
      <c r="E3159" s="40">
        <v>1989</v>
      </c>
      <c r="F3159" s="40" t="str">
        <f t="shared" si="197"/>
        <v>1989Q4</v>
      </c>
      <c r="G3159" s="40">
        <v>1</v>
      </c>
      <c r="H3159" s="40">
        <v>12</v>
      </c>
      <c r="I3159" s="40">
        <v>0</v>
      </c>
      <c r="J3159" s="42">
        <v>0</v>
      </c>
      <c r="K3159" s="42">
        <f>J3159*OtherData!$C$3</f>
        <v>0</v>
      </c>
      <c r="L3159" s="42" t="str">
        <f>VLOOKUP($C3159,OtherData!$H:$I,2,0)</f>
        <v>Winter</v>
      </c>
      <c r="M3159" s="54">
        <f t="shared" si="198"/>
        <v>-3.928866307812267E-2</v>
      </c>
      <c r="N3159" s="42" t="e">
        <f>VLOOKUP(E3159,Inflation!$A$2:'Inflation'!$L$63,14,FALSE)*J3159</f>
        <v>#REF!</v>
      </c>
      <c r="O3159" s="126" t="e">
        <f t="shared" si="199"/>
        <v>#REF!</v>
      </c>
      <c r="P3159" s="41">
        <v>2</v>
      </c>
      <c r="Q3159" s="41">
        <v>2</v>
      </c>
      <c r="R3159" s="41">
        <v>2</v>
      </c>
    </row>
    <row r="3160" spans="1:18">
      <c r="A3160" s="40" t="str">
        <f t="shared" si="196"/>
        <v>1_19894</v>
      </c>
      <c r="B3160" s="40">
        <v>1</v>
      </c>
      <c r="C3160" s="41" t="s">
        <v>67</v>
      </c>
      <c r="D3160" s="40">
        <v>4</v>
      </c>
      <c r="E3160" s="40">
        <v>1989</v>
      </c>
      <c r="F3160" s="40" t="str">
        <f t="shared" si="197"/>
        <v>1989Q4</v>
      </c>
      <c r="G3160" s="40">
        <v>1</v>
      </c>
      <c r="H3160" s="40">
        <v>12</v>
      </c>
      <c r="I3160" s="40">
        <v>0</v>
      </c>
      <c r="J3160" s="42">
        <v>0</v>
      </c>
      <c r="K3160" s="42">
        <f>J3160*OtherData!$C$3</f>
        <v>0</v>
      </c>
      <c r="L3160" s="42" t="str">
        <f>VLOOKUP($C3160,OtherData!$H:$I,2,0)</f>
        <v>Winter</v>
      </c>
      <c r="M3160" s="54">
        <f t="shared" si="198"/>
        <v>-3.928866307812267E-2</v>
      </c>
      <c r="N3160" s="42" t="e">
        <f>VLOOKUP(E3160,Inflation!$A$2:'Inflation'!$L$63,14,FALSE)*J3160</f>
        <v>#REF!</v>
      </c>
      <c r="O3160" s="126" t="e">
        <f t="shared" si="199"/>
        <v>#REF!</v>
      </c>
      <c r="P3160" s="41">
        <v>4</v>
      </c>
      <c r="Q3160" s="41">
        <v>4</v>
      </c>
      <c r="R3160" s="41">
        <v>4</v>
      </c>
    </row>
    <row r="3161" spans="1:18">
      <c r="A3161" s="40" t="str">
        <f t="shared" si="196"/>
        <v>3_19903</v>
      </c>
      <c r="B3161" s="40">
        <v>3</v>
      </c>
      <c r="C3161" s="41" t="s">
        <v>112</v>
      </c>
      <c r="D3161" s="40">
        <v>3</v>
      </c>
      <c r="E3161" s="40">
        <v>1990</v>
      </c>
      <c r="F3161" s="40" t="str">
        <f t="shared" si="197"/>
        <v>1990Q3</v>
      </c>
      <c r="G3161" s="40">
        <v>1</v>
      </c>
      <c r="H3161" s="40">
        <v>12</v>
      </c>
      <c r="I3161" s="40">
        <v>0</v>
      </c>
      <c r="J3161" s="42">
        <v>0</v>
      </c>
      <c r="K3161" s="42">
        <f>J3161*OtherData!$C$3</f>
        <v>0</v>
      </c>
      <c r="L3161" s="42" t="str">
        <f>VLOOKUP($C3161,OtherData!$H:$I,2,0)</f>
        <v>Heat</v>
      </c>
      <c r="M3161" s="54">
        <f t="shared" si="198"/>
        <v>-3.928866307812267E-2</v>
      </c>
      <c r="N3161" s="42" t="e">
        <f>VLOOKUP(E3161,Inflation!$A$2:'Inflation'!$L$63,14,FALSE)*J3161</f>
        <v>#REF!</v>
      </c>
      <c r="O3161" s="126" t="e">
        <f t="shared" si="199"/>
        <v>#REF!</v>
      </c>
      <c r="P3161" s="41">
        <v>4</v>
      </c>
      <c r="Q3161" s="41">
        <v>4</v>
      </c>
      <c r="R3161" s="41">
        <v>4</v>
      </c>
    </row>
    <row r="3162" spans="1:18">
      <c r="A3162" s="40" t="str">
        <f t="shared" si="196"/>
        <v>1_19911</v>
      </c>
      <c r="B3162" s="40">
        <v>1</v>
      </c>
      <c r="C3162" s="41" t="s">
        <v>67</v>
      </c>
      <c r="D3162" s="40">
        <v>1</v>
      </c>
      <c r="E3162" s="40">
        <v>1991</v>
      </c>
      <c r="F3162" s="40" t="str">
        <f t="shared" si="197"/>
        <v>1991Q1</v>
      </c>
      <c r="G3162" s="40">
        <v>1</v>
      </c>
      <c r="H3162" s="40">
        <v>12</v>
      </c>
      <c r="I3162" s="40">
        <v>0</v>
      </c>
      <c r="J3162" s="42">
        <v>0</v>
      </c>
      <c r="K3162" s="42">
        <f>J3162*OtherData!$C$3</f>
        <v>0</v>
      </c>
      <c r="L3162" s="42" t="str">
        <f>VLOOKUP($C3162,OtherData!$H:$I,2,0)</f>
        <v>Winter</v>
      </c>
      <c r="M3162" s="54">
        <f t="shared" si="198"/>
        <v>-3.928866307812267E-2</v>
      </c>
      <c r="N3162" s="42" t="e">
        <f>VLOOKUP(E3162,Inflation!$A$2:'Inflation'!$L$63,14,FALSE)*J3162</f>
        <v>#REF!</v>
      </c>
      <c r="O3162" s="126" t="e">
        <f t="shared" si="199"/>
        <v>#REF!</v>
      </c>
      <c r="P3162" s="41">
        <v>2</v>
      </c>
      <c r="Q3162" s="41">
        <v>2</v>
      </c>
      <c r="R3162" s="41">
        <v>2</v>
      </c>
    </row>
    <row r="3163" spans="1:18">
      <c r="A3163" s="40" t="str">
        <f t="shared" si="196"/>
        <v>3_19911</v>
      </c>
      <c r="B3163" s="40">
        <v>3</v>
      </c>
      <c r="C3163" s="41" t="s">
        <v>67</v>
      </c>
      <c r="D3163" s="40">
        <v>1</v>
      </c>
      <c r="E3163" s="40">
        <v>1991</v>
      </c>
      <c r="F3163" s="40" t="str">
        <f t="shared" si="197"/>
        <v>1991Q1</v>
      </c>
      <c r="G3163" s="40">
        <v>1</v>
      </c>
      <c r="H3163" s="40">
        <v>12</v>
      </c>
      <c r="I3163" s="40">
        <v>0</v>
      </c>
      <c r="J3163" s="42">
        <v>0</v>
      </c>
      <c r="K3163" s="42">
        <f>J3163*OtherData!$C$3</f>
        <v>0</v>
      </c>
      <c r="L3163" s="42" t="str">
        <f>VLOOKUP($C3163,OtherData!$H:$I,2,0)</f>
        <v>Winter</v>
      </c>
      <c r="M3163" s="54">
        <f t="shared" si="198"/>
        <v>-3.928866307812267E-2</v>
      </c>
      <c r="N3163" s="42" t="e">
        <f>VLOOKUP(E3163,Inflation!$A$2:'Inflation'!$L$63,14,FALSE)*J3163</f>
        <v>#REF!</v>
      </c>
      <c r="O3163" s="126" t="e">
        <f t="shared" si="199"/>
        <v>#REF!</v>
      </c>
      <c r="P3163" s="41">
        <v>2</v>
      </c>
      <c r="Q3163" s="41">
        <v>2</v>
      </c>
      <c r="R3163" s="41">
        <v>2</v>
      </c>
    </row>
    <row r="3164" spans="1:18">
      <c r="A3164" s="40" t="str">
        <f t="shared" si="196"/>
        <v>3_19913</v>
      </c>
      <c r="B3164" s="40">
        <v>3</v>
      </c>
      <c r="C3164" s="41" t="s">
        <v>72</v>
      </c>
      <c r="D3164" s="40">
        <v>3</v>
      </c>
      <c r="E3164" s="40">
        <v>1991</v>
      </c>
      <c r="F3164" s="40" t="str">
        <f t="shared" si="197"/>
        <v>1991Q3</v>
      </c>
      <c r="G3164" s="40">
        <v>1</v>
      </c>
      <c r="H3164" s="40">
        <v>12</v>
      </c>
      <c r="I3164" s="40">
        <v>12</v>
      </c>
      <c r="J3164" s="42">
        <v>0</v>
      </c>
      <c r="K3164" s="42">
        <f>J3164*OtherData!$C$3</f>
        <v>0</v>
      </c>
      <c r="L3164" s="42" t="str">
        <f>VLOOKUP($C3164,OtherData!$H:$I,2,0)</f>
        <v>Storm</v>
      </c>
      <c r="M3164" s="54">
        <f t="shared" si="198"/>
        <v>-3.928866307812267E-2</v>
      </c>
      <c r="N3164" s="42" t="e">
        <f>VLOOKUP(E3164,Inflation!$A$2:'Inflation'!$L$63,14,FALSE)*J3164</f>
        <v>#REF!</v>
      </c>
      <c r="O3164" s="126" t="e">
        <f t="shared" si="199"/>
        <v>#REF!</v>
      </c>
      <c r="P3164" s="41">
        <v>1</v>
      </c>
      <c r="Q3164" s="41">
        <v>1</v>
      </c>
      <c r="R3164" s="41">
        <v>1</v>
      </c>
    </row>
    <row r="3165" spans="1:18">
      <c r="A3165" s="40" t="str">
        <f t="shared" si="196"/>
        <v>2_19913</v>
      </c>
      <c r="B3165" s="40">
        <v>2</v>
      </c>
      <c r="C3165" s="41" t="s">
        <v>78</v>
      </c>
      <c r="D3165" s="40">
        <v>3</v>
      </c>
      <c r="E3165" s="40">
        <v>1991</v>
      </c>
      <c r="F3165" s="40" t="str">
        <f t="shared" si="197"/>
        <v>1991Q3</v>
      </c>
      <c r="G3165" s="40">
        <v>1</v>
      </c>
      <c r="H3165" s="40">
        <v>12</v>
      </c>
      <c r="I3165" s="40">
        <v>0</v>
      </c>
      <c r="J3165" s="42">
        <v>0</v>
      </c>
      <c r="K3165" s="42">
        <f>J3165*OtherData!$C$3</f>
        <v>0</v>
      </c>
      <c r="L3165" s="42" t="str">
        <f>VLOOKUP($C3165,OtherData!$H:$I,2,0)</f>
        <v>Water</v>
      </c>
      <c r="M3165" s="54">
        <f t="shared" si="198"/>
        <v>-3.928866307812267E-2</v>
      </c>
      <c r="N3165" s="42" t="e">
        <f>VLOOKUP(E3165,Inflation!$A$2:'Inflation'!$L$63,14,FALSE)*J3165</f>
        <v>#REF!</v>
      </c>
      <c r="O3165" s="126" t="e">
        <f t="shared" si="199"/>
        <v>#REF!</v>
      </c>
      <c r="P3165" s="41">
        <v>2</v>
      </c>
      <c r="Q3165" s="41">
        <v>2</v>
      </c>
      <c r="R3165" s="41">
        <v>2</v>
      </c>
    </row>
    <row r="3166" spans="1:18">
      <c r="A3166" s="40" t="str">
        <f t="shared" si="196"/>
        <v>3_19914</v>
      </c>
      <c r="B3166" s="40">
        <v>3</v>
      </c>
      <c r="C3166" s="41" t="s">
        <v>67</v>
      </c>
      <c r="D3166" s="40">
        <v>4</v>
      </c>
      <c r="E3166" s="40">
        <v>1991</v>
      </c>
      <c r="F3166" s="40" t="str">
        <f t="shared" si="197"/>
        <v>1991Q4</v>
      </c>
      <c r="G3166" s="40">
        <v>1</v>
      </c>
      <c r="H3166" s="40">
        <v>12</v>
      </c>
      <c r="I3166" s="40">
        <v>0</v>
      </c>
      <c r="J3166" s="42">
        <v>0</v>
      </c>
      <c r="K3166" s="42">
        <f>J3166*OtherData!$C$3</f>
        <v>0</v>
      </c>
      <c r="L3166" s="42" t="str">
        <f>VLOOKUP($C3166,OtherData!$H:$I,2,0)</f>
        <v>Winter</v>
      </c>
      <c r="M3166" s="54">
        <f t="shared" si="198"/>
        <v>-3.928866307812267E-2</v>
      </c>
      <c r="N3166" s="42" t="e">
        <f>VLOOKUP(E3166,Inflation!$A$2:'Inflation'!$L$63,14,FALSE)*J3166</f>
        <v>#REF!</v>
      </c>
      <c r="O3166" s="126" t="e">
        <f t="shared" si="199"/>
        <v>#REF!</v>
      </c>
      <c r="P3166" s="41">
        <v>1</v>
      </c>
      <c r="Q3166" s="41">
        <v>1</v>
      </c>
      <c r="R3166" s="41">
        <v>1</v>
      </c>
    </row>
    <row r="3167" spans="1:18">
      <c r="A3167" s="40" t="str">
        <f t="shared" si="196"/>
        <v>3_19933</v>
      </c>
      <c r="B3167" s="40">
        <v>3</v>
      </c>
      <c r="C3167" s="41" t="s">
        <v>112</v>
      </c>
      <c r="D3167" s="40">
        <v>3</v>
      </c>
      <c r="E3167" s="40">
        <v>1993</v>
      </c>
      <c r="F3167" s="40" t="str">
        <f t="shared" si="197"/>
        <v>1993Q3</v>
      </c>
      <c r="G3167" s="40">
        <v>1</v>
      </c>
      <c r="H3167" s="40">
        <v>12</v>
      </c>
      <c r="I3167" s="40">
        <v>0</v>
      </c>
      <c r="J3167" s="42">
        <v>0</v>
      </c>
      <c r="K3167" s="42">
        <f>J3167*OtherData!$C$3</f>
        <v>0</v>
      </c>
      <c r="L3167" s="42" t="str">
        <f>VLOOKUP($C3167,OtherData!$H:$I,2,0)</f>
        <v>Heat</v>
      </c>
      <c r="M3167" s="54">
        <f t="shared" si="198"/>
        <v>-3.928866307812267E-2</v>
      </c>
      <c r="N3167" s="42" t="e">
        <f>VLOOKUP(E3167,Inflation!$A$2:'Inflation'!$L$63,14,FALSE)*J3167</f>
        <v>#REF!</v>
      </c>
      <c r="O3167" s="126" t="e">
        <f t="shared" si="199"/>
        <v>#REF!</v>
      </c>
      <c r="P3167" s="41">
        <v>4</v>
      </c>
      <c r="Q3167" s="41">
        <v>4</v>
      </c>
      <c r="R3167" s="41">
        <v>5</v>
      </c>
    </row>
    <row r="3168" spans="1:18">
      <c r="A3168" s="40" t="str">
        <f t="shared" si="196"/>
        <v>4_19934</v>
      </c>
      <c r="B3168" s="40">
        <v>4</v>
      </c>
      <c r="C3168" s="41" t="s">
        <v>67</v>
      </c>
      <c r="D3168" s="40">
        <v>4</v>
      </c>
      <c r="E3168" s="40">
        <v>1993</v>
      </c>
      <c r="F3168" s="40" t="str">
        <f t="shared" si="197"/>
        <v>1993Q4</v>
      </c>
      <c r="G3168" s="40">
        <v>1</v>
      </c>
      <c r="H3168" s="40">
        <v>12</v>
      </c>
      <c r="I3168" s="40">
        <v>0</v>
      </c>
      <c r="J3168" s="42">
        <v>0</v>
      </c>
      <c r="K3168" s="42">
        <f>J3168*OtherData!$C$3</f>
        <v>0</v>
      </c>
      <c r="L3168" s="42" t="str">
        <f>VLOOKUP($C3168,OtherData!$H:$I,2,0)</f>
        <v>Winter</v>
      </c>
      <c r="M3168" s="54">
        <f t="shared" si="198"/>
        <v>-3.928866307812267E-2</v>
      </c>
      <c r="N3168" s="42" t="e">
        <f>VLOOKUP(E3168,Inflation!$A$2:'Inflation'!$L$63,14,FALSE)*J3168</f>
        <v>#REF!</v>
      </c>
      <c r="O3168" s="126" t="e">
        <f t="shared" si="199"/>
        <v>#REF!</v>
      </c>
      <c r="P3168" s="41">
        <v>4</v>
      </c>
      <c r="Q3168" s="41">
        <v>4</v>
      </c>
      <c r="R3168" s="41">
        <v>4</v>
      </c>
    </row>
    <row r="3169" spans="1:18">
      <c r="A3169" s="40" t="str">
        <f t="shared" si="196"/>
        <v>6_19931</v>
      </c>
      <c r="B3169" s="40">
        <v>6</v>
      </c>
      <c r="C3169" s="41" t="s">
        <v>67</v>
      </c>
      <c r="D3169" s="40">
        <v>1</v>
      </c>
      <c r="E3169" s="40">
        <v>1993</v>
      </c>
      <c r="F3169" s="40" t="str">
        <f t="shared" si="197"/>
        <v>1993Q1</v>
      </c>
      <c r="G3169" s="40">
        <v>1</v>
      </c>
      <c r="H3169" s="40">
        <v>11</v>
      </c>
      <c r="I3169" s="40">
        <v>0</v>
      </c>
      <c r="J3169" s="42">
        <v>0</v>
      </c>
      <c r="K3169" s="42">
        <f>J3169*OtherData!$C$3</f>
        <v>0</v>
      </c>
      <c r="L3169" s="42" t="str">
        <f>VLOOKUP($C3169,OtherData!$H:$I,2,0)</f>
        <v>Winter</v>
      </c>
      <c r="M3169" s="54">
        <f t="shared" si="198"/>
        <v>-3.928866307812267E-2</v>
      </c>
      <c r="N3169" s="42" t="e">
        <f>VLOOKUP(E3169,Inflation!$A$2:'Inflation'!$L$63,14,FALSE)*J3169</f>
        <v>#REF!</v>
      </c>
      <c r="O3169" s="126" t="e">
        <f t="shared" si="199"/>
        <v>#REF!</v>
      </c>
      <c r="P3169" s="41">
        <v>3</v>
      </c>
      <c r="Q3169" s="41">
        <v>3</v>
      </c>
      <c r="R3169" s="41">
        <v>5</v>
      </c>
    </row>
    <row r="3170" spans="1:18">
      <c r="A3170" s="40" t="str">
        <f t="shared" si="196"/>
        <v>3_19651</v>
      </c>
      <c r="B3170" s="40">
        <v>3</v>
      </c>
      <c r="C3170" s="41" t="s">
        <v>114</v>
      </c>
      <c r="D3170" s="40">
        <v>1</v>
      </c>
      <c r="E3170" s="40">
        <v>1965</v>
      </c>
      <c r="F3170" s="40" t="str">
        <f t="shared" si="197"/>
        <v>1965Q1</v>
      </c>
      <c r="G3170" s="40">
        <v>1</v>
      </c>
      <c r="H3170" s="40">
        <v>83</v>
      </c>
      <c r="I3170" s="40">
        <v>0</v>
      </c>
      <c r="J3170" s="42">
        <v>0</v>
      </c>
      <c r="K3170" s="42">
        <f>J3170*OtherData!$C$3</f>
        <v>0</v>
      </c>
      <c r="L3170" s="42" t="str">
        <f>VLOOKUP($C3170,OtherData!$H:$I,2,0)</f>
        <v>Other</v>
      </c>
      <c r="M3170" s="54">
        <f t="shared" si="198"/>
        <v>-3.928866307812267E-2</v>
      </c>
      <c r="N3170" s="42" t="e">
        <f>VLOOKUP(E3170,Inflation!$A$2:'Inflation'!$L$63,14,FALSE)*J3170</f>
        <v>#REF!</v>
      </c>
      <c r="O3170" s="126" t="e">
        <f t="shared" si="199"/>
        <v>#REF!</v>
      </c>
      <c r="P3170" s="41">
        <v>2</v>
      </c>
      <c r="Q3170" s="41">
        <v>2</v>
      </c>
      <c r="R3170" s="41">
        <v>2</v>
      </c>
    </row>
    <row r="3171" spans="1:18">
      <c r="A3171" s="40" t="str">
        <f t="shared" si="196"/>
        <v>6_19652</v>
      </c>
      <c r="B3171" s="40">
        <v>6</v>
      </c>
      <c r="C3171" s="41" t="s">
        <v>74</v>
      </c>
      <c r="D3171" s="40">
        <v>2</v>
      </c>
      <c r="E3171" s="40">
        <v>1965</v>
      </c>
      <c r="F3171" s="40" t="str">
        <f t="shared" si="197"/>
        <v>1965Q2</v>
      </c>
      <c r="G3171" s="40">
        <v>1</v>
      </c>
      <c r="H3171" s="40">
        <v>13</v>
      </c>
      <c r="I3171" s="40">
        <v>13</v>
      </c>
      <c r="J3171" s="42">
        <v>0</v>
      </c>
      <c r="K3171" s="42">
        <f>J3171*OtherData!$C$3</f>
        <v>0</v>
      </c>
      <c r="L3171" s="42" t="str">
        <f>VLOOKUP($C3171,OtherData!$H:$I,2,0)</f>
        <v>Storm</v>
      </c>
      <c r="M3171" s="54">
        <f t="shared" si="198"/>
        <v>-3.928866307812267E-2</v>
      </c>
      <c r="N3171" s="42" t="e">
        <f>VLOOKUP(E3171,Inflation!$A$2:'Inflation'!$L$63,14,FALSE)*J3171</f>
        <v>#REF!</v>
      </c>
      <c r="O3171" s="126" t="e">
        <f t="shared" si="199"/>
        <v>#REF!</v>
      </c>
      <c r="P3171" s="41">
        <v>5</v>
      </c>
      <c r="Q3171" s="41">
        <v>2</v>
      </c>
      <c r="R3171" s="41">
        <v>2</v>
      </c>
    </row>
    <row r="3172" spans="1:18">
      <c r="A3172" s="40" t="str">
        <f t="shared" si="196"/>
        <v>2_19653</v>
      </c>
      <c r="B3172" s="40">
        <v>2</v>
      </c>
      <c r="C3172" s="41" t="s">
        <v>72</v>
      </c>
      <c r="D3172" s="40">
        <v>3</v>
      </c>
      <c r="E3172" s="40">
        <v>1965</v>
      </c>
      <c r="F3172" s="40" t="str">
        <f t="shared" si="197"/>
        <v>1965Q3</v>
      </c>
      <c r="G3172" s="40">
        <v>1</v>
      </c>
      <c r="H3172" s="40">
        <v>11</v>
      </c>
      <c r="I3172" s="40">
        <v>0</v>
      </c>
      <c r="J3172" s="42">
        <v>0</v>
      </c>
      <c r="K3172" s="42">
        <f>J3172*OtherData!$C$3</f>
        <v>0</v>
      </c>
      <c r="L3172" s="42" t="str">
        <f>VLOOKUP($C3172,OtherData!$H:$I,2,0)</f>
        <v>Storm</v>
      </c>
      <c r="M3172" s="54">
        <f t="shared" si="198"/>
        <v>-3.928866307812267E-2</v>
      </c>
      <c r="N3172" s="42" t="e">
        <f>VLOOKUP(E3172,Inflation!$A$2:'Inflation'!$L$63,14,FALSE)*J3172</f>
        <v>#REF!</v>
      </c>
      <c r="O3172" s="126" t="e">
        <f t="shared" si="199"/>
        <v>#REF!</v>
      </c>
      <c r="P3172" s="41">
        <v>2</v>
      </c>
      <c r="Q3172" s="41">
        <v>2</v>
      </c>
      <c r="R3172" s="41">
        <v>2</v>
      </c>
    </row>
    <row r="3173" spans="1:18">
      <c r="A3173" s="40" t="str">
        <f t="shared" si="196"/>
        <v>4_19653</v>
      </c>
      <c r="B3173" s="40">
        <v>4</v>
      </c>
      <c r="C3173" s="41" t="s">
        <v>72</v>
      </c>
      <c r="D3173" s="40">
        <v>3</v>
      </c>
      <c r="E3173" s="40">
        <v>1965</v>
      </c>
      <c r="F3173" s="40" t="str">
        <f t="shared" si="197"/>
        <v>1965Q3</v>
      </c>
      <c r="G3173" s="40">
        <v>1</v>
      </c>
      <c r="H3173" s="40">
        <v>25</v>
      </c>
      <c r="I3173" s="40">
        <v>0</v>
      </c>
      <c r="J3173" s="42">
        <v>0</v>
      </c>
      <c r="K3173" s="42">
        <f>J3173*OtherData!$C$3</f>
        <v>0</v>
      </c>
      <c r="L3173" s="42" t="str">
        <f>VLOOKUP($C3173,OtherData!$H:$I,2,0)</f>
        <v>Storm</v>
      </c>
      <c r="M3173" s="54">
        <f t="shared" si="198"/>
        <v>-3.928866307812267E-2</v>
      </c>
      <c r="N3173" s="42" t="e">
        <f>VLOOKUP(E3173,Inflation!$A$2:'Inflation'!$L$63,14,FALSE)*J3173</f>
        <v>#REF!</v>
      </c>
      <c r="O3173" s="126" t="e">
        <f t="shared" si="199"/>
        <v>#REF!</v>
      </c>
      <c r="P3173" s="41">
        <v>2</v>
      </c>
      <c r="Q3173" s="41">
        <v>2</v>
      </c>
      <c r="R3173" s="41">
        <v>2</v>
      </c>
    </row>
    <row r="3174" spans="1:18">
      <c r="A3174" s="40" t="str">
        <f t="shared" si="196"/>
        <v>2_19633</v>
      </c>
      <c r="B3174" s="40">
        <v>2</v>
      </c>
      <c r="C3174" s="41" t="s">
        <v>72</v>
      </c>
      <c r="D3174" s="40">
        <v>3</v>
      </c>
      <c r="E3174" s="40">
        <v>1963</v>
      </c>
      <c r="F3174" s="40" t="str">
        <f t="shared" si="197"/>
        <v>1963Q3</v>
      </c>
      <c r="G3174" s="40">
        <v>1</v>
      </c>
      <c r="H3174" s="40">
        <v>11</v>
      </c>
      <c r="I3174" s="40">
        <v>0</v>
      </c>
      <c r="J3174" s="42">
        <v>0</v>
      </c>
      <c r="K3174" s="42">
        <f>J3174*OtherData!$C$3</f>
        <v>0</v>
      </c>
      <c r="L3174" s="42" t="str">
        <f>VLOOKUP($C3174,OtherData!$H:$I,2,0)</f>
        <v>Storm</v>
      </c>
      <c r="M3174" s="54">
        <f t="shared" si="198"/>
        <v>-3.928866307812267E-2</v>
      </c>
      <c r="N3174" s="42" t="e">
        <f>VLOOKUP(E3174,Inflation!$A$2:'Inflation'!$L$63,14,FALSE)*J3174</f>
        <v>#REF!</v>
      </c>
      <c r="O3174" s="126" t="e">
        <f t="shared" si="199"/>
        <v>#REF!</v>
      </c>
      <c r="P3174" s="41">
        <v>3</v>
      </c>
      <c r="Q3174" s="41">
        <v>3</v>
      </c>
      <c r="R3174" s="41">
        <v>3</v>
      </c>
    </row>
    <row r="3175" spans="1:18">
      <c r="A3175" s="40" t="str">
        <f t="shared" si="196"/>
        <v>2_19633</v>
      </c>
      <c r="B3175" s="40">
        <v>2</v>
      </c>
      <c r="C3175" s="41" t="s">
        <v>72</v>
      </c>
      <c r="D3175" s="40">
        <v>3</v>
      </c>
      <c r="E3175" s="40">
        <v>1963</v>
      </c>
      <c r="F3175" s="40" t="str">
        <f t="shared" si="197"/>
        <v>1963Q3</v>
      </c>
      <c r="G3175" s="40">
        <v>1</v>
      </c>
      <c r="H3175" s="40">
        <v>11</v>
      </c>
      <c r="I3175" s="40">
        <v>0</v>
      </c>
      <c r="J3175" s="42">
        <v>0</v>
      </c>
      <c r="K3175" s="42">
        <f>J3175*OtherData!$C$3</f>
        <v>0</v>
      </c>
      <c r="L3175" s="42" t="str">
        <f>VLOOKUP($C3175,OtherData!$H:$I,2,0)</f>
        <v>Storm</v>
      </c>
      <c r="M3175" s="54">
        <f t="shared" si="198"/>
        <v>-3.928866307812267E-2</v>
      </c>
      <c r="N3175" s="42" t="e">
        <f>VLOOKUP(E3175,Inflation!$A$2:'Inflation'!$L$63,14,FALSE)*J3175</f>
        <v>#REF!</v>
      </c>
      <c r="O3175" s="126" t="e">
        <f t="shared" si="199"/>
        <v>#REF!</v>
      </c>
      <c r="P3175" s="41">
        <v>2</v>
      </c>
      <c r="Q3175" s="41">
        <v>2</v>
      </c>
      <c r="R3175" s="41">
        <v>2</v>
      </c>
    </row>
    <row r="3176" spans="1:18">
      <c r="A3176" s="40" t="str">
        <f t="shared" si="196"/>
        <v>1_19692</v>
      </c>
      <c r="B3176" s="40">
        <v>1</v>
      </c>
      <c r="C3176" s="41" t="s">
        <v>80</v>
      </c>
      <c r="D3176" s="40">
        <v>2</v>
      </c>
      <c r="E3176" s="40">
        <v>1969</v>
      </c>
      <c r="F3176" s="40" t="str">
        <f t="shared" si="197"/>
        <v>1969Q2</v>
      </c>
      <c r="G3176" s="40">
        <v>1</v>
      </c>
      <c r="H3176" s="40">
        <v>13</v>
      </c>
      <c r="I3176" s="40">
        <v>0</v>
      </c>
      <c r="J3176" s="42">
        <v>0</v>
      </c>
      <c r="K3176" s="42">
        <f>J3176*OtherData!$C$3</f>
        <v>0</v>
      </c>
      <c r="L3176" s="42" t="str">
        <f>VLOOKUP($C3176,OtherData!$H:$I,2,0)</f>
        <v>Storm</v>
      </c>
      <c r="M3176" s="54">
        <f t="shared" si="198"/>
        <v>-3.928866307812267E-2</v>
      </c>
      <c r="N3176" s="42" t="e">
        <f>VLOOKUP(E3176,Inflation!$A$2:'Inflation'!$L$63,14,FALSE)*J3176</f>
        <v>#REF!</v>
      </c>
      <c r="O3176" s="126" t="e">
        <f t="shared" si="199"/>
        <v>#REF!</v>
      </c>
      <c r="P3176" s="41">
        <v>3</v>
      </c>
      <c r="Q3176" s="41">
        <v>3</v>
      </c>
      <c r="R3176" s="41">
        <v>3</v>
      </c>
    </row>
    <row r="3177" spans="1:18">
      <c r="A3177" s="40" t="str">
        <f t="shared" si="196"/>
        <v>2_19643</v>
      </c>
      <c r="B3177" s="40">
        <v>2</v>
      </c>
      <c r="C3177" s="41" t="s">
        <v>72</v>
      </c>
      <c r="D3177" s="40">
        <v>3</v>
      </c>
      <c r="E3177" s="40">
        <v>1964</v>
      </c>
      <c r="F3177" s="40" t="str">
        <f t="shared" si="197"/>
        <v>1964Q3</v>
      </c>
      <c r="G3177" s="40">
        <v>1</v>
      </c>
      <c r="H3177" s="40">
        <v>13</v>
      </c>
      <c r="I3177" s="40">
        <v>13</v>
      </c>
      <c r="J3177" s="42">
        <v>0</v>
      </c>
      <c r="K3177" s="42">
        <f>J3177*OtherData!$C$3</f>
        <v>0</v>
      </c>
      <c r="L3177" s="42" t="str">
        <f>VLOOKUP($C3177,OtherData!$H:$I,2,0)</f>
        <v>Storm</v>
      </c>
      <c r="M3177" s="54">
        <f t="shared" si="198"/>
        <v>-3.928866307812267E-2</v>
      </c>
      <c r="N3177" s="42" t="e">
        <f>VLOOKUP(E3177,Inflation!$A$2:'Inflation'!$L$63,14,FALSE)*J3177</f>
        <v>#REF!</v>
      </c>
      <c r="O3177" s="126" t="e">
        <f t="shared" si="199"/>
        <v>#REF!</v>
      </c>
      <c r="P3177" s="41">
        <v>3</v>
      </c>
      <c r="Q3177" s="41">
        <v>3</v>
      </c>
      <c r="R3177" s="41">
        <v>5</v>
      </c>
    </row>
    <row r="3178" spans="1:18">
      <c r="A3178" s="40" t="str">
        <f t="shared" si="196"/>
        <v>4_19602</v>
      </c>
      <c r="B3178" s="40">
        <v>4</v>
      </c>
      <c r="C3178" s="41" t="s">
        <v>86</v>
      </c>
      <c r="D3178" s="40">
        <v>2</v>
      </c>
      <c r="E3178" s="40">
        <v>1960</v>
      </c>
      <c r="F3178" s="40" t="str">
        <f t="shared" si="197"/>
        <v>1960Q2</v>
      </c>
      <c r="G3178" s="40">
        <v>1</v>
      </c>
      <c r="H3178" s="40">
        <v>0</v>
      </c>
      <c r="I3178" s="40">
        <v>0</v>
      </c>
      <c r="J3178" s="42">
        <v>0</v>
      </c>
      <c r="K3178" s="42">
        <f>J3178*OtherData!$C$3</f>
        <v>0</v>
      </c>
      <c r="L3178" s="42" t="str">
        <f>VLOOKUP($C3178,OtherData!$H:$I,2,0)</f>
        <v>Storm</v>
      </c>
      <c r="M3178" s="54">
        <f t="shared" si="198"/>
        <v>-3.928866307812267E-2</v>
      </c>
      <c r="N3178" s="42" t="e">
        <f>VLOOKUP(E3178,Inflation!$A$2:'Inflation'!$L$63,14,FALSE)*J3178</f>
        <v>#REF!</v>
      </c>
      <c r="O3178" s="126" t="e">
        <f t="shared" si="199"/>
        <v>#REF!</v>
      </c>
      <c r="P3178" s="41">
        <v>3</v>
      </c>
      <c r="Q3178" s="41">
        <v>3</v>
      </c>
      <c r="R3178" s="41">
        <v>3</v>
      </c>
    </row>
    <row r="3179" spans="1:18">
      <c r="A3179" s="40" t="str">
        <f t="shared" si="196"/>
        <v>6_19652</v>
      </c>
      <c r="B3179" s="40">
        <v>6</v>
      </c>
      <c r="C3179" s="41" t="s">
        <v>86</v>
      </c>
      <c r="D3179" s="40">
        <v>2</v>
      </c>
      <c r="E3179" s="40">
        <v>1965</v>
      </c>
      <c r="F3179" s="40" t="str">
        <f t="shared" si="197"/>
        <v>1965Q2</v>
      </c>
      <c r="G3179" s="40">
        <v>1</v>
      </c>
      <c r="H3179" s="40">
        <v>0</v>
      </c>
      <c r="I3179" s="40">
        <v>0</v>
      </c>
      <c r="J3179" s="42">
        <v>0</v>
      </c>
      <c r="K3179" s="42">
        <f>J3179*OtherData!$C$3</f>
        <v>0</v>
      </c>
      <c r="L3179" s="42" t="str">
        <f>VLOOKUP($C3179,OtherData!$H:$I,2,0)</f>
        <v>Storm</v>
      </c>
      <c r="M3179" s="54">
        <f t="shared" si="198"/>
        <v>-3.928866307812267E-2</v>
      </c>
      <c r="N3179" s="42" t="e">
        <f>VLOOKUP(E3179,Inflation!$A$2:'Inflation'!$L$63,14,FALSE)*J3179</f>
        <v>#REF!</v>
      </c>
      <c r="O3179" s="126" t="e">
        <f t="shared" si="199"/>
        <v>#REF!</v>
      </c>
      <c r="P3179" s="41">
        <v>3</v>
      </c>
      <c r="Q3179" s="41">
        <v>3</v>
      </c>
      <c r="R3179" s="41">
        <v>3</v>
      </c>
    </row>
    <row r="3180" spans="1:18">
      <c r="A3180" s="40" t="str">
        <f t="shared" si="196"/>
        <v>4_19652</v>
      </c>
      <c r="B3180" s="40">
        <v>4</v>
      </c>
      <c r="C3180" s="41" t="s">
        <v>72</v>
      </c>
      <c r="D3180" s="40">
        <v>2</v>
      </c>
      <c r="E3180" s="40">
        <v>1965</v>
      </c>
      <c r="F3180" s="40" t="str">
        <f t="shared" si="197"/>
        <v>1965Q2</v>
      </c>
      <c r="G3180" s="40">
        <v>1</v>
      </c>
      <c r="H3180" s="40">
        <v>0</v>
      </c>
      <c r="I3180" s="40">
        <v>24</v>
      </c>
      <c r="J3180" s="42">
        <v>0</v>
      </c>
      <c r="K3180" s="42">
        <f>J3180*OtherData!$C$3</f>
        <v>0</v>
      </c>
      <c r="L3180" s="42" t="str">
        <f>VLOOKUP($C3180,OtherData!$H:$I,2,0)</f>
        <v>Storm</v>
      </c>
      <c r="M3180" s="54">
        <f t="shared" si="198"/>
        <v>-3.928866307812267E-2</v>
      </c>
      <c r="N3180" s="42" t="e">
        <f>VLOOKUP(E3180,Inflation!$A$2:'Inflation'!$L$63,14,FALSE)*J3180</f>
        <v>#REF!</v>
      </c>
      <c r="O3180" s="126" t="e">
        <f t="shared" si="199"/>
        <v>#REF!</v>
      </c>
      <c r="P3180" s="41">
        <v>3</v>
      </c>
      <c r="Q3180" s="41">
        <v>3</v>
      </c>
      <c r="R3180" s="41">
        <v>5</v>
      </c>
    </row>
    <row r="3181" spans="1:18">
      <c r="A3181" s="40" t="str">
        <f t="shared" si="196"/>
        <v>3_19652</v>
      </c>
      <c r="B3181" s="40">
        <v>3</v>
      </c>
      <c r="C3181" s="41" t="s">
        <v>72</v>
      </c>
      <c r="D3181" s="40">
        <v>2</v>
      </c>
      <c r="E3181" s="40">
        <v>1965</v>
      </c>
      <c r="F3181" s="40" t="str">
        <f t="shared" si="197"/>
        <v>1965Q2</v>
      </c>
      <c r="G3181" s="40">
        <v>1</v>
      </c>
      <c r="H3181" s="40">
        <v>0</v>
      </c>
      <c r="I3181" s="40">
        <v>34</v>
      </c>
      <c r="J3181" s="42">
        <v>0</v>
      </c>
      <c r="K3181" s="42">
        <f>J3181*OtherData!$C$3</f>
        <v>0</v>
      </c>
      <c r="L3181" s="42" t="str">
        <f>VLOOKUP($C3181,OtherData!$H:$I,2,0)</f>
        <v>Storm</v>
      </c>
      <c r="M3181" s="54">
        <f t="shared" si="198"/>
        <v>-3.928866307812267E-2</v>
      </c>
      <c r="N3181" s="42" t="e">
        <f>VLOOKUP(E3181,Inflation!$A$2:'Inflation'!$L$63,14,FALSE)*J3181</f>
        <v>#REF!</v>
      </c>
      <c r="O3181" s="126" t="e">
        <f t="shared" si="199"/>
        <v>#REF!</v>
      </c>
      <c r="P3181" s="41">
        <v>3</v>
      </c>
      <c r="Q3181" s="41">
        <v>3</v>
      </c>
      <c r="R3181" s="41">
        <v>3</v>
      </c>
    </row>
    <row r="3182" spans="1:18">
      <c r="A3182" s="40" t="str">
        <f t="shared" si="196"/>
        <v>6_19652</v>
      </c>
      <c r="B3182" s="40">
        <v>6</v>
      </c>
      <c r="C3182" s="41" t="s">
        <v>74</v>
      </c>
      <c r="D3182" s="40">
        <v>2</v>
      </c>
      <c r="E3182" s="40">
        <v>1965</v>
      </c>
      <c r="F3182" s="40" t="str">
        <f t="shared" si="197"/>
        <v>1965Q2</v>
      </c>
      <c r="G3182" s="40">
        <v>9</v>
      </c>
      <c r="H3182" s="40">
        <v>0</v>
      </c>
      <c r="I3182" s="40">
        <v>0</v>
      </c>
      <c r="J3182" s="42">
        <v>0</v>
      </c>
      <c r="K3182" s="42">
        <f>J3182*OtherData!$C$3</f>
        <v>0</v>
      </c>
      <c r="L3182" s="42" t="str">
        <f>VLOOKUP($C3182,OtherData!$H:$I,2,0)</f>
        <v>Storm</v>
      </c>
      <c r="M3182" s="54">
        <f t="shared" si="198"/>
        <v>-3.928866307812267E-2</v>
      </c>
      <c r="N3182" s="42" t="e">
        <f>VLOOKUP(E3182,Inflation!$A$2:'Inflation'!$L$63,14,FALSE)*J3182</f>
        <v>#REF!</v>
      </c>
      <c r="O3182" s="126" t="e">
        <f t="shared" si="199"/>
        <v>#REF!</v>
      </c>
      <c r="P3182" s="41">
        <v>3</v>
      </c>
      <c r="Q3182" s="41">
        <v>3</v>
      </c>
      <c r="R3182" s="41">
        <v>3</v>
      </c>
    </row>
    <row r="3183" spans="1:18">
      <c r="A3183" s="40" t="str">
        <f t="shared" si="196"/>
        <v>1_19652</v>
      </c>
      <c r="B3183" s="40">
        <v>1</v>
      </c>
      <c r="C3183" s="41" t="s">
        <v>74</v>
      </c>
      <c r="D3183" s="40">
        <v>2</v>
      </c>
      <c r="E3183" s="40">
        <v>1965</v>
      </c>
      <c r="F3183" s="40" t="str">
        <f t="shared" si="197"/>
        <v>1965Q2</v>
      </c>
      <c r="G3183" s="40">
        <v>9</v>
      </c>
      <c r="H3183" s="40">
        <v>0</v>
      </c>
      <c r="I3183" s="40">
        <v>0</v>
      </c>
      <c r="J3183" s="42">
        <v>0</v>
      </c>
      <c r="K3183" s="42">
        <f>J3183*OtherData!$C$3</f>
        <v>0</v>
      </c>
      <c r="L3183" s="42" t="str">
        <f>VLOOKUP($C3183,OtherData!$H:$I,2,0)</f>
        <v>Storm</v>
      </c>
      <c r="M3183" s="54">
        <f t="shared" si="198"/>
        <v>-3.928866307812267E-2</v>
      </c>
      <c r="N3183" s="42" t="e">
        <f>VLOOKUP(E3183,Inflation!$A$2:'Inflation'!$L$63,14,FALSE)*J3183</f>
        <v>#REF!</v>
      </c>
      <c r="O3183" s="126" t="e">
        <f t="shared" si="199"/>
        <v>#REF!</v>
      </c>
      <c r="P3183" s="41">
        <v>3</v>
      </c>
      <c r="Q3183" s="41">
        <v>3</v>
      </c>
      <c r="R3183" s="41">
        <v>3</v>
      </c>
    </row>
    <row r="3184" spans="1:18">
      <c r="A3184" s="40" t="str">
        <f t="shared" si="196"/>
        <v>2_19652</v>
      </c>
      <c r="B3184" s="40">
        <v>2</v>
      </c>
      <c r="C3184" s="41" t="s">
        <v>74</v>
      </c>
      <c r="D3184" s="40">
        <v>2</v>
      </c>
      <c r="E3184" s="40">
        <v>1965</v>
      </c>
      <c r="F3184" s="40" t="str">
        <f t="shared" si="197"/>
        <v>1965Q2</v>
      </c>
      <c r="G3184" s="40">
        <v>9</v>
      </c>
      <c r="H3184" s="40">
        <v>0</v>
      </c>
      <c r="I3184" s="40">
        <v>0</v>
      </c>
      <c r="J3184" s="42">
        <v>0</v>
      </c>
      <c r="K3184" s="42">
        <f>J3184*OtherData!$C$3</f>
        <v>0</v>
      </c>
      <c r="L3184" s="42" t="str">
        <f>VLOOKUP($C3184,OtherData!$H:$I,2,0)</f>
        <v>Storm</v>
      </c>
      <c r="M3184" s="54">
        <f t="shared" si="198"/>
        <v>-3.928866307812267E-2</v>
      </c>
      <c r="N3184" s="42" t="e">
        <f>VLOOKUP(E3184,Inflation!$A$2:'Inflation'!$L$63,14,FALSE)*J3184</f>
        <v>#REF!</v>
      </c>
      <c r="O3184" s="126" t="e">
        <f t="shared" si="199"/>
        <v>#REF!</v>
      </c>
      <c r="P3184" s="41">
        <v>3</v>
      </c>
      <c r="Q3184" s="41">
        <v>3</v>
      </c>
      <c r="R3184" s="41">
        <v>3</v>
      </c>
    </row>
    <row r="3185" spans="1:18">
      <c r="A3185" s="40" t="str">
        <f t="shared" si="196"/>
        <v>4_19652</v>
      </c>
      <c r="B3185" s="40">
        <v>4</v>
      </c>
      <c r="C3185" s="41" t="s">
        <v>74</v>
      </c>
      <c r="D3185" s="40">
        <v>2</v>
      </c>
      <c r="E3185" s="40">
        <v>1965</v>
      </c>
      <c r="F3185" s="40" t="str">
        <f t="shared" si="197"/>
        <v>1965Q2</v>
      </c>
      <c r="G3185" s="40">
        <v>9</v>
      </c>
      <c r="H3185" s="40">
        <v>0</v>
      </c>
      <c r="I3185" s="40">
        <v>0</v>
      </c>
      <c r="J3185" s="42">
        <v>0</v>
      </c>
      <c r="K3185" s="42">
        <f>J3185*OtherData!$C$3</f>
        <v>0</v>
      </c>
      <c r="L3185" s="42" t="str">
        <f>VLOOKUP($C3185,OtherData!$H:$I,2,0)</f>
        <v>Storm</v>
      </c>
      <c r="M3185" s="54">
        <f t="shared" si="198"/>
        <v>-3.928866307812267E-2</v>
      </c>
      <c r="N3185" s="42" t="e">
        <f>VLOOKUP(E3185,Inflation!$A$2:'Inflation'!$L$63,14,FALSE)*J3185</f>
        <v>#REF!</v>
      </c>
      <c r="O3185" s="126" t="e">
        <f t="shared" si="199"/>
        <v>#REF!</v>
      </c>
      <c r="P3185" s="41">
        <v>3</v>
      </c>
      <c r="Q3185" s="41">
        <v>3</v>
      </c>
      <c r="R3185" s="41">
        <v>5</v>
      </c>
    </row>
    <row r="3186" spans="1:18">
      <c r="A3186" s="40" t="str">
        <f t="shared" si="196"/>
        <v>3_19652</v>
      </c>
      <c r="B3186" s="40">
        <v>3</v>
      </c>
      <c r="C3186" s="41" t="s">
        <v>74</v>
      </c>
      <c r="D3186" s="40">
        <v>2</v>
      </c>
      <c r="E3186" s="40">
        <v>1965</v>
      </c>
      <c r="F3186" s="40" t="str">
        <f t="shared" si="197"/>
        <v>1965Q2</v>
      </c>
      <c r="G3186" s="40">
        <v>9</v>
      </c>
      <c r="H3186" s="40">
        <v>0</v>
      </c>
      <c r="I3186" s="40">
        <v>0</v>
      </c>
      <c r="J3186" s="42">
        <v>0</v>
      </c>
      <c r="K3186" s="42">
        <f>J3186*OtherData!$C$3</f>
        <v>0</v>
      </c>
      <c r="L3186" s="42" t="str">
        <f>VLOOKUP($C3186,OtherData!$H:$I,2,0)</f>
        <v>Storm</v>
      </c>
      <c r="M3186" s="54">
        <f t="shared" si="198"/>
        <v>-3.928866307812267E-2</v>
      </c>
      <c r="N3186" s="42" t="e">
        <f>VLOOKUP(E3186,Inflation!$A$2:'Inflation'!$L$63,14,FALSE)*J3186</f>
        <v>#REF!</v>
      </c>
      <c r="O3186" s="126" t="e">
        <f t="shared" si="199"/>
        <v>#REF!</v>
      </c>
      <c r="P3186" s="41">
        <v>2</v>
      </c>
      <c r="Q3186" s="41">
        <v>2</v>
      </c>
      <c r="R3186" s="41">
        <v>2</v>
      </c>
    </row>
    <row r="3187" spans="1:18">
      <c r="A3187" s="40" t="str">
        <f t="shared" si="196"/>
        <v>5_19652</v>
      </c>
      <c r="B3187" s="40">
        <v>5</v>
      </c>
      <c r="C3187" s="41" t="s">
        <v>74</v>
      </c>
      <c r="D3187" s="40">
        <v>2</v>
      </c>
      <c r="E3187" s="40">
        <v>1965</v>
      </c>
      <c r="F3187" s="40" t="str">
        <f t="shared" si="197"/>
        <v>1965Q2</v>
      </c>
      <c r="G3187" s="40">
        <v>9</v>
      </c>
      <c r="H3187" s="40">
        <v>0</v>
      </c>
      <c r="I3187" s="40">
        <v>0</v>
      </c>
      <c r="J3187" s="42">
        <v>0</v>
      </c>
      <c r="K3187" s="42">
        <f>J3187*OtherData!$C$3</f>
        <v>0</v>
      </c>
      <c r="L3187" s="42" t="str">
        <f>VLOOKUP($C3187,OtherData!$H:$I,2,0)</f>
        <v>Storm</v>
      </c>
      <c r="M3187" s="54">
        <f t="shared" si="198"/>
        <v>-3.928866307812267E-2</v>
      </c>
      <c r="N3187" s="42" t="e">
        <f>VLOOKUP(E3187,Inflation!$A$2:'Inflation'!$L$63,14,FALSE)*J3187</f>
        <v>#REF!</v>
      </c>
      <c r="O3187" s="126" t="e">
        <f t="shared" si="199"/>
        <v>#REF!</v>
      </c>
      <c r="P3187" s="41">
        <v>4</v>
      </c>
      <c r="Q3187" s="41">
        <v>4</v>
      </c>
      <c r="R3187" s="41">
        <v>4</v>
      </c>
    </row>
    <row r="3188" spans="1:18">
      <c r="A3188" s="40" t="str">
        <f t="shared" si="196"/>
        <v>3_19653</v>
      </c>
      <c r="B3188" s="40">
        <v>3</v>
      </c>
      <c r="C3188" s="41" t="s">
        <v>72</v>
      </c>
      <c r="D3188" s="40">
        <v>3</v>
      </c>
      <c r="E3188" s="40">
        <v>1965</v>
      </c>
      <c r="F3188" s="40" t="str">
        <f t="shared" si="197"/>
        <v>1965Q3</v>
      </c>
      <c r="G3188" s="40">
        <v>1</v>
      </c>
      <c r="H3188" s="40">
        <v>0</v>
      </c>
      <c r="I3188" s="40">
        <v>97</v>
      </c>
      <c r="J3188" s="42">
        <v>0</v>
      </c>
      <c r="K3188" s="42">
        <f>J3188*OtherData!$C$3</f>
        <v>0</v>
      </c>
      <c r="L3188" s="42" t="str">
        <f>VLOOKUP($C3188,OtherData!$H:$I,2,0)</f>
        <v>Storm</v>
      </c>
      <c r="M3188" s="54">
        <f t="shared" si="198"/>
        <v>-3.928866307812267E-2</v>
      </c>
      <c r="N3188" s="42" t="e">
        <f>VLOOKUP(E3188,Inflation!$A$2:'Inflation'!$L$63,14,FALSE)*J3188</f>
        <v>#REF!</v>
      </c>
      <c r="O3188" s="126" t="e">
        <f t="shared" si="199"/>
        <v>#REF!</v>
      </c>
      <c r="P3188" s="41">
        <v>2</v>
      </c>
      <c r="Q3188" s="41">
        <v>2</v>
      </c>
      <c r="R3188" s="41">
        <v>2</v>
      </c>
    </row>
    <row r="3189" spans="1:18">
      <c r="A3189" s="40" t="str">
        <f t="shared" si="196"/>
        <v>1_19671</v>
      </c>
      <c r="B3189" s="40">
        <v>1</v>
      </c>
      <c r="C3189" s="41" t="s">
        <v>67</v>
      </c>
      <c r="D3189" s="40">
        <v>1</v>
      </c>
      <c r="E3189" s="40">
        <v>1967</v>
      </c>
      <c r="F3189" s="40" t="str">
        <f t="shared" si="197"/>
        <v>1967Q1</v>
      </c>
      <c r="G3189" s="40">
        <v>3</v>
      </c>
      <c r="H3189" s="40">
        <v>0</v>
      </c>
      <c r="I3189" s="40">
        <v>0</v>
      </c>
      <c r="J3189" s="42">
        <v>0</v>
      </c>
      <c r="K3189" s="42">
        <f>J3189*OtherData!$C$3</f>
        <v>0</v>
      </c>
      <c r="L3189" s="42" t="str">
        <f>VLOOKUP($C3189,OtherData!$H:$I,2,0)</f>
        <v>Winter</v>
      </c>
      <c r="M3189" s="54">
        <f t="shared" si="198"/>
        <v>-3.928866307812267E-2</v>
      </c>
      <c r="N3189" s="42" t="e">
        <f>VLOOKUP(E3189,Inflation!$A$2:'Inflation'!$L$63,14,FALSE)*J3189</f>
        <v>#REF!</v>
      </c>
      <c r="O3189" s="126" t="e">
        <f t="shared" si="199"/>
        <v>#REF!</v>
      </c>
      <c r="P3189" s="41">
        <v>4</v>
      </c>
      <c r="Q3189" s="41">
        <v>4</v>
      </c>
      <c r="R3189" s="41">
        <v>5</v>
      </c>
    </row>
    <row r="3190" spans="1:18">
      <c r="A3190" s="40" t="str">
        <f t="shared" si="196"/>
        <v>2_19663</v>
      </c>
      <c r="B3190" s="40">
        <v>2</v>
      </c>
      <c r="C3190" s="41" t="s">
        <v>91</v>
      </c>
      <c r="D3190" s="40">
        <v>3</v>
      </c>
      <c r="E3190" s="40">
        <v>1966</v>
      </c>
      <c r="F3190" s="40" t="str">
        <f t="shared" si="197"/>
        <v>1966Q3</v>
      </c>
      <c r="G3190" s="40">
        <v>1</v>
      </c>
      <c r="H3190" s="40">
        <v>0</v>
      </c>
      <c r="I3190" s="40">
        <v>0</v>
      </c>
      <c r="J3190" s="42">
        <v>0</v>
      </c>
      <c r="K3190" s="42">
        <f>J3190*OtherData!$C$3</f>
        <v>0</v>
      </c>
      <c r="L3190" s="42" t="str">
        <f>VLOOKUP($C3190,OtherData!$H:$I,2,0)</f>
        <v>Storm</v>
      </c>
      <c r="M3190" s="54">
        <f t="shared" si="198"/>
        <v>-3.928866307812267E-2</v>
      </c>
      <c r="N3190" s="42" t="e">
        <f>VLOOKUP(E3190,Inflation!$A$2:'Inflation'!$L$63,14,FALSE)*J3190</f>
        <v>#REF!</v>
      </c>
      <c r="O3190" s="126" t="e">
        <f t="shared" si="199"/>
        <v>#REF!</v>
      </c>
      <c r="P3190" s="41">
        <v>4</v>
      </c>
      <c r="Q3190" s="41">
        <v>4</v>
      </c>
      <c r="R3190" s="41">
        <v>4</v>
      </c>
    </row>
    <row r="3191" spans="1:18">
      <c r="A3191" s="40" t="str">
        <f t="shared" si="196"/>
        <v>6_19641</v>
      </c>
      <c r="B3191" s="40">
        <v>6</v>
      </c>
      <c r="C3191" s="41" t="s">
        <v>67</v>
      </c>
      <c r="D3191" s="40">
        <v>1</v>
      </c>
      <c r="E3191" s="40">
        <v>1964</v>
      </c>
      <c r="F3191" s="40" t="str">
        <f t="shared" si="197"/>
        <v>1964Q1</v>
      </c>
      <c r="G3191" s="40">
        <v>2</v>
      </c>
      <c r="H3191" s="40">
        <v>0</v>
      </c>
      <c r="I3191" s="40">
        <v>0</v>
      </c>
      <c r="J3191" s="42">
        <v>0</v>
      </c>
      <c r="K3191" s="42">
        <f>J3191*OtherData!$C$3</f>
        <v>0</v>
      </c>
      <c r="L3191" s="42" t="str">
        <f>VLOOKUP($C3191,OtherData!$H:$I,2,0)</f>
        <v>Winter</v>
      </c>
      <c r="M3191" s="54">
        <f t="shared" si="198"/>
        <v>-3.928866307812267E-2</v>
      </c>
      <c r="N3191" s="42" t="e">
        <f>VLOOKUP(E3191,Inflation!$A$2:'Inflation'!$L$63,14,FALSE)*J3191</f>
        <v>#REF!</v>
      </c>
      <c r="O3191" s="126" t="e">
        <f t="shared" si="199"/>
        <v>#REF!</v>
      </c>
      <c r="P3191" s="41">
        <v>4</v>
      </c>
      <c r="Q3191" s="41">
        <v>4</v>
      </c>
      <c r="R3191" s="41">
        <v>4</v>
      </c>
    </row>
    <row r="3192" spans="1:18">
      <c r="A3192" s="40" t="str">
        <f t="shared" si="196"/>
        <v>1_19641</v>
      </c>
      <c r="B3192" s="40">
        <v>1</v>
      </c>
      <c r="C3192" s="41" t="s">
        <v>67</v>
      </c>
      <c r="D3192" s="40">
        <v>1</v>
      </c>
      <c r="E3192" s="40">
        <v>1964</v>
      </c>
      <c r="F3192" s="40" t="str">
        <f t="shared" si="197"/>
        <v>1964Q1</v>
      </c>
      <c r="G3192" s="40">
        <v>2</v>
      </c>
      <c r="H3192" s="40">
        <v>0</v>
      </c>
      <c r="I3192" s="40">
        <v>0</v>
      </c>
      <c r="J3192" s="42">
        <v>0</v>
      </c>
      <c r="K3192" s="42">
        <f>J3192*OtherData!$C$3</f>
        <v>0</v>
      </c>
      <c r="L3192" s="42" t="str">
        <f>VLOOKUP($C3192,OtherData!$H:$I,2,0)</f>
        <v>Winter</v>
      </c>
      <c r="M3192" s="54">
        <f t="shared" si="198"/>
        <v>-3.928866307812267E-2</v>
      </c>
      <c r="N3192" s="42" t="e">
        <f>VLOOKUP(E3192,Inflation!$A$2:'Inflation'!$L$63,14,FALSE)*J3192</f>
        <v>#REF!</v>
      </c>
      <c r="O3192" s="126" t="e">
        <f t="shared" si="199"/>
        <v>#REF!</v>
      </c>
      <c r="P3192" s="41">
        <v>4</v>
      </c>
      <c r="Q3192" s="41">
        <v>4</v>
      </c>
      <c r="R3192" s="41">
        <v>4</v>
      </c>
    </row>
    <row r="3193" spans="1:18">
      <c r="A3193" s="40" t="str">
        <f t="shared" si="196"/>
        <v>2_19641</v>
      </c>
      <c r="B3193" s="40">
        <v>2</v>
      </c>
      <c r="C3193" s="41" t="s">
        <v>67</v>
      </c>
      <c r="D3193" s="40">
        <v>1</v>
      </c>
      <c r="E3193" s="40">
        <v>1964</v>
      </c>
      <c r="F3193" s="40" t="str">
        <f t="shared" si="197"/>
        <v>1964Q1</v>
      </c>
      <c r="G3193" s="40">
        <v>2</v>
      </c>
      <c r="H3193" s="40">
        <v>0</v>
      </c>
      <c r="I3193" s="40">
        <v>0</v>
      </c>
      <c r="J3193" s="42">
        <v>0</v>
      </c>
      <c r="K3193" s="42">
        <f>J3193*OtherData!$C$3</f>
        <v>0</v>
      </c>
      <c r="L3193" s="42" t="str">
        <f>VLOOKUP($C3193,OtherData!$H:$I,2,0)</f>
        <v>Winter</v>
      </c>
      <c r="M3193" s="54">
        <f t="shared" si="198"/>
        <v>-3.928866307812267E-2</v>
      </c>
      <c r="N3193" s="42" t="e">
        <f>VLOOKUP(E3193,Inflation!$A$2:'Inflation'!$L$63,14,FALSE)*J3193</f>
        <v>#REF!</v>
      </c>
      <c r="O3193" s="126" t="e">
        <f t="shared" si="199"/>
        <v>#REF!</v>
      </c>
      <c r="P3193" s="41">
        <v>4</v>
      </c>
      <c r="Q3193" s="41">
        <v>4</v>
      </c>
      <c r="R3193" s="41">
        <v>4</v>
      </c>
    </row>
    <row r="3194" spans="1:18">
      <c r="A3194" s="40" t="str">
        <f t="shared" si="196"/>
        <v>4_19641</v>
      </c>
      <c r="B3194" s="40">
        <v>4</v>
      </c>
      <c r="C3194" s="41" t="s">
        <v>67</v>
      </c>
      <c r="D3194" s="40">
        <v>1</v>
      </c>
      <c r="E3194" s="40">
        <v>1964</v>
      </c>
      <c r="F3194" s="40" t="str">
        <f t="shared" si="197"/>
        <v>1964Q1</v>
      </c>
      <c r="G3194" s="40">
        <v>2</v>
      </c>
      <c r="H3194" s="40">
        <v>0</v>
      </c>
      <c r="I3194" s="40">
        <v>0</v>
      </c>
      <c r="J3194" s="42">
        <v>0</v>
      </c>
      <c r="K3194" s="42">
        <f>J3194*OtherData!$C$3</f>
        <v>0</v>
      </c>
      <c r="L3194" s="42" t="str">
        <f>VLOOKUP($C3194,OtherData!$H:$I,2,0)</f>
        <v>Winter</v>
      </c>
      <c r="M3194" s="54">
        <f t="shared" si="198"/>
        <v>-3.928866307812267E-2</v>
      </c>
      <c r="N3194" s="42" t="e">
        <f>VLOOKUP(E3194,Inflation!$A$2:'Inflation'!$L$63,14,FALSE)*J3194</f>
        <v>#REF!</v>
      </c>
      <c r="O3194" s="126" t="e">
        <f t="shared" si="199"/>
        <v>#REF!</v>
      </c>
      <c r="P3194" s="41">
        <v>4</v>
      </c>
      <c r="Q3194" s="41">
        <v>4</v>
      </c>
      <c r="R3194" s="41">
        <v>5</v>
      </c>
    </row>
    <row r="3195" spans="1:18">
      <c r="A3195" s="40" t="str">
        <f t="shared" si="196"/>
        <v>3_19641</v>
      </c>
      <c r="B3195" s="40">
        <v>3</v>
      </c>
      <c r="C3195" s="41" t="s">
        <v>67</v>
      </c>
      <c r="D3195" s="40">
        <v>1</v>
      </c>
      <c r="E3195" s="40">
        <v>1964</v>
      </c>
      <c r="F3195" s="40" t="str">
        <f t="shared" si="197"/>
        <v>1964Q1</v>
      </c>
      <c r="G3195" s="40">
        <v>2</v>
      </c>
      <c r="H3195" s="40">
        <v>0</v>
      </c>
      <c r="I3195" s="40">
        <v>0</v>
      </c>
      <c r="J3195" s="42">
        <v>0</v>
      </c>
      <c r="K3195" s="42">
        <f>J3195*OtherData!$C$3</f>
        <v>0</v>
      </c>
      <c r="L3195" s="42" t="str">
        <f>VLOOKUP($C3195,OtherData!$H:$I,2,0)</f>
        <v>Winter</v>
      </c>
      <c r="M3195" s="54">
        <f t="shared" si="198"/>
        <v>-3.928866307812267E-2</v>
      </c>
      <c r="N3195" s="42" t="e">
        <f>VLOOKUP(E3195,Inflation!$A$2:'Inflation'!$L$63,14,FALSE)*J3195</f>
        <v>#REF!</v>
      </c>
      <c r="O3195" s="126" t="e">
        <f t="shared" si="199"/>
        <v>#REF!</v>
      </c>
      <c r="P3195" s="41">
        <v>3</v>
      </c>
      <c r="Q3195" s="41">
        <v>3</v>
      </c>
      <c r="R3195" s="41">
        <v>5</v>
      </c>
    </row>
    <row r="3196" spans="1:18">
      <c r="A3196" s="40" t="str">
        <f t="shared" si="196"/>
        <v>5_19641</v>
      </c>
      <c r="B3196" s="40">
        <v>5</v>
      </c>
      <c r="C3196" s="41" t="s">
        <v>67</v>
      </c>
      <c r="D3196" s="40">
        <v>1</v>
      </c>
      <c r="E3196" s="40">
        <v>1964</v>
      </c>
      <c r="F3196" s="40" t="str">
        <f t="shared" si="197"/>
        <v>1964Q1</v>
      </c>
      <c r="G3196" s="40">
        <v>2</v>
      </c>
      <c r="H3196" s="40">
        <v>0</v>
      </c>
      <c r="I3196" s="40">
        <v>0</v>
      </c>
      <c r="J3196" s="42">
        <v>0</v>
      </c>
      <c r="K3196" s="42">
        <f>J3196*OtherData!$C$3</f>
        <v>0</v>
      </c>
      <c r="L3196" s="42" t="str">
        <f>VLOOKUP($C3196,OtherData!$H:$I,2,0)</f>
        <v>Winter</v>
      </c>
      <c r="M3196" s="54">
        <f t="shared" si="198"/>
        <v>-3.928866307812267E-2</v>
      </c>
      <c r="N3196" s="42" t="e">
        <f>VLOOKUP(E3196,Inflation!$A$2:'Inflation'!$L$63,14,FALSE)*J3196</f>
        <v>#REF!</v>
      </c>
      <c r="O3196" s="126" t="e">
        <f t="shared" si="199"/>
        <v>#REF!</v>
      </c>
      <c r="P3196" s="41">
        <v>3</v>
      </c>
      <c r="Q3196" s="41">
        <v>3</v>
      </c>
      <c r="R3196" s="41">
        <v>3</v>
      </c>
    </row>
    <row r="3197" spans="1:18">
      <c r="A3197" s="40" t="str">
        <f t="shared" si="196"/>
        <v>6_19682</v>
      </c>
      <c r="B3197" s="40">
        <v>6</v>
      </c>
      <c r="C3197" s="41" t="s">
        <v>86</v>
      </c>
      <c r="D3197" s="40">
        <v>2</v>
      </c>
      <c r="E3197" s="40">
        <v>1968</v>
      </c>
      <c r="F3197" s="40" t="str">
        <f t="shared" si="197"/>
        <v>1968Q2</v>
      </c>
      <c r="G3197" s="40">
        <v>1</v>
      </c>
      <c r="H3197" s="40">
        <v>0</v>
      </c>
      <c r="I3197" s="40">
        <v>0</v>
      </c>
      <c r="J3197" s="42">
        <v>0</v>
      </c>
      <c r="K3197" s="42">
        <f>J3197*OtherData!$C$3</f>
        <v>0</v>
      </c>
      <c r="L3197" s="42" t="str">
        <f>VLOOKUP($C3197,OtherData!$H:$I,2,0)</f>
        <v>Storm</v>
      </c>
      <c r="M3197" s="54">
        <f t="shared" si="198"/>
        <v>-3.928866307812267E-2</v>
      </c>
      <c r="N3197" s="42" t="e">
        <f>VLOOKUP(E3197,Inflation!$A$2:'Inflation'!$L$63,14,FALSE)*J3197</f>
        <v>#REF!</v>
      </c>
      <c r="O3197" s="126" t="e">
        <f t="shared" si="199"/>
        <v>#REF!</v>
      </c>
      <c r="P3197" s="41">
        <v>3</v>
      </c>
      <c r="Q3197" s="41">
        <v>3</v>
      </c>
      <c r="R3197" s="41">
        <v>3</v>
      </c>
    </row>
    <row r="3198" spans="1:18">
      <c r="A3198" s="40" t="str">
        <f t="shared" si="196"/>
        <v>1_19682</v>
      </c>
      <c r="B3198" s="40">
        <v>1</v>
      </c>
      <c r="C3198" s="41" t="s">
        <v>86</v>
      </c>
      <c r="D3198" s="40">
        <v>2</v>
      </c>
      <c r="E3198" s="40">
        <v>1968</v>
      </c>
      <c r="F3198" s="40" t="str">
        <f t="shared" si="197"/>
        <v>1968Q2</v>
      </c>
      <c r="G3198" s="40">
        <v>1</v>
      </c>
      <c r="H3198" s="40">
        <v>0</v>
      </c>
      <c r="I3198" s="40">
        <v>0</v>
      </c>
      <c r="J3198" s="42">
        <v>0</v>
      </c>
      <c r="K3198" s="42">
        <f>J3198*OtherData!$C$3</f>
        <v>0</v>
      </c>
      <c r="L3198" s="42" t="str">
        <f>VLOOKUP($C3198,OtherData!$H:$I,2,0)</f>
        <v>Storm</v>
      </c>
      <c r="M3198" s="54">
        <f t="shared" si="198"/>
        <v>-3.928866307812267E-2</v>
      </c>
      <c r="N3198" s="42" t="e">
        <f>VLOOKUP(E3198,Inflation!$A$2:'Inflation'!$L$63,14,FALSE)*J3198</f>
        <v>#REF!</v>
      </c>
      <c r="O3198" s="126" t="e">
        <f t="shared" si="199"/>
        <v>#REF!</v>
      </c>
      <c r="P3198" s="41">
        <v>2</v>
      </c>
      <c r="Q3198" s="41">
        <v>2</v>
      </c>
      <c r="R3198" s="41">
        <v>2</v>
      </c>
    </row>
    <row r="3199" spans="1:18">
      <c r="A3199" s="40" t="str">
        <f t="shared" si="196"/>
        <v>3_19712</v>
      </c>
      <c r="B3199" s="40">
        <v>3</v>
      </c>
      <c r="C3199" s="41" t="s">
        <v>68</v>
      </c>
      <c r="D3199" s="40">
        <v>2</v>
      </c>
      <c r="E3199" s="40">
        <v>1971</v>
      </c>
      <c r="F3199" s="40" t="str">
        <f t="shared" si="197"/>
        <v>1971Q2</v>
      </c>
      <c r="G3199" s="40">
        <v>1</v>
      </c>
      <c r="H3199" s="40">
        <v>0</v>
      </c>
      <c r="I3199" s="40">
        <v>0</v>
      </c>
      <c r="J3199" s="42">
        <v>0</v>
      </c>
      <c r="K3199" s="42">
        <f>J3199*OtherData!$C$3</f>
        <v>0</v>
      </c>
      <c r="L3199" s="42" t="str">
        <f>VLOOKUP($C3199,OtherData!$H:$I,2,0)</f>
        <v>Wind</v>
      </c>
      <c r="M3199" s="54">
        <f t="shared" si="198"/>
        <v>-3.928866307812267E-2</v>
      </c>
      <c r="N3199" s="42" t="e">
        <f>VLOOKUP(E3199,Inflation!$A$2:'Inflation'!$L$63,14,FALSE)*J3199</f>
        <v>#REF!</v>
      </c>
      <c r="O3199" s="126" t="e">
        <f t="shared" si="199"/>
        <v>#REF!</v>
      </c>
      <c r="P3199" s="41">
        <v>2</v>
      </c>
      <c r="Q3199" s="41">
        <v>2</v>
      </c>
      <c r="R3199" s="41">
        <v>2</v>
      </c>
    </row>
    <row r="3200" spans="1:18">
      <c r="A3200" s="40" t="str">
        <f t="shared" si="196"/>
        <v>2_19703</v>
      </c>
      <c r="B3200" s="40">
        <v>2</v>
      </c>
      <c r="C3200" s="41" t="s">
        <v>72</v>
      </c>
      <c r="D3200" s="40">
        <v>3</v>
      </c>
      <c r="E3200" s="40">
        <v>1970</v>
      </c>
      <c r="F3200" s="40" t="str">
        <f t="shared" si="197"/>
        <v>1970Q3</v>
      </c>
      <c r="G3200" s="40">
        <v>1</v>
      </c>
      <c r="H3200" s="40">
        <v>0</v>
      </c>
      <c r="I3200" s="40">
        <v>34</v>
      </c>
      <c r="J3200" s="42">
        <v>0</v>
      </c>
      <c r="K3200" s="42">
        <f>J3200*OtherData!$C$3</f>
        <v>0</v>
      </c>
      <c r="L3200" s="42" t="str">
        <f>VLOOKUP($C3200,OtherData!$H:$I,2,0)</f>
        <v>Storm</v>
      </c>
      <c r="M3200" s="54">
        <f t="shared" si="198"/>
        <v>-3.928866307812267E-2</v>
      </c>
      <c r="N3200" s="42" t="e">
        <f>VLOOKUP(E3200,Inflation!$A$2:'Inflation'!$L$63,14,FALSE)*J3200</f>
        <v>#REF!</v>
      </c>
      <c r="O3200" s="126" t="e">
        <f t="shared" si="199"/>
        <v>#REF!</v>
      </c>
      <c r="P3200" s="41">
        <v>4</v>
      </c>
      <c r="Q3200" s="41">
        <v>4</v>
      </c>
      <c r="R3200" s="41">
        <v>4</v>
      </c>
    </row>
    <row r="3201" spans="1:18">
      <c r="A3201" s="40" t="str">
        <f t="shared" si="196"/>
        <v>3_19643</v>
      </c>
      <c r="B3201" s="40">
        <v>3</v>
      </c>
      <c r="C3201" s="41" t="s">
        <v>72</v>
      </c>
      <c r="D3201" s="40">
        <v>3</v>
      </c>
      <c r="E3201" s="40">
        <v>1964</v>
      </c>
      <c r="F3201" s="40" t="str">
        <f t="shared" si="197"/>
        <v>1964Q3</v>
      </c>
      <c r="G3201" s="40">
        <v>1</v>
      </c>
      <c r="H3201" s="40">
        <v>0</v>
      </c>
      <c r="I3201" s="40">
        <v>347</v>
      </c>
      <c r="J3201" s="42">
        <v>0</v>
      </c>
      <c r="K3201" s="42">
        <f>J3201*OtherData!$C$3</f>
        <v>0</v>
      </c>
      <c r="L3201" s="42" t="str">
        <f>VLOOKUP($C3201,OtherData!$H:$I,2,0)</f>
        <v>Storm</v>
      </c>
      <c r="M3201" s="54">
        <f t="shared" si="198"/>
        <v>-3.928866307812267E-2</v>
      </c>
      <c r="N3201" s="42" t="e">
        <f>VLOOKUP(E3201,Inflation!$A$2:'Inflation'!$L$63,14,FALSE)*J3201</f>
        <v>#REF!</v>
      </c>
      <c r="O3201" s="126" t="e">
        <f t="shared" si="199"/>
        <v>#REF!</v>
      </c>
      <c r="P3201" s="41">
        <v>5</v>
      </c>
      <c r="Q3201" s="41">
        <v>2</v>
      </c>
      <c r="R3201" s="41">
        <v>2</v>
      </c>
    </row>
    <row r="3202" spans="1:18">
      <c r="A3202" s="40" t="str">
        <f t="shared" ref="A3202:A3265" si="200">B3202&amp;"_"&amp;E3202&amp;D3202</f>
        <v>1_19741</v>
      </c>
      <c r="B3202" s="40">
        <v>1</v>
      </c>
      <c r="C3202" s="41" t="s">
        <v>93</v>
      </c>
      <c r="D3202" s="40">
        <v>1</v>
      </c>
      <c r="E3202" s="40">
        <v>1974</v>
      </c>
      <c r="F3202" s="40" t="str">
        <f t="shared" ref="F3202:F3265" si="201">E3202&amp;"Q"&amp;D3202</f>
        <v>1974Q1</v>
      </c>
      <c r="G3202" s="40">
        <v>1</v>
      </c>
      <c r="H3202" s="40">
        <v>0</v>
      </c>
      <c r="I3202" s="40">
        <v>0</v>
      </c>
      <c r="J3202" s="42">
        <v>0</v>
      </c>
      <c r="K3202" s="42">
        <f>J3202*OtherData!$C$3</f>
        <v>0</v>
      </c>
      <c r="L3202" s="42" t="str">
        <f>VLOOKUP($C3202,OtherData!$H:$I,2,0)</f>
        <v>Storm</v>
      </c>
      <c r="M3202" s="54">
        <f t="shared" ref="M3202:M3265" si="202">STANDARDIZE(J3202,AVERAGE($J$2:$J$3367),_xlfn.STDEV.S($J$2:$J$3367))</f>
        <v>-3.928866307812267E-2</v>
      </c>
      <c r="N3202" s="42" t="e">
        <f>VLOOKUP(E3202,Inflation!$A$2:'Inflation'!$L$63,14,FALSE)*J3202</f>
        <v>#REF!</v>
      </c>
      <c r="O3202" s="126" t="e">
        <f t="shared" ref="O3202:O3265" si="203">STANDARDIZE(N3202,AVERAGE($N$2:$N$3367),_xlfn.STDEV.S($N$2:$N$3367))</f>
        <v>#REF!</v>
      </c>
      <c r="P3202" s="41">
        <v>3</v>
      </c>
      <c r="Q3202" s="41">
        <v>3</v>
      </c>
      <c r="R3202" s="41">
        <v>3</v>
      </c>
    </row>
    <row r="3203" spans="1:18">
      <c r="A3203" s="40" t="str">
        <f t="shared" si="200"/>
        <v>1_19743</v>
      </c>
      <c r="B3203" s="40">
        <v>1</v>
      </c>
      <c r="C3203" s="41" t="s">
        <v>80</v>
      </c>
      <c r="D3203" s="40">
        <v>3</v>
      </c>
      <c r="E3203" s="40">
        <v>1974</v>
      </c>
      <c r="F3203" s="40" t="str">
        <f t="shared" si="201"/>
        <v>1974Q3</v>
      </c>
      <c r="G3203" s="40">
        <v>1</v>
      </c>
      <c r="H3203" s="40">
        <v>0</v>
      </c>
      <c r="I3203" s="40">
        <v>0</v>
      </c>
      <c r="J3203" s="42">
        <v>0</v>
      </c>
      <c r="K3203" s="42">
        <f>J3203*OtherData!$C$3</f>
        <v>0</v>
      </c>
      <c r="L3203" s="42" t="str">
        <f>VLOOKUP($C3203,OtherData!$H:$I,2,0)</f>
        <v>Storm</v>
      </c>
      <c r="M3203" s="54">
        <f t="shared" si="202"/>
        <v>-3.928866307812267E-2</v>
      </c>
      <c r="N3203" s="42" t="e">
        <f>VLOOKUP(E3203,Inflation!$A$2:'Inflation'!$L$63,14,FALSE)*J3203</f>
        <v>#REF!</v>
      </c>
      <c r="O3203" s="126" t="e">
        <f t="shared" si="203"/>
        <v>#REF!</v>
      </c>
      <c r="P3203" s="41">
        <v>3</v>
      </c>
      <c r="Q3203" s="41">
        <v>3</v>
      </c>
      <c r="R3203" s="41">
        <v>5</v>
      </c>
    </row>
    <row r="3204" spans="1:18">
      <c r="A3204" s="40" t="str">
        <f t="shared" si="200"/>
        <v>3_19822</v>
      </c>
      <c r="B3204" s="40">
        <v>3</v>
      </c>
      <c r="C3204" s="41" t="s">
        <v>71</v>
      </c>
      <c r="D3204" s="40">
        <v>2</v>
      </c>
      <c r="E3204" s="40">
        <v>1982</v>
      </c>
      <c r="F3204" s="40" t="str">
        <f t="shared" si="201"/>
        <v>1982Q2</v>
      </c>
      <c r="G3204" s="40">
        <v>1</v>
      </c>
      <c r="H3204" s="40">
        <v>0</v>
      </c>
      <c r="I3204" s="40">
        <v>0</v>
      </c>
      <c r="J3204" s="42">
        <v>0</v>
      </c>
      <c r="K3204" s="42">
        <f>J3204*OtherData!$C$3</f>
        <v>0</v>
      </c>
      <c r="L3204" s="42" t="str">
        <f>VLOOKUP($C3204,OtherData!$H:$I,2,0)</f>
        <v>Storm</v>
      </c>
      <c r="M3204" s="54">
        <f t="shared" si="202"/>
        <v>-3.928866307812267E-2</v>
      </c>
      <c r="N3204" s="42" t="e">
        <f>VLOOKUP(E3204,Inflation!$A$2:'Inflation'!$L$63,14,FALSE)*J3204</f>
        <v>#REF!</v>
      </c>
      <c r="O3204" s="126" t="e">
        <f t="shared" si="203"/>
        <v>#REF!</v>
      </c>
      <c r="P3204" s="41">
        <v>3</v>
      </c>
      <c r="Q3204" s="41">
        <v>3</v>
      </c>
      <c r="R3204" s="41">
        <v>3</v>
      </c>
    </row>
    <row r="3205" spans="1:18">
      <c r="A3205" s="40" t="str">
        <f t="shared" si="200"/>
        <v>6_19822</v>
      </c>
      <c r="B3205" s="40">
        <v>6</v>
      </c>
      <c r="C3205" s="41" t="s">
        <v>67</v>
      </c>
      <c r="D3205" s="40">
        <v>2</v>
      </c>
      <c r="E3205" s="40">
        <v>1982</v>
      </c>
      <c r="F3205" s="40" t="str">
        <f t="shared" si="201"/>
        <v>1982Q2</v>
      </c>
      <c r="G3205" s="40">
        <v>2</v>
      </c>
      <c r="H3205" s="40">
        <v>0</v>
      </c>
      <c r="I3205" s="40">
        <v>0</v>
      </c>
      <c r="J3205" s="42">
        <v>0</v>
      </c>
      <c r="K3205" s="42">
        <f>J3205*OtherData!$C$3</f>
        <v>0</v>
      </c>
      <c r="L3205" s="42" t="str">
        <f>VLOOKUP($C3205,OtherData!$H:$I,2,0)</f>
        <v>Winter</v>
      </c>
      <c r="M3205" s="54">
        <f t="shared" si="202"/>
        <v>-3.928866307812267E-2</v>
      </c>
      <c r="N3205" s="42" t="e">
        <f>VLOOKUP(E3205,Inflation!$A$2:'Inflation'!$L$63,14,FALSE)*J3205</f>
        <v>#REF!</v>
      </c>
      <c r="O3205" s="126" t="e">
        <f t="shared" si="203"/>
        <v>#REF!</v>
      </c>
      <c r="P3205" s="41">
        <v>3</v>
      </c>
      <c r="Q3205" s="41">
        <v>3</v>
      </c>
      <c r="R3205" s="41">
        <v>3</v>
      </c>
    </row>
    <row r="3206" spans="1:18">
      <c r="A3206" s="40" t="str">
        <f t="shared" si="200"/>
        <v>1_19822</v>
      </c>
      <c r="B3206" s="40">
        <v>1</v>
      </c>
      <c r="C3206" s="41" t="s">
        <v>67</v>
      </c>
      <c r="D3206" s="40">
        <v>2</v>
      </c>
      <c r="E3206" s="40">
        <v>1982</v>
      </c>
      <c r="F3206" s="40" t="str">
        <f t="shared" si="201"/>
        <v>1982Q2</v>
      </c>
      <c r="G3206" s="40">
        <v>2</v>
      </c>
      <c r="H3206" s="40">
        <v>0</v>
      </c>
      <c r="I3206" s="40">
        <v>0</v>
      </c>
      <c r="J3206" s="42">
        <v>0</v>
      </c>
      <c r="K3206" s="42">
        <f>J3206*OtherData!$C$3</f>
        <v>0</v>
      </c>
      <c r="L3206" s="42" t="str">
        <f>VLOOKUP($C3206,OtherData!$H:$I,2,0)</f>
        <v>Winter</v>
      </c>
      <c r="M3206" s="54">
        <f t="shared" si="202"/>
        <v>-3.928866307812267E-2</v>
      </c>
      <c r="N3206" s="42" t="e">
        <f>VLOOKUP(E3206,Inflation!$A$2:'Inflation'!$L$63,14,FALSE)*J3206</f>
        <v>#REF!</v>
      </c>
      <c r="O3206" s="126" t="e">
        <f t="shared" si="203"/>
        <v>#REF!</v>
      </c>
      <c r="P3206" s="41">
        <v>3</v>
      </c>
      <c r="Q3206" s="41">
        <v>3</v>
      </c>
      <c r="R3206" s="41">
        <v>3</v>
      </c>
    </row>
    <row r="3207" spans="1:18">
      <c r="A3207" s="40" t="str">
        <f t="shared" si="200"/>
        <v>2_19822</v>
      </c>
      <c r="B3207" s="40">
        <v>2</v>
      </c>
      <c r="C3207" s="41" t="s">
        <v>67</v>
      </c>
      <c r="D3207" s="40">
        <v>2</v>
      </c>
      <c r="E3207" s="40">
        <v>1982</v>
      </c>
      <c r="F3207" s="40" t="str">
        <f t="shared" si="201"/>
        <v>1982Q2</v>
      </c>
      <c r="G3207" s="40">
        <v>2</v>
      </c>
      <c r="H3207" s="40">
        <v>0</v>
      </c>
      <c r="I3207" s="40">
        <v>0</v>
      </c>
      <c r="J3207" s="42">
        <v>0</v>
      </c>
      <c r="K3207" s="42">
        <f>J3207*OtherData!$C$3</f>
        <v>0</v>
      </c>
      <c r="L3207" s="42" t="str">
        <f>VLOOKUP($C3207,OtherData!$H:$I,2,0)</f>
        <v>Winter</v>
      </c>
      <c r="M3207" s="54">
        <f t="shared" si="202"/>
        <v>-3.928866307812267E-2</v>
      </c>
      <c r="N3207" s="42" t="e">
        <f>VLOOKUP(E3207,Inflation!$A$2:'Inflation'!$L$63,14,FALSE)*J3207</f>
        <v>#REF!</v>
      </c>
      <c r="O3207" s="126" t="e">
        <f t="shared" si="203"/>
        <v>#REF!</v>
      </c>
      <c r="P3207" s="41">
        <v>3</v>
      </c>
      <c r="Q3207" s="41">
        <v>3</v>
      </c>
      <c r="R3207" s="41">
        <v>3</v>
      </c>
    </row>
    <row r="3208" spans="1:18">
      <c r="A3208" s="40" t="str">
        <f t="shared" si="200"/>
        <v>4_19822</v>
      </c>
      <c r="B3208" s="40">
        <v>4</v>
      </c>
      <c r="C3208" s="41" t="s">
        <v>67</v>
      </c>
      <c r="D3208" s="40">
        <v>2</v>
      </c>
      <c r="E3208" s="40">
        <v>1982</v>
      </c>
      <c r="F3208" s="40" t="str">
        <f t="shared" si="201"/>
        <v>1982Q2</v>
      </c>
      <c r="G3208" s="40">
        <v>2</v>
      </c>
      <c r="H3208" s="40">
        <v>0</v>
      </c>
      <c r="I3208" s="40">
        <v>0</v>
      </c>
      <c r="J3208" s="42">
        <v>0</v>
      </c>
      <c r="K3208" s="42">
        <f>J3208*OtherData!$C$3</f>
        <v>0</v>
      </c>
      <c r="L3208" s="42" t="str">
        <f>VLOOKUP($C3208,OtherData!$H:$I,2,0)</f>
        <v>Winter</v>
      </c>
      <c r="M3208" s="54">
        <f t="shared" si="202"/>
        <v>-3.928866307812267E-2</v>
      </c>
      <c r="N3208" s="42" t="e">
        <f>VLOOKUP(E3208,Inflation!$A$2:'Inflation'!$L$63,14,FALSE)*J3208</f>
        <v>#REF!</v>
      </c>
      <c r="O3208" s="126" t="e">
        <f t="shared" si="203"/>
        <v>#REF!</v>
      </c>
      <c r="P3208" s="41">
        <v>3</v>
      </c>
      <c r="Q3208" s="41">
        <v>3</v>
      </c>
      <c r="R3208" s="41">
        <v>5</v>
      </c>
    </row>
    <row r="3209" spans="1:18">
      <c r="A3209" s="40" t="str">
        <f t="shared" si="200"/>
        <v>3_19822</v>
      </c>
      <c r="B3209" s="40">
        <v>3</v>
      </c>
      <c r="C3209" s="41" t="s">
        <v>67</v>
      </c>
      <c r="D3209" s="40">
        <v>2</v>
      </c>
      <c r="E3209" s="40">
        <v>1982</v>
      </c>
      <c r="F3209" s="40" t="str">
        <f t="shared" si="201"/>
        <v>1982Q2</v>
      </c>
      <c r="G3209" s="40">
        <v>2</v>
      </c>
      <c r="H3209" s="40">
        <v>0</v>
      </c>
      <c r="I3209" s="40">
        <v>0</v>
      </c>
      <c r="J3209" s="42">
        <v>0</v>
      </c>
      <c r="K3209" s="42">
        <f>J3209*OtherData!$C$3</f>
        <v>0</v>
      </c>
      <c r="L3209" s="42" t="str">
        <f>VLOOKUP($C3209,OtherData!$H:$I,2,0)</f>
        <v>Winter</v>
      </c>
      <c r="M3209" s="54">
        <f t="shared" si="202"/>
        <v>-3.928866307812267E-2</v>
      </c>
      <c r="N3209" s="42" t="e">
        <f>VLOOKUP(E3209,Inflation!$A$2:'Inflation'!$L$63,14,FALSE)*J3209</f>
        <v>#REF!</v>
      </c>
      <c r="O3209" s="126" t="e">
        <f t="shared" si="203"/>
        <v>#REF!</v>
      </c>
      <c r="P3209" s="41">
        <v>3</v>
      </c>
      <c r="Q3209" s="41">
        <v>3</v>
      </c>
      <c r="R3209" s="41">
        <v>3</v>
      </c>
    </row>
    <row r="3210" spans="1:18">
      <c r="A3210" s="40" t="str">
        <f t="shared" si="200"/>
        <v>5_19822</v>
      </c>
      <c r="B3210" s="40">
        <v>5</v>
      </c>
      <c r="C3210" s="41" t="s">
        <v>67</v>
      </c>
      <c r="D3210" s="40">
        <v>2</v>
      </c>
      <c r="E3210" s="40">
        <v>1982</v>
      </c>
      <c r="F3210" s="40" t="str">
        <f t="shared" si="201"/>
        <v>1982Q2</v>
      </c>
      <c r="G3210" s="40">
        <v>2</v>
      </c>
      <c r="H3210" s="40">
        <v>0</v>
      </c>
      <c r="I3210" s="40">
        <v>0</v>
      </c>
      <c r="J3210" s="42">
        <v>0</v>
      </c>
      <c r="K3210" s="42">
        <f>J3210*OtherData!$C$3</f>
        <v>0</v>
      </c>
      <c r="L3210" s="42" t="str">
        <f>VLOOKUP($C3210,OtherData!$H:$I,2,0)</f>
        <v>Winter</v>
      </c>
      <c r="M3210" s="54">
        <f t="shared" si="202"/>
        <v>-3.928866307812267E-2</v>
      </c>
      <c r="N3210" s="42" t="e">
        <f>VLOOKUP(E3210,Inflation!$A$2:'Inflation'!$L$63,14,FALSE)*J3210</f>
        <v>#REF!</v>
      </c>
      <c r="O3210" s="126" t="e">
        <f t="shared" si="203"/>
        <v>#REF!</v>
      </c>
      <c r="P3210" s="41">
        <v>3</v>
      </c>
      <c r="Q3210" s="41">
        <v>3</v>
      </c>
      <c r="R3210" s="41">
        <v>5</v>
      </c>
    </row>
    <row r="3211" spans="1:18">
      <c r="A3211" s="40" t="str">
        <f t="shared" si="200"/>
        <v>3_19842</v>
      </c>
      <c r="B3211" s="40">
        <v>3</v>
      </c>
      <c r="C3211" s="41" t="s">
        <v>86</v>
      </c>
      <c r="D3211" s="40">
        <v>2</v>
      </c>
      <c r="E3211" s="40">
        <v>1984</v>
      </c>
      <c r="F3211" s="40" t="str">
        <f t="shared" si="201"/>
        <v>1984Q2</v>
      </c>
      <c r="G3211" s="40">
        <v>1</v>
      </c>
      <c r="H3211" s="40">
        <v>0</v>
      </c>
      <c r="I3211" s="40">
        <v>0</v>
      </c>
      <c r="J3211" s="42">
        <v>0</v>
      </c>
      <c r="K3211" s="42">
        <f>J3211*OtherData!$C$3</f>
        <v>0</v>
      </c>
      <c r="L3211" s="42" t="str">
        <f>VLOOKUP($C3211,OtherData!$H:$I,2,0)</f>
        <v>Storm</v>
      </c>
      <c r="M3211" s="54">
        <f t="shared" si="202"/>
        <v>-3.928866307812267E-2</v>
      </c>
      <c r="N3211" s="42" t="e">
        <f>VLOOKUP(E3211,Inflation!$A$2:'Inflation'!$L$63,14,FALSE)*J3211</f>
        <v>#REF!</v>
      </c>
      <c r="O3211" s="126" t="e">
        <f t="shared" si="203"/>
        <v>#REF!</v>
      </c>
      <c r="P3211" s="41">
        <v>3</v>
      </c>
      <c r="Q3211" s="41">
        <v>3</v>
      </c>
      <c r="R3211" s="41">
        <v>3</v>
      </c>
    </row>
    <row r="3212" spans="1:18">
      <c r="A3212" s="40" t="str">
        <f t="shared" si="200"/>
        <v>5_19822</v>
      </c>
      <c r="B3212" s="40">
        <v>5</v>
      </c>
      <c r="C3212" s="41" t="s">
        <v>72</v>
      </c>
      <c r="D3212" s="40">
        <v>2</v>
      </c>
      <c r="E3212" s="40">
        <v>1982</v>
      </c>
      <c r="F3212" s="40" t="str">
        <f t="shared" si="201"/>
        <v>1982Q2</v>
      </c>
      <c r="G3212" s="40">
        <v>1</v>
      </c>
      <c r="H3212" s="40">
        <v>0</v>
      </c>
      <c r="I3212" s="40">
        <v>12</v>
      </c>
      <c r="J3212" s="42">
        <v>0</v>
      </c>
      <c r="K3212" s="42">
        <f>J3212*OtherData!$C$3</f>
        <v>0</v>
      </c>
      <c r="L3212" s="42" t="str">
        <f>VLOOKUP($C3212,OtherData!$H:$I,2,0)</f>
        <v>Storm</v>
      </c>
      <c r="M3212" s="54">
        <f t="shared" si="202"/>
        <v>-3.928866307812267E-2</v>
      </c>
      <c r="N3212" s="42" t="e">
        <f>VLOOKUP(E3212,Inflation!$A$2:'Inflation'!$L$63,14,FALSE)*J3212</f>
        <v>#REF!</v>
      </c>
      <c r="O3212" s="126" t="e">
        <f t="shared" si="203"/>
        <v>#REF!</v>
      </c>
      <c r="P3212" s="41">
        <v>3</v>
      </c>
      <c r="Q3212" s="41">
        <v>3</v>
      </c>
      <c r="R3212" s="41">
        <v>3</v>
      </c>
    </row>
    <row r="3213" spans="1:18">
      <c r="A3213" s="40" t="str">
        <f t="shared" si="200"/>
        <v>3_19892</v>
      </c>
      <c r="B3213" s="40">
        <v>3</v>
      </c>
      <c r="C3213" s="41" t="s">
        <v>68</v>
      </c>
      <c r="D3213" s="40">
        <v>2</v>
      </c>
      <c r="E3213" s="40">
        <v>1989</v>
      </c>
      <c r="F3213" s="40" t="str">
        <f t="shared" si="201"/>
        <v>1989Q2</v>
      </c>
      <c r="G3213" s="40">
        <v>1</v>
      </c>
      <c r="H3213" s="40">
        <v>0</v>
      </c>
      <c r="I3213" s="40">
        <v>0</v>
      </c>
      <c r="J3213" s="42">
        <v>0</v>
      </c>
      <c r="K3213" s="42">
        <f>J3213*OtherData!$C$3</f>
        <v>0</v>
      </c>
      <c r="L3213" s="42" t="str">
        <f>VLOOKUP($C3213,OtherData!$H:$I,2,0)</f>
        <v>Wind</v>
      </c>
      <c r="M3213" s="54">
        <f t="shared" si="202"/>
        <v>-3.928866307812267E-2</v>
      </c>
      <c r="N3213" s="42" t="e">
        <f>VLOOKUP(E3213,Inflation!$A$2:'Inflation'!$L$63,14,FALSE)*J3213</f>
        <v>#REF!</v>
      </c>
      <c r="O3213" s="126" t="e">
        <f t="shared" si="203"/>
        <v>#REF!</v>
      </c>
      <c r="P3213" s="41">
        <v>1</v>
      </c>
      <c r="Q3213" s="41">
        <v>1</v>
      </c>
      <c r="R3213" s="41">
        <v>1</v>
      </c>
    </row>
    <row r="3214" spans="1:18">
      <c r="A3214" s="40" t="str">
        <f t="shared" si="200"/>
        <v>1_19892</v>
      </c>
      <c r="B3214" s="40">
        <v>1</v>
      </c>
      <c r="C3214" s="41" t="s">
        <v>72</v>
      </c>
      <c r="D3214" s="40">
        <v>2</v>
      </c>
      <c r="E3214" s="40">
        <v>1989</v>
      </c>
      <c r="F3214" s="40" t="str">
        <f t="shared" si="201"/>
        <v>1989Q2</v>
      </c>
      <c r="G3214" s="40">
        <v>1</v>
      </c>
      <c r="H3214" s="40">
        <v>0</v>
      </c>
      <c r="I3214" s="40">
        <v>12</v>
      </c>
      <c r="J3214" s="42">
        <v>0</v>
      </c>
      <c r="K3214" s="42">
        <f>J3214*OtherData!$C$3</f>
        <v>0</v>
      </c>
      <c r="L3214" s="42" t="str">
        <f>VLOOKUP($C3214,OtherData!$H:$I,2,0)</f>
        <v>Storm</v>
      </c>
      <c r="M3214" s="54">
        <f t="shared" si="202"/>
        <v>-3.928866307812267E-2</v>
      </c>
      <c r="N3214" s="42" t="e">
        <f>VLOOKUP(E3214,Inflation!$A$2:'Inflation'!$L$63,14,FALSE)*J3214</f>
        <v>#REF!</v>
      </c>
      <c r="O3214" s="126" t="e">
        <f t="shared" si="203"/>
        <v>#REF!</v>
      </c>
      <c r="P3214" s="41">
        <v>3</v>
      </c>
      <c r="Q3214" s="41">
        <v>3</v>
      </c>
      <c r="R3214" s="41">
        <v>3</v>
      </c>
    </row>
    <row r="3215" spans="1:18">
      <c r="A3215" s="40" t="str">
        <f t="shared" si="200"/>
        <v>2_19894</v>
      </c>
      <c r="B3215" s="40">
        <v>2</v>
      </c>
      <c r="C3215" s="41" t="s">
        <v>67</v>
      </c>
      <c r="D3215" s="40">
        <v>4</v>
      </c>
      <c r="E3215" s="40">
        <v>1989</v>
      </c>
      <c r="F3215" s="40" t="str">
        <f t="shared" si="201"/>
        <v>1989Q4</v>
      </c>
      <c r="G3215" s="40">
        <v>1</v>
      </c>
      <c r="H3215" s="40">
        <v>0</v>
      </c>
      <c r="I3215" s="40">
        <v>10</v>
      </c>
      <c r="J3215" s="42">
        <v>0</v>
      </c>
      <c r="K3215" s="42">
        <f>J3215*OtherData!$C$3</f>
        <v>0</v>
      </c>
      <c r="L3215" s="42" t="str">
        <f>VLOOKUP($C3215,OtherData!$H:$I,2,0)</f>
        <v>Winter</v>
      </c>
      <c r="M3215" s="54">
        <f t="shared" si="202"/>
        <v>-3.928866307812267E-2</v>
      </c>
      <c r="N3215" s="42" t="e">
        <f>VLOOKUP(E3215,Inflation!$A$2:'Inflation'!$L$63,14,FALSE)*J3215</f>
        <v>#REF!</v>
      </c>
      <c r="O3215" s="126" t="e">
        <f t="shared" si="203"/>
        <v>#REF!</v>
      </c>
      <c r="P3215" s="41">
        <v>3</v>
      </c>
      <c r="Q3215" s="41">
        <v>3</v>
      </c>
      <c r="R3215" s="41">
        <v>3</v>
      </c>
    </row>
    <row r="3216" spans="1:18">
      <c r="A3216" s="40" t="str">
        <f t="shared" si="200"/>
        <v>6_19862</v>
      </c>
      <c r="B3216" s="40">
        <v>6</v>
      </c>
      <c r="C3216" s="41" t="s">
        <v>85</v>
      </c>
      <c r="D3216" s="40">
        <v>2</v>
      </c>
      <c r="E3216" s="40">
        <v>1986</v>
      </c>
      <c r="F3216" s="40" t="str">
        <f t="shared" si="201"/>
        <v>1986Q2</v>
      </c>
      <c r="G3216" s="40">
        <v>30</v>
      </c>
      <c r="H3216" s="40">
        <v>0</v>
      </c>
      <c r="I3216" s="40">
        <v>0</v>
      </c>
      <c r="J3216" s="42">
        <v>0</v>
      </c>
      <c r="K3216" s="42">
        <f>J3216*OtherData!$C$3</f>
        <v>0</v>
      </c>
      <c r="L3216" s="42" t="str">
        <f>VLOOKUP($C3216,OtherData!$H:$I,2,0)</f>
        <v>Heat</v>
      </c>
      <c r="M3216" s="54">
        <f t="shared" si="202"/>
        <v>-3.928866307812267E-2</v>
      </c>
      <c r="N3216" s="42" t="e">
        <f>VLOOKUP(E3216,Inflation!$A$2:'Inflation'!$L$63,14,FALSE)*J3216</f>
        <v>#REF!</v>
      </c>
      <c r="O3216" s="126" t="e">
        <f t="shared" si="203"/>
        <v>#REF!</v>
      </c>
      <c r="P3216" s="41">
        <v>3</v>
      </c>
      <c r="Q3216" s="41">
        <v>3</v>
      </c>
      <c r="R3216" s="41">
        <v>3</v>
      </c>
    </row>
    <row r="3217" spans="1:18">
      <c r="A3217" s="40" t="str">
        <f t="shared" si="200"/>
        <v>1_19862</v>
      </c>
      <c r="B3217" s="40">
        <v>1</v>
      </c>
      <c r="C3217" s="41" t="s">
        <v>85</v>
      </c>
      <c r="D3217" s="40">
        <v>2</v>
      </c>
      <c r="E3217" s="40">
        <v>1986</v>
      </c>
      <c r="F3217" s="40" t="str">
        <f t="shared" si="201"/>
        <v>1986Q2</v>
      </c>
      <c r="G3217" s="40">
        <v>30</v>
      </c>
      <c r="H3217" s="40">
        <v>0</v>
      </c>
      <c r="I3217" s="40">
        <v>0</v>
      </c>
      <c r="J3217" s="42">
        <v>0</v>
      </c>
      <c r="K3217" s="42">
        <f>J3217*OtherData!$C$3</f>
        <v>0</v>
      </c>
      <c r="L3217" s="42" t="str">
        <f>VLOOKUP($C3217,OtherData!$H:$I,2,0)</f>
        <v>Heat</v>
      </c>
      <c r="M3217" s="54">
        <f t="shared" si="202"/>
        <v>-3.928866307812267E-2</v>
      </c>
      <c r="N3217" s="42" t="e">
        <f>VLOOKUP(E3217,Inflation!$A$2:'Inflation'!$L$63,14,FALSE)*J3217</f>
        <v>#REF!</v>
      </c>
      <c r="O3217" s="126" t="e">
        <f t="shared" si="203"/>
        <v>#REF!</v>
      </c>
      <c r="P3217" s="41">
        <v>3</v>
      </c>
      <c r="Q3217" s="41">
        <v>3</v>
      </c>
      <c r="R3217" s="41">
        <v>3</v>
      </c>
    </row>
    <row r="3218" spans="1:18">
      <c r="A3218" s="40" t="str">
        <f t="shared" si="200"/>
        <v>2_19862</v>
      </c>
      <c r="B3218" s="40">
        <v>2</v>
      </c>
      <c r="C3218" s="41" t="s">
        <v>85</v>
      </c>
      <c r="D3218" s="40">
        <v>2</v>
      </c>
      <c r="E3218" s="40">
        <v>1986</v>
      </c>
      <c r="F3218" s="40" t="str">
        <f t="shared" si="201"/>
        <v>1986Q2</v>
      </c>
      <c r="G3218" s="40">
        <v>30</v>
      </c>
      <c r="H3218" s="40">
        <v>0</v>
      </c>
      <c r="I3218" s="40">
        <v>0</v>
      </c>
      <c r="J3218" s="42">
        <v>0</v>
      </c>
      <c r="K3218" s="42">
        <f>J3218*OtherData!$C$3</f>
        <v>0</v>
      </c>
      <c r="L3218" s="42" t="str">
        <f>VLOOKUP($C3218,OtherData!$H:$I,2,0)</f>
        <v>Heat</v>
      </c>
      <c r="M3218" s="54">
        <f t="shared" si="202"/>
        <v>-3.928866307812267E-2</v>
      </c>
      <c r="N3218" s="42" t="e">
        <f>VLOOKUP(E3218,Inflation!$A$2:'Inflation'!$L$63,14,FALSE)*J3218</f>
        <v>#REF!</v>
      </c>
      <c r="O3218" s="126" t="e">
        <f t="shared" si="203"/>
        <v>#REF!</v>
      </c>
      <c r="P3218" s="41">
        <v>3</v>
      </c>
      <c r="Q3218" s="41">
        <v>3</v>
      </c>
      <c r="R3218" s="41">
        <v>3</v>
      </c>
    </row>
    <row r="3219" spans="1:18">
      <c r="A3219" s="40" t="str">
        <f t="shared" si="200"/>
        <v>4_19862</v>
      </c>
      <c r="B3219" s="40">
        <v>4</v>
      </c>
      <c r="C3219" s="41" t="s">
        <v>85</v>
      </c>
      <c r="D3219" s="40">
        <v>2</v>
      </c>
      <c r="E3219" s="40">
        <v>1986</v>
      </c>
      <c r="F3219" s="40" t="str">
        <f t="shared" si="201"/>
        <v>1986Q2</v>
      </c>
      <c r="G3219" s="40">
        <v>30</v>
      </c>
      <c r="H3219" s="40">
        <v>0</v>
      </c>
      <c r="I3219" s="40">
        <v>0</v>
      </c>
      <c r="J3219" s="42">
        <v>0</v>
      </c>
      <c r="K3219" s="42">
        <f>J3219*OtherData!$C$3</f>
        <v>0</v>
      </c>
      <c r="L3219" s="42" t="str">
        <f>VLOOKUP($C3219,OtherData!$H:$I,2,0)</f>
        <v>Heat</v>
      </c>
      <c r="M3219" s="54">
        <f t="shared" si="202"/>
        <v>-3.928866307812267E-2</v>
      </c>
      <c r="N3219" s="42" t="e">
        <f>VLOOKUP(E3219,Inflation!$A$2:'Inflation'!$L$63,14,FALSE)*J3219</f>
        <v>#REF!</v>
      </c>
      <c r="O3219" s="126" t="e">
        <f t="shared" si="203"/>
        <v>#REF!</v>
      </c>
      <c r="P3219" s="41">
        <v>3</v>
      </c>
      <c r="Q3219" s="41">
        <v>3</v>
      </c>
      <c r="R3219" s="41">
        <v>3</v>
      </c>
    </row>
    <row r="3220" spans="1:18">
      <c r="A3220" s="40" t="str">
        <f t="shared" si="200"/>
        <v>3_19862</v>
      </c>
      <c r="B3220" s="40">
        <v>3</v>
      </c>
      <c r="C3220" s="41" t="s">
        <v>85</v>
      </c>
      <c r="D3220" s="40">
        <v>2</v>
      </c>
      <c r="E3220" s="40">
        <v>1986</v>
      </c>
      <c r="F3220" s="40" t="str">
        <f t="shared" si="201"/>
        <v>1986Q2</v>
      </c>
      <c r="G3220" s="40">
        <v>30</v>
      </c>
      <c r="H3220" s="40">
        <v>0</v>
      </c>
      <c r="I3220" s="40">
        <v>0</v>
      </c>
      <c r="J3220" s="42">
        <v>0</v>
      </c>
      <c r="K3220" s="42">
        <f>J3220*OtherData!$C$3</f>
        <v>0</v>
      </c>
      <c r="L3220" s="42" t="str">
        <f>VLOOKUP($C3220,OtherData!$H:$I,2,0)</f>
        <v>Heat</v>
      </c>
      <c r="M3220" s="54">
        <f t="shared" si="202"/>
        <v>-3.928866307812267E-2</v>
      </c>
      <c r="N3220" s="42" t="e">
        <f>VLOOKUP(E3220,Inflation!$A$2:'Inflation'!$L$63,14,FALSE)*J3220</f>
        <v>#REF!</v>
      </c>
      <c r="O3220" s="126" t="e">
        <f t="shared" si="203"/>
        <v>#REF!</v>
      </c>
      <c r="P3220" s="41">
        <v>3</v>
      </c>
      <c r="Q3220" s="41">
        <v>3</v>
      </c>
      <c r="R3220" s="41">
        <v>3</v>
      </c>
    </row>
    <row r="3221" spans="1:18">
      <c r="A3221" s="40" t="str">
        <f t="shared" si="200"/>
        <v>5_19862</v>
      </c>
      <c r="B3221" s="40">
        <v>5</v>
      </c>
      <c r="C3221" s="41" t="s">
        <v>85</v>
      </c>
      <c r="D3221" s="40">
        <v>2</v>
      </c>
      <c r="E3221" s="40">
        <v>1986</v>
      </c>
      <c r="F3221" s="40" t="str">
        <f t="shared" si="201"/>
        <v>1986Q2</v>
      </c>
      <c r="G3221" s="40">
        <v>30</v>
      </c>
      <c r="H3221" s="40">
        <v>0</v>
      </c>
      <c r="I3221" s="40">
        <v>0</v>
      </c>
      <c r="J3221" s="42">
        <v>0</v>
      </c>
      <c r="K3221" s="42">
        <f>J3221*OtherData!$C$3</f>
        <v>0</v>
      </c>
      <c r="L3221" s="42" t="str">
        <f>VLOOKUP($C3221,OtherData!$H:$I,2,0)</f>
        <v>Heat</v>
      </c>
      <c r="M3221" s="54">
        <f t="shared" si="202"/>
        <v>-3.928866307812267E-2</v>
      </c>
      <c r="N3221" s="42" t="e">
        <f>VLOOKUP(E3221,Inflation!$A$2:'Inflation'!$L$63,14,FALSE)*J3221</f>
        <v>#REF!</v>
      </c>
      <c r="O3221" s="126" t="e">
        <f t="shared" si="203"/>
        <v>#REF!</v>
      </c>
      <c r="P3221" s="41">
        <v>3</v>
      </c>
      <c r="Q3221" s="41">
        <v>3</v>
      </c>
      <c r="R3221" s="41">
        <v>3</v>
      </c>
    </row>
    <row r="3222" spans="1:18">
      <c r="A3222" s="40" t="str">
        <f t="shared" si="200"/>
        <v>4_19862</v>
      </c>
      <c r="B3222" s="40">
        <v>4</v>
      </c>
      <c r="C3222" s="41" t="s">
        <v>86</v>
      </c>
      <c r="D3222" s="40">
        <v>2</v>
      </c>
      <c r="E3222" s="40">
        <v>1986</v>
      </c>
      <c r="F3222" s="40" t="str">
        <f t="shared" si="201"/>
        <v>1986Q2</v>
      </c>
      <c r="G3222" s="40">
        <v>1</v>
      </c>
      <c r="H3222" s="40">
        <v>0</v>
      </c>
      <c r="I3222" s="40">
        <v>0</v>
      </c>
      <c r="J3222" s="42">
        <v>0</v>
      </c>
      <c r="K3222" s="42">
        <f>J3222*OtherData!$C$3</f>
        <v>0</v>
      </c>
      <c r="L3222" s="42" t="str">
        <f>VLOOKUP($C3222,OtherData!$H:$I,2,0)</f>
        <v>Storm</v>
      </c>
      <c r="M3222" s="54">
        <f t="shared" si="202"/>
        <v>-3.928866307812267E-2</v>
      </c>
      <c r="N3222" s="42" t="e">
        <f>VLOOKUP(E3222,Inflation!$A$2:'Inflation'!$L$63,14,FALSE)*J3222</f>
        <v>#REF!</v>
      </c>
      <c r="O3222" s="126" t="e">
        <f t="shared" si="203"/>
        <v>#REF!</v>
      </c>
      <c r="P3222" s="41">
        <v>3</v>
      </c>
      <c r="Q3222" s="41">
        <v>3</v>
      </c>
      <c r="R3222" s="41">
        <v>3</v>
      </c>
    </row>
    <row r="3223" spans="1:18">
      <c r="A3223" s="40" t="str">
        <f t="shared" si="200"/>
        <v>4_19862</v>
      </c>
      <c r="B3223" s="40">
        <v>4</v>
      </c>
      <c r="C3223" s="41" t="s">
        <v>72</v>
      </c>
      <c r="D3223" s="40">
        <v>2</v>
      </c>
      <c r="E3223" s="40">
        <v>1986</v>
      </c>
      <c r="F3223" s="40" t="str">
        <f t="shared" si="201"/>
        <v>1986Q2</v>
      </c>
      <c r="G3223" s="40">
        <v>1</v>
      </c>
      <c r="H3223" s="40">
        <v>0</v>
      </c>
      <c r="I3223" s="40">
        <v>12</v>
      </c>
      <c r="J3223" s="42">
        <v>0</v>
      </c>
      <c r="K3223" s="42">
        <f>J3223*OtherData!$C$3</f>
        <v>0</v>
      </c>
      <c r="L3223" s="42" t="str">
        <f>VLOOKUP($C3223,OtherData!$H:$I,2,0)</f>
        <v>Storm</v>
      </c>
      <c r="M3223" s="54">
        <f t="shared" si="202"/>
        <v>-3.928866307812267E-2</v>
      </c>
      <c r="N3223" s="42" t="e">
        <f>VLOOKUP(E3223,Inflation!$A$2:'Inflation'!$L$63,14,FALSE)*J3223</f>
        <v>#REF!</v>
      </c>
      <c r="O3223" s="126" t="e">
        <f t="shared" si="203"/>
        <v>#REF!</v>
      </c>
      <c r="P3223" s="41">
        <v>5</v>
      </c>
      <c r="Q3223" s="41">
        <v>2</v>
      </c>
      <c r="R3223" s="41">
        <v>2</v>
      </c>
    </row>
    <row r="3224" spans="1:18">
      <c r="A3224" s="40" t="str">
        <f t="shared" si="200"/>
        <v>4_19862</v>
      </c>
      <c r="B3224" s="40">
        <v>4</v>
      </c>
      <c r="C3224" s="41" t="s">
        <v>86</v>
      </c>
      <c r="D3224" s="40">
        <v>2</v>
      </c>
      <c r="E3224" s="40">
        <v>1986</v>
      </c>
      <c r="F3224" s="40" t="str">
        <f t="shared" si="201"/>
        <v>1986Q2</v>
      </c>
      <c r="G3224" s="40">
        <v>1</v>
      </c>
      <c r="H3224" s="40">
        <v>0</v>
      </c>
      <c r="I3224" s="40">
        <v>0</v>
      </c>
      <c r="J3224" s="42">
        <v>0</v>
      </c>
      <c r="K3224" s="42">
        <f>J3224*OtherData!$C$3</f>
        <v>0</v>
      </c>
      <c r="L3224" s="42" t="str">
        <f>VLOOKUP($C3224,OtherData!$H:$I,2,0)</f>
        <v>Storm</v>
      </c>
      <c r="M3224" s="54">
        <f t="shared" si="202"/>
        <v>-3.928866307812267E-2</v>
      </c>
      <c r="N3224" s="42" t="e">
        <f>VLOOKUP(E3224,Inflation!$A$2:'Inflation'!$L$63,14,FALSE)*J3224</f>
        <v>#REF!</v>
      </c>
      <c r="O3224" s="126" t="e">
        <f t="shared" si="203"/>
        <v>#REF!</v>
      </c>
      <c r="P3224" s="41">
        <v>5</v>
      </c>
      <c r="Q3224" s="41">
        <v>2</v>
      </c>
      <c r="R3224" s="41">
        <v>2</v>
      </c>
    </row>
    <row r="3225" spans="1:18">
      <c r="A3225" s="40" t="str">
        <f t="shared" si="200"/>
        <v>1_19863</v>
      </c>
      <c r="B3225" s="40">
        <v>1</v>
      </c>
      <c r="C3225" s="41" t="s">
        <v>86</v>
      </c>
      <c r="D3225" s="40">
        <v>3</v>
      </c>
      <c r="E3225" s="40">
        <v>1986</v>
      </c>
      <c r="F3225" s="40" t="str">
        <f t="shared" si="201"/>
        <v>1986Q3</v>
      </c>
      <c r="G3225" s="40">
        <v>1</v>
      </c>
      <c r="H3225" s="40">
        <v>0</v>
      </c>
      <c r="I3225" s="40">
        <v>0</v>
      </c>
      <c r="J3225" s="42">
        <v>0</v>
      </c>
      <c r="K3225" s="42">
        <f>J3225*OtherData!$C$3</f>
        <v>0</v>
      </c>
      <c r="L3225" s="42" t="str">
        <f>VLOOKUP($C3225,OtherData!$H:$I,2,0)</f>
        <v>Storm</v>
      </c>
      <c r="M3225" s="54">
        <f t="shared" si="202"/>
        <v>-3.928866307812267E-2</v>
      </c>
      <c r="N3225" s="42" t="e">
        <f>VLOOKUP(E3225,Inflation!$A$2:'Inflation'!$L$63,14,FALSE)*J3225</f>
        <v>#REF!</v>
      </c>
      <c r="O3225" s="126" t="e">
        <f t="shared" si="203"/>
        <v>#REF!</v>
      </c>
      <c r="P3225" s="41">
        <v>5</v>
      </c>
      <c r="Q3225" s="41">
        <v>2</v>
      </c>
      <c r="R3225" s="41">
        <v>2</v>
      </c>
    </row>
    <row r="3226" spans="1:18">
      <c r="A3226" s="40" t="str">
        <f t="shared" si="200"/>
        <v>4_19873</v>
      </c>
      <c r="B3226" s="40">
        <v>4</v>
      </c>
      <c r="C3226" s="41" t="s">
        <v>72</v>
      </c>
      <c r="D3226" s="40">
        <v>3</v>
      </c>
      <c r="E3226" s="40">
        <v>1987</v>
      </c>
      <c r="F3226" s="40" t="str">
        <f t="shared" si="201"/>
        <v>1987Q3</v>
      </c>
      <c r="G3226" s="40">
        <v>1</v>
      </c>
      <c r="H3226" s="40">
        <v>0</v>
      </c>
      <c r="I3226" s="40">
        <v>12</v>
      </c>
      <c r="J3226" s="42">
        <v>0</v>
      </c>
      <c r="K3226" s="42">
        <f>J3226*OtherData!$C$3</f>
        <v>0</v>
      </c>
      <c r="L3226" s="42" t="str">
        <f>VLOOKUP($C3226,OtherData!$H:$I,2,0)</f>
        <v>Storm</v>
      </c>
      <c r="M3226" s="54">
        <f t="shared" si="202"/>
        <v>-3.928866307812267E-2</v>
      </c>
      <c r="N3226" s="42" t="e">
        <f>VLOOKUP(E3226,Inflation!$A$2:'Inflation'!$L$63,14,FALSE)*J3226</f>
        <v>#REF!</v>
      </c>
      <c r="O3226" s="126" t="e">
        <f t="shared" si="203"/>
        <v>#REF!</v>
      </c>
      <c r="P3226" s="41">
        <v>1</v>
      </c>
      <c r="Q3226" s="41">
        <v>1</v>
      </c>
      <c r="R3226" s="41">
        <v>5</v>
      </c>
    </row>
    <row r="3227" spans="1:18">
      <c r="A3227" s="40" t="str">
        <f t="shared" si="200"/>
        <v>4_19873</v>
      </c>
      <c r="B3227" s="40">
        <v>4</v>
      </c>
      <c r="C3227" s="41" t="s">
        <v>71</v>
      </c>
      <c r="D3227" s="40">
        <v>3</v>
      </c>
      <c r="E3227" s="40">
        <v>1987</v>
      </c>
      <c r="F3227" s="40" t="str">
        <f t="shared" si="201"/>
        <v>1987Q3</v>
      </c>
      <c r="G3227" s="40">
        <v>1</v>
      </c>
      <c r="H3227" s="40">
        <v>0</v>
      </c>
      <c r="I3227" s="40">
        <v>0</v>
      </c>
      <c r="J3227" s="42">
        <v>0</v>
      </c>
      <c r="K3227" s="42">
        <f>J3227*OtherData!$C$3</f>
        <v>0</v>
      </c>
      <c r="L3227" s="42" t="str">
        <f>VLOOKUP($C3227,OtherData!$H:$I,2,0)</f>
        <v>Storm</v>
      </c>
      <c r="M3227" s="54">
        <f t="shared" si="202"/>
        <v>-3.928866307812267E-2</v>
      </c>
      <c r="N3227" s="42" t="e">
        <f>VLOOKUP(E3227,Inflation!$A$2:'Inflation'!$L$63,14,FALSE)*J3227</f>
        <v>#REF!</v>
      </c>
      <c r="O3227" s="126" t="e">
        <f t="shared" si="203"/>
        <v>#REF!</v>
      </c>
      <c r="P3227" s="41">
        <v>1</v>
      </c>
      <c r="Q3227" s="41">
        <v>1</v>
      </c>
      <c r="R3227" s="41">
        <v>1</v>
      </c>
    </row>
    <row r="3228" spans="1:18">
      <c r="A3228" s="40" t="str">
        <f t="shared" si="200"/>
        <v>6_19874</v>
      </c>
      <c r="B3228" s="40">
        <v>6</v>
      </c>
      <c r="C3228" s="41" t="s">
        <v>67</v>
      </c>
      <c r="D3228" s="40">
        <v>4</v>
      </c>
      <c r="E3228" s="40">
        <v>1987</v>
      </c>
      <c r="F3228" s="40" t="str">
        <f t="shared" si="201"/>
        <v>1987Q4</v>
      </c>
      <c r="G3228" s="40">
        <v>31</v>
      </c>
      <c r="H3228" s="40">
        <v>0</v>
      </c>
      <c r="I3228" s="40">
        <v>0</v>
      </c>
      <c r="J3228" s="42">
        <v>0</v>
      </c>
      <c r="K3228" s="42">
        <f>J3228*OtherData!$C$3</f>
        <v>0</v>
      </c>
      <c r="L3228" s="42" t="str">
        <f>VLOOKUP($C3228,OtherData!$H:$I,2,0)</f>
        <v>Winter</v>
      </c>
      <c r="M3228" s="54">
        <f t="shared" si="202"/>
        <v>-3.928866307812267E-2</v>
      </c>
      <c r="N3228" s="42" t="e">
        <f>VLOOKUP(E3228,Inflation!$A$2:'Inflation'!$L$63,14,FALSE)*J3228</f>
        <v>#REF!</v>
      </c>
      <c r="O3228" s="126" t="e">
        <f t="shared" si="203"/>
        <v>#REF!</v>
      </c>
      <c r="P3228" s="41">
        <v>1</v>
      </c>
      <c r="Q3228" s="41">
        <v>1</v>
      </c>
      <c r="R3228" s="41">
        <v>1</v>
      </c>
    </row>
    <row r="3229" spans="1:18">
      <c r="A3229" s="40" t="str">
        <f t="shared" si="200"/>
        <v>1_19874</v>
      </c>
      <c r="B3229" s="40">
        <v>1</v>
      </c>
      <c r="C3229" s="41" t="s">
        <v>67</v>
      </c>
      <c r="D3229" s="40">
        <v>4</v>
      </c>
      <c r="E3229" s="40">
        <v>1987</v>
      </c>
      <c r="F3229" s="40" t="str">
        <f t="shared" si="201"/>
        <v>1987Q4</v>
      </c>
      <c r="G3229" s="40">
        <v>31</v>
      </c>
      <c r="H3229" s="40">
        <v>0</v>
      </c>
      <c r="I3229" s="40">
        <v>0</v>
      </c>
      <c r="J3229" s="42">
        <v>0</v>
      </c>
      <c r="K3229" s="42">
        <f>J3229*OtherData!$C$3</f>
        <v>0</v>
      </c>
      <c r="L3229" s="42" t="str">
        <f>VLOOKUP($C3229,OtherData!$H:$I,2,0)</f>
        <v>Winter</v>
      </c>
      <c r="M3229" s="54">
        <f t="shared" si="202"/>
        <v>-3.928866307812267E-2</v>
      </c>
      <c r="N3229" s="42" t="e">
        <f>VLOOKUP(E3229,Inflation!$A$2:'Inflation'!$L$63,14,FALSE)*J3229</f>
        <v>#REF!</v>
      </c>
      <c r="O3229" s="126" t="e">
        <f t="shared" si="203"/>
        <v>#REF!</v>
      </c>
      <c r="P3229" s="41">
        <v>1</v>
      </c>
      <c r="Q3229" s="41">
        <v>1</v>
      </c>
      <c r="R3229" s="41">
        <v>1</v>
      </c>
    </row>
    <row r="3230" spans="1:18">
      <c r="A3230" s="40" t="str">
        <f t="shared" si="200"/>
        <v>2_19874</v>
      </c>
      <c r="B3230" s="40">
        <v>2</v>
      </c>
      <c r="C3230" s="41" t="s">
        <v>67</v>
      </c>
      <c r="D3230" s="40">
        <v>4</v>
      </c>
      <c r="E3230" s="40">
        <v>1987</v>
      </c>
      <c r="F3230" s="40" t="str">
        <f t="shared" si="201"/>
        <v>1987Q4</v>
      </c>
      <c r="G3230" s="40">
        <v>31</v>
      </c>
      <c r="H3230" s="40">
        <v>0</v>
      </c>
      <c r="I3230" s="40">
        <v>0</v>
      </c>
      <c r="J3230" s="42">
        <v>0</v>
      </c>
      <c r="K3230" s="42">
        <f>J3230*OtherData!$C$3</f>
        <v>0</v>
      </c>
      <c r="L3230" s="42" t="str">
        <f>VLOOKUP($C3230,OtherData!$H:$I,2,0)</f>
        <v>Winter</v>
      </c>
      <c r="M3230" s="54">
        <f t="shared" si="202"/>
        <v>-3.928866307812267E-2</v>
      </c>
      <c r="N3230" s="42" t="e">
        <f>VLOOKUP(E3230,Inflation!$A$2:'Inflation'!$L$63,14,FALSE)*J3230</f>
        <v>#REF!</v>
      </c>
      <c r="O3230" s="126" t="e">
        <f t="shared" si="203"/>
        <v>#REF!</v>
      </c>
      <c r="P3230" s="41">
        <v>1</v>
      </c>
      <c r="Q3230" s="41">
        <v>1</v>
      </c>
      <c r="R3230" s="41">
        <v>1</v>
      </c>
    </row>
    <row r="3231" spans="1:18">
      <c r="A3231" s="40" t="str">
        <f t="shared" si="200"/>
        <v>4_19874</v>
      </c>
      <c r="B3231" s="40">
        <v>4</v>
      </c>
      <c r="C3231" s="41" t="s">
        <v>67</v>
      </c>
      <c r="D3231" s="40">
        <v>4</v>
      </c>
      <c r="E3231" s="40">
        <v>1987</v>
      </c>
      <c r="F3231" s="40" t="str">
        <f t="shared" si="201"/>
        <v>1987Q4</v>
      </c>
      <c r="G3231" s="40">
        <v>31</v>
      </c>
      <c r="H3231" s="40">
        <v>0</v>
      </c>
      <c r="I3231" s="40">
        <v>0</v>
      </c>
      <c r="J3231" s="42">
        <v>0</v>
      </c>
      <c r="K3231" s="42">
        <f>J3231*OtherData!$C$3</f>
        <v>0</v>
      </c>
      <c r="L3231" s="42" t="str">
        <f>VLOOKUP($C3231,OtherData!$H:$I,2,0)</f>
        <v>Winter</v>
      </c>
      <c r="M3231" s="54">
        <f t="shared" si="202"/>
        <v>-3.928866307812267E-2</v>
      </c>
      <c r="N3231" s="42" t="e">
        <f>VLOOKUP(E3231,Inflation!$A$2:'Inflation'!$L$63,14,FALSE)*J3231</f>
        <v>#REF!</v>
      </c>
      <c r="O3231" s="126" t="e">
        <f t="shared" si="203"/>
        <v>#REF!</v>
      </c>
      <c r="P3231" s="41">
        <v>1</v>
      </c>
      <c r="Q3231" s="41">
        <v>1</v>
      </c>
      <c r="R3231" s="41">
        <v>1</v>
      </c>
    </row>
    <row r="3232" spans="1:18">
      <c r="A3232" s="40" t="str">
        <f t="shared" si="200"/>
        <v>3_19874</v>
      </c>
      <c r="B3232" s="40">
        <v>3</v>
      </c>
      <c r="C3232" s="41" t="s">
        <v>67</v>
      </c>
      <c r="D3232" s="40">
        <v>4</v>
      </c>
      <c r="E3232" s="40">
        <v>1987</v>
      </c>
      <c r="F3232" s="40" t="str">
        <f t="shared" si="201"/>
        <v>1987Q4</v>
      </c>
      <c r="G3232" s="40">
        <v>31</v>
      </c>
      <c r="H3232" s="40">
        <v>0</v>
      </c>
      <c r="I3232" s="40">
        <v>0</v>
      </c>
      <c r="J3232" s="42">
        <v>0</v>
      </c>
      <c r="K3232" s="42">
        <f>J3232*OtherData!$C$3</f>
        <v>0</v>
      </c>
      <c r="L3232" s="42" t="str">
        <f>VLOOKUP($C3232,OtherData!$H:$I,2,0)</f>
        <v>Winter</v>
      </c>
      <c r="M3232" s="54">
        <f t="shared" si="202"/>
        <v>-3.928866307812267E-2</v>
      </c>
      <c r="N3232" s="42" t="e">
        <f>VLOOKUP(E3232,Inflation!$A$2:'Inflation'!$L$63,14,FALSE)*J3232</f>
        <v>#REF!</v>
      </c>
      <c r="O3232" s="126" t="e">
        <f t="shared" si="203"/>
        <v>#REF!</v>
      </c>
      <c r="P3232" s="41">
        <v>3</v>
      </c>
      <c r="Q3232" s="41">
        <v>3</v>
      </c>
      <c r="R3232" s="41">
        <v>5</v>
      </c>
    </row>
    <row r="3233" spans="1:20">
      <c r="A3233" s="40" t="str">
        <f t="shared" si="200"/>
        <v>5_19874</v>
      </c>
      <c r="B3233" s="40">
        <v>5</v>
      </c>
      <c r="C3233" s="41" t="s">
        <v>67</v>
      </c>
      <c r="D3233" s="40">
        <v>4</v>
      </c>
      <c r="E3233" s="40">
        <v>1987</v>
      </c>
      <c r="F3233" s="40" t="str">
        <f t="shared" si="201"/>
        <v>1987Q4</v>
      </c>
      <c r="G3233" s="40">
        <v>31</v>
      </c>
      <c r="H3233" s="40">
        <v>0</v>
      </c>
      <c r="I3233" s="40">
        <v>0</v>
      </c>
      <c r="J3233" s="42">
        <v>0</v>
      </c>
      <c r="K3233" s="42">
        <f>J3233*OtherData!$C$3</f>
        <v>0</v>
      </c>
      <c r="L3233" s="42" t="str">
        <f>VLOOKUP($C3233,OtherData!$H:$I,2,0)</f>
        <v>Winter</v>
      </c>
      <c r="M3233" s="54">
        <f t="shared" si="202"/>
        <v>-3.928866307812267E-2</v>
      </c>
      <c r="N3233" s="42" t="e">
        <f>VLOOKUP(E3233,Inflation!$A$2:'Inflation'!$L$63,14,FALSE)*J3233</f>
        <v>#REF!</v>
      </c>
      <c r="O3233" s="126" t="e">
        <f t="shared" si="203"/>
        <v>#REF!</v>
      </c>
      <c r="P3233" s="41">
        <v>3</v>
      </c>
      <c r="Q3233" s="41">
        <v>3</v>
      </c>
      <c r="R3233" s="41">
        <v>3</v>
      </c>
    </row>
    <row r="3234" spans="1:20">
      <c r="A3234" s="40" t="str">
        <f t="shared" si="200"/>
        <v>6_19882</v>
      </c>
      <c r="B3234" s="40">
        <v>6</v>
      </c>
      <c r="C3234" s="41" t="s">
        <v>67</v>
      </c>
      <c r="D3234" s="40">
        <v>2</v>
      </c>
      <c r="E3234" s="40">
        <v>1988</v>
      </c>
      <c r="F3234" s="40" t="str">
        <f t="shared" si="201"/>
        <v>1988Q2</v>
      </c>
      <c r="G3234" s="40">
        <v>1</v>
      </c>
      <c r="H3234" s="40">
        <v>0</v>
      </c>
      <c r="I3234" s="40">
        <v>0</v>
      </c>
      <c r="J3234" s="42">
        <v>0</v>
      </c>
      <c r="K3234" s="42">
        <f>J3234*OtherData!$C$3</f>
        <v>0</v>
      </c>
      <c r="L3234" s="42" t="str">
        <f>VLOOKUP($C3234,OtherData!$H:$I,2,0)</f>
        <v>Winter</v>
      </c>
      <c r="M3234" s="54">
        <f t="shared" si="202"/>
        <v>-3.928866307812267E-2</v>
      </c>
      <c r="N3234" s="42" t="e">
        <f>VLOOKUP(E3234,Inflation!$A$2:'Inflation'!$L$63,14,FALSE)*J3234</f>
        <v>#REF!</v>
      </c>
      <c r="O3234" s="126" t="e">
        <f t="shared" si="203"/>
        <v>#REF!</v>
      </c>
      <c r="P3234" s="41">
        <v>2</v>
      </c>
      <c r="Q3234" s="41">
        <v>2</v>
      </c>
      <c r="R3234" s="41">
        <v>2</v>
      </c>
    </row>
    <row r="3235" spans="1:20">
      <c r="A3235" s="40" t="str">
        <f t="shared" si="200"/>
        <v>1_19882</v>
      </c>
      <c r="B3235" s="40">
        <v>1</v>
      </c>
      <c r="C3235" s="41" t="s">
        <v>67</v>
      </c>
      <c r="D3235" s="40">
        <v>2</v>
      </c>
      <c r="E3235" s="40">
        <v>1988</v>
      </c>
      <c r="F3235" s="40" t="str">
        <f t="shared" si="201"/>
        <v>1988Q2</v>
      </c>
      <c r="G3235" s="40">
        <v>1</v>
      </c>
      <c r="H3235" s="40">
        <v>0</v>
      </c>
      <c r="I3235" s="40">
        <v>0</v>
      </c>
      <c r="J3235" s="42">
        <v>0</v>
      </c>
      <c r="K3235" s="42">
        <f>J3235*OtherData!$C$3</f>
        <v>0</v>
      </c>
      <c r="L3235" s="42" t="str">
        <f>VLOOKUP($C3235,OtherData!$H:$I,2,0)</f>
        <v>Winter</v>
      </c>
      <c r="M3235" s="54">
        <f t="shared" si="202"/>
        <v>-3.928866307812267E-2</v>
      </c>
      <c r="N3235" s="42" t="e">
        <f>VLOOKUP(E3235,Inflation!$A$2:'Inflation'!$L$63,14,FALSE)*J3235</f>
        <v>#REF!</v>
      </c>
      <c r="O3235" s="126" t="e">
        <f t="shared" si="203"/>
        <v>#REF!</v>
      </c>
      <c r="P3235" s="41">
        <v>2</v>
      </c>
      <c r="Q3235" s="41">
        <v>2</v>
      </c>
      <c r="R3235" s="41">
        <v>2</v>
      </c>
    </row>
    <row r="3236" spans="1:20">
      <c r="A3236" s="40" t="str">
        <f t="shared" si="200"/>
        <v>3_19883</v>
      </c>
      <c r="B3236" s="40">
        <v>3</v>
      </c>
      <c r="C3236" s="41" t="s">
        <v>72</v>
      </c>
      <c r="D3236" s="40">
        <v>3</v>
      </c>
      <c r="E3236" s="40">
        <v>1988</v>
      </c>
      <c r="F3236" s="40" t="str">
        <f t="shared" si="201"/>
        <v>1988Q3</v>
      </c>
      <c r="G3236" s="40">
        <v>1</v>
      </c>
      <c r="H3236" s="40">
        <v>0</v>
      </c>
      <c r="I3236" s="40">
        <v>13</v>
      </c>
      <c r="J3236" s="42">
        <v>0</v>
      </c>
      <c r="K3236" s="42">
        <f>J3236*OtherData!$C$3</f>
        <v>0</v>
      </c>
      <c r="L3236" s="42" t="str">
        <f>VLOOKUP($C3236,OtherData!$H:$I,2,0)</f>
        <v>Storm</v>
      </c>
      <c r="M3236" s="54">
        <f t="shared" si="202"/>
        <v>-3.928866307812267E-2</v>
      </c>
      <c r="N3236" s="42" t="e">
        <f>VLOOKUP(E3236,Inflation!$A$2:'Inflation'!$L$63,14,FALSE)*J3236</f>
        <v>#REF!</v>
      </c>
      <c r="O3236" s="126" t="e">
        <f t="shared" si="203"/>
        <v>#REF!</v>
      </c>
      <c r="P3236" s="41">
        <v>2</v>
      </c>
      <c r="Q3236" s="41">
        <v>2</v>
      </c>
      <c r="R3236" s="41">
        <v>2</v>
      </c>
    </row>
    <row r="3237" spans="1:20">
      <c r="A3237" s="40" t="str">
        <f t="shared" si="200"/>
        <v>2_19883</v>
      </c>
      <c r="B3237" s="40">
        <v>2</v>
      </c>
      <c r="C3237" s="41" t="s">
        <v>72</v>
      </c>
      <c r="D3237" s="40">
        <v>3</v>
      </c>
      <c r="E3237" s="40">
        <v>1988</v>
      </c>
      <c r="F3237" s="40" t="str">
        <f t="shared" si="201"/>
        <v>1988Q3</v>
      </c>
      <c r="G3237" s="40">
        <v>1</v>
      </c>
      <c r="H3237" s="40">
        <v>0</v>
      </c>
      <c r="I3237" s="40">
        <v>13</v>
      </c>
      <c r="J3237" s="42">
        <v>0</v>
      </c>
      <c r="K3237" s="42">
        <f>J3237*OtherData!$C$3</f>
        <v>0</v>
      </c>
      <c r="L3237" s="42" t="str">
        <f>VLOOKUP($C3237,OtherData!$H:$I,2,0)</f>
        <v>Storm</v>
      </c>
      <c r="M3237" s="54">
        <f t="shared" si="202"/>
        <v>-3.928866307812267E-2</v>
      </c>
      <c r="N3237" s="42" t="e">
        <f>VLOOKUP(E3237,Inflation!$A$2:'Inflation'!$L$63,14,FALSE)*J3237</f>
        <v>#REF!</v>
      </c>
      <c r="O3237" s="126" t="e">
        <f t="shared" si="203"/>
        <v>#REF!</v>
      </c>
      <c r="P3237" s="41">
        <v>3</v>
      </c>
      <c r="Q3237" s="41">
        <v>3</v>
      </c>
      <c r="R3237" s="41">
        <v>3</v>
      </c>
    </row>
    <row r="3238" spans="1:20">
      <c r="A3238" s="40" t="str">
        <f t="shared" si="200"/>
        <v>3_19853</v>
      </c>
      <c r="B3238" s="40">
        <v>3</v>
      </c>
      <c r="C3238" s="41" t="s">
        <v>73</v>
      </c>
      <c r="D3238" s="40">
        <v>3</v>
      </c>
      <c r="E3238" s="40">
        <v>1985</v>
      </c>
      <c r="F3238" s="40" t="str">
        <f t="shared" si="201"/>
        <v>1985Q3</v>
      </c>
      <c r="G3238" s="40">
        <v>1</v>
      </c>
      <c r="H3238" s="40">
        <v>0</v>
      </c>
      <c r="I3238" s="40">
        <v>0</v>
      </c>
      <c r="J3238" s="42">
        <v>0</v>
      </c>
      <c r="K3238" s="42">
        <f>J3238*OtherData!$C$3</f>
        <v>0</v>
      </c>
      <c r="L3238" s="42" t="str">
        <f>VLOOKUP($C3238,OtherData!$H:$I,2,0)</f>
        <v>Wind</v>
      </c>
      <c r="M3238" s="54">
        <f t="shared" si="202"/>
        <v>-3.928866307812267E-2</v>
      </c>
      <c r="N3238" s="42" t="e">
        <f>VLOOKUP(E3238,Inflation!$A$2:'Inflation'!$L$63,14,FALSE)*J3238</f>
        <v>#REF!</v>
      </c>
      <c r="O3238" s="126" t="e">
        <f t="shared" si="203"/>
        <v>#REF!</v>
      </c>
      <c r="P3238" s="41">
        <v>3</v>
      </c>
      <c r="Q3238" s="41">
        <v>3</v>
      </c>
      <c r="R3238" s="41">
        <v>5</v>
      </c>
    </row>
    <row r="3239" spans="1:20">
      <c r="A3239" s="40" t="str">
        <f t="shared" si="200"/>
        <v>2_19902</v>
      </c>
      <c r="B3239" s="40">
        <v>2</v>
      </c>
      <c r="C3239" s="41" t="s">
        <v>112</v>
      </c>
      <c r="D3239" s="40">
        <v>2</v>
      </c>
      <c r="E3239" s="40">
        <v>1990</v>
      </c>
      <c r="F3239" s="40" t="str">
        <f t="shared" si="201"/>
        <v>1990Q2</v>
      </c>
      <c r="G3239" s="40">
        <v>1</v>
      </c>
      <c r="H3239" s="40">
        <v>0</v>
      </c>
      <c r="I3239" s="40">
        <v>5</v>
      </c>
      <c r="J3239" s="42">
        <v>0</v>
      </c>
      <c r="K3239" s="42">
        <f>J3239*OtherData!$C$3</f>
        <v>0</v>
      </c>
      <c r="L3239" s="42" t="str">
        <f>VLOOKUP($C3239,OtherData!$H:$I,2,0)</f>
        <v>Heat</v>
      </c>
      <c r="M3239" s="54">
        <f t="shared" si="202"/>
        <v>-3.928866307812267E-2</v>
      </c>
      <c r="N3239" s="42" t="e">
        <f>VLOOKUP(E3239,Inflation!$A$2:'Inflation'!$L$63,14,FALSE)*J3239</f>
        <v>#REF!</v>
      </c>
      <c r="O3239" s="126" t="e">
        <f t="shared" si="203"/>
        <v>#REF!</v>
      </c>
      <c r="P3239" s="41">
        <v>3</v>
      </c>
      <c r="Q3239" s="41">
        <v>3</v>
      </c>
      <c r="R3239" s="41">
        <v>5</v>
      </c>
    </row>
    <row r="3240" spans="1:20">
      <c r="A3240" s="40" t="str">
        <f t="shared" si="200"/>
        <v>5_19902</v>
      </c>
      <c r="B3240" s="40">
        <v>5</v>
      </c>
      <c r="C3240" s="41" t="s">
        <v>112</v>
      </c>
      <c r="D3240" s="40">
        <v>2</v>
      </c>
      <c r="E3240" s="40">
        <v>1990</v>
      </c>
      <c r="F3240" s="40" t="str">
        <f t="shared" si="201"/>
        <v>1990Q2</v>
      </c>
      <c r="G3240" s="40">
        <v>1</v>
      </c>
      <c r="H3240" s="40">
        <v>0</v>
      </c>
      <c r="I3240" s="40">
        <v>5</v>
      </c>
      <c r="J3240" s="42">
        <v>0</v>
      </c>
      <c r="K3240" s="42">
        <f>J3240*OtherData!$C$3</f>
        <v>0</v>
      </c>
      <c r="L3240" s="42" t="str">
        <f>VLOOKUP($C3240,OtherData!$H:$I,2,0)</f>
        <v>Heat</v>
      </c>
      <c r="M3240" s="54">
        <f t="shared" si="202"/>
        <v>-3.928866307812267E-2</v>
      </c>
      <c r="N3240" s="42" t="e">
        <f>VLOOKUP(E3240,Inflation!$A$2:'Inflation'!$L$63,14,FALSE)*J3240</f>
        <v>#REF!</v>
      </c>
      <c r="O3240" s="126" t="e">
        <f t="shared" si="203"/>
        <v>#REF!</v>
      </c>
      <c r="P3240" s="41">
        <v>3</v>
      </c>
      <c r="Q3240" s="41">
        <v>3</v>
      </c>
      <c r="R3240" s="41">
        <v>3</v>
      </c>
    </row>
    <row r="3241" spans="1:20">
      <c r="A3241" s="40" t="str">
        <f t="shared" si="200"/>
        <v>6_19922</v>
      </c>
      <c r="B3241" s="40">
        <v>6</v>
      </c>
      <c r="C3241" s="41" t="s">
        <v>67</v>
      </c>
      <c r="D3241" s="40">
        <v>2</v>
      </c>
      <c r="E3241" s="40">
        <v>1992</v>
      </c>
      <c r="F3241" s="40" t="str">
        <f t="shared" si="201"/>
        <v>1992Q2</v>
      </c>
      <c r="G3241" s="40">
        <v>1</v>
      </c>
      <c r="H3241" s="40">
        <v>0</v>
      </c>
      <c r="I3241" s="40">
        <v>0</v>
      </c>
      <c r="J3241" s="42">
        <v>0</v>
      </c>
      <c r="K3241" s="42">
        <f>J3241*OtherData!$C$3</f>
        <v>0</v>
      </c>
      <c r="L3241" s="42" t="str">
        <f>VLOOKUP($C3241,OtherData!$H:$I,2,0)</f>
        <v>Winter</v>
      </c>
      <c r="M3241" s="54">
        <f t="shared" si="202"/>
        <v>-3.928866307812267E-2</v>
      </c>
      <c r="N3241" s="42" t="e">
        <f>VLOOKUP(E3241,Inflation!$A$2:'Inflation'!$L$63,14,FALSE)*J3241</f>
        <v>#REF!</v>
      </c>
      <c r="O3241" s="126" t="e">
        <f t="shared" si="203"/>
        <v>#REF!</v>
      </c>
      <c r="P3241" s="41">
        <v>3</v>
      </c>
      <c r="Q3241" s="41">
        <v>3</v>
      </c>
      <c r="R3241" s="41">
        <v>5</v>
      </c>
    </row>
    <row r="3242" spans="1:20">
      <c r="A3242" s="40" t="str">
        <f t="shared" si="200"/>
        <v>4_19922</v>
      </c>
      <c r="B3242" s="40">
        <v>4</v>
      </c>
      <c r="C3242" s="41" t="s">
        <v>72</v>
      </c>
      <c r="D3242" s="40">
        <v>2</v>
      </c>
      <c r="E3242" s="40">
        <v>1992</v>
      </c>
      <c r="F3242" s="40" t="str">
        <f t="shared" si="201"/>
        <v>1992Q2</v>
      </c>
      <c r="G3242" s="40">
        <v>1</v>
      </c>
      <c r="H3242" s="40">
        <v>12</v>
      </c>
      <c r="I3242" s="40">
        <v>0</v>
      </c>
      <c r="J3242" s="42">
        <v>0</v>
      </c>
      <c r="K3242" s="42">
        <f>J3242*OtherData!$C$3</f>
        <v>0</v>
      </c>
      <c r="L3242" s="42" t="str">
        <f>VLOOKUP($C3242,OtherData!$H:$I,2,0)</f>
        <v>Storm</v>
      </c>
      <c r="M3242" s="54">
        <f t="shared" si="202"/>
        <v>-3.928866307812267E-2</v>
      </c>
      <c r="N3242" s="42" t="e">
        <f>VLOOKUP(E3242,Inflation!$A$2:'Inflation'!$L$63,14,FALSE)*J3242</f>
        <v>#REF!</v>
      </c>
      <c r="O3242" s="126" t="e">
        <f t="shared" si="203"/>
        <v>#REF!</v>
      </c>
      <c r="P3242" s="41">
        <v>3</v>
      </c>
      <c r="Q3242" s="41">
        <v>3</v>
      </c>
      <c r="R3242" s="41">
        <v>3</v>
      </c>
    </row>
    <row r="3243" spans="1:20">
      <c r="A3243" s="40" t="str">
        <f t="shared" si="200"/>
        <v>6_19922</v>
      </c>
      <c r="B3243" s="40">
        <v>6</v>
      </c>
      <c r="C3243" s="41" t="s">
        <v>67</v>
      </c>
      <c r="D3243" s="40">
        <v>2</v>
      </c>
      <c r="E3243" s="40">
        <v>1992</v>
      </c>
      <c r="F3243" s="40" t="str">
        <f t="shared" si="201"/>
        <v>1992Q2</v>
      </c>
      <c r="G3243" s="40">
        <v>1</v>
      </c>
      <c r="H3243" s="40">
        <v>0</v>
      </c>
      <c r="I3243" s="40">
        <v>0</v>
      </c>
      <c r="J3243" s="42">
        <v>0</v>
      </c>
      <c r="K3243" s="42">
        <f>J3243*OtherData!$C$3</f>
        <v>0</v>
      </c>
      <c r="L3243" s="42" t="str">
        <f>VLOOKUP($C3243,OtherData!$H:$I,2,0)</f>
        <v>Winter</v>
      </c>
      <c r="M3243" s="54">
        <f t="shared" si="202"/>
        <v>-3.928866307812267E-2</v>
      </c>
      <c r="N3243" s="42" t="e">
        <f>VLOOKUP(E3243,Inflation!$A$2:'Inflation'!$L$63,14,FALSE)*J3243</f>
        <v>#REF!</v>
      </c>
      <c r="O3243" s="126" t="e">
        <f t="shared" si="203"/>
        <v>#REF!</v>
      </c>
      <c r="P3243" s="41">
        <v>5</v>
      </c>
      <c r="Q3243" s="41">
        <v>5</v>
      </c>
      <c r="R3243" s="41">
        <v>3</v>
      </c>
    </row>
    <row r="3244" spans="1:20">
      <c r="A3244" s="40" t="str">
        <f t="shared" si="200"/>
        <v>1_19942</v>
      </c>
      <c r="B3244" s="40">
        <v>1</v>
      </c>
      <c r="C3244" s="41" t="s">
        <v>72</v>
      </c>
      <c r="D3244" s="40">
        <v>2</v>
      </c>
      <c r="E3244" s="40">
        <v>1994</v>
      </c>
      <c r="F3244" s="40" t="str">
        <f t="shared" si="201"/>
        <v>1994Q2</v>
      </c>
      <c r="G3244" s="40">
        <v>1</v>
      </c>
      <c r="H3244" s="40">
        <v>10</v>
      </c>
      <c r="I3244" s="40">
        <v>0</v>
      </c>
      <c r="J3244" s="42">
        <v>0</v>
      </c>
      <c r="K3244" s="42">
        <f>J3244*OtherData!$C$3</f>
        <v>0</v>
      </c>
      <c r="L3244" s="42" t="str">
        <f>VLOOKUP($C3244,OtherData!$H:$I,2,0)</f>
        <v>Storm</v>
      </c>
      <c r="M3244" s="54">
        <f t="shared" si="202"/>
        <v>-3.928866307812267E-2</v>
      </c>
      <c r="N3244" s="42" t="e">
        <f>VLOOKUP(E3244,Inflation!$A$2:'Inflation'!$L$63,14,FALSE)*J3244</f>
        <v>#REF!</v>
      </c>
      <c r="O3244" s="126" t="e">
        <f t="shared" si="203"/>
        <v>#REF!</v>
      </c>
      <c r="P3244" s="41">
        <v>5</v>
      </c>
      <c r="Q3244" s="41">
        <v>5</v>
      </c>
      <c r="R3244" s="41">
        <v>3</v>
      </c>
    </row>
    <row r="3245" spans="1:20">
      <c r="A3245" s="40" t="str">
        <f t="shared" si="200"/>
        <v>6_19933</v>
      </c>
      <c r="B3245" s="40">
        <v>6</v>
      </c>
      <c r="C3245" s="41" t="s">
        <v>70</v>
      </c>
      <c r="D3245" s="40">
        <v>3</v>
      </c>
      <c r="E3245" s="40">
        <v>1993</v>
      </c>
      <c r="F3245" s="40" t="str">
        <f t="shared" si="201"/>
        <v>1993Q3</v>
      </c>
      <c r="G3245" s="40">
        <v>31</v>
      </c>
      <c r="H3245" s="40">
        <v>0</v>
      </c>
      <c r="I3245" s="40">
        <v>0</v>
      </c>
      <c r="J3245" s="42">
        <v>0</v>
      </c>
      <c r="K3245" s="42">
        <f>J3245*OtherData!$C$3</f>
        <v>0</v>
      </c>
      <c r="L3245" s="42" t="str">
        <f>VLOOKUP($C3245,OtherData!$H:$I,2,0)</f>
        <v>Heat</v>
      </c>
      <c r="M3245" s="54">
        <f t="shared" si="202"/>
        <v>-3.928866307812267E-2</v>
      </c>
      <c r="N3245" s="42" t="e">
        <f>VLOOKUP(E3245,Inflation!$A$2:'Inflation'!$L$63,14,FALSE)*J3245</f>
        <v>#REF!</v>
      </c>
      <c r="O3245" s="126" t="e">
        <f t="shared" si="203"/>
        <v>#REF!</v>
      </c>
      <c r="P3245" s="41">
        <v>5</v>
      </c>
      <c r="Q3245" s="41">
        <v>5</v>
      </c>
      <c r="R3245" s="41">
        <v>3</v>
      </c>
    </row>
    <row r="3246" spans="1:20">
      <c r="A3246" s="40" t="str">
        <f t="shared" si="200"/>
        <v>1_19933</v>
      </c>
      <c r="B3246" s="40">
        <v>1</v>
      </c>
      <c r="C3246" s="41" t="s">
        <v>70</v>
      </c>
      <c r="D3246" s="40">
        <v>3</v>
      </c>
      <c r="E3246" s="40">
        <v>1993</v>
      </c>
      <c r="F3246" s="40" t="str">
        <f t="shared" si="201"/>
        <v>1993Q3</v>
      </c>
      <c r="G3246" s="40">
        <v>31</v>
      </c>
      <c r="H3246" s="40">
        <v>0</v>
      </c>
      <c r="I3246" s="40">
        <v>0</v>
      </c>
      <c r="J3246" s="42">
        <v>0</v>
      </c>
      <c r="K3246" s="42">
        <f>J3246*OtherData!$C$3</f>
        <v>0</v>
      </c>
      <c r="L3246" s="42" t="str">
        <f>VLOOKUP($C3246,OtherData!$H:$I,2,0)</f>
        <v>Heat</v>
      </c>
      <c r="M3246" s="54">
        <f t="shared" si="202"/>
        <v>-3.928866307812267E-2</v>
      </c>
      <c r="N3246" s="42" t="e">
        <f>VLOOKUP(E3246,Inflation!$A$2:'Inflation'!$L$63,14,FALSE)*J3246</f>
        <v>#REF!</v>
      </c>
      <c r="O3246" s="126" t="e">
        <f t="shared" si="203"/>
        <v>#REF!</v>
      </c>
      <c r="P3246" s="41">
        <v>5</v>
      </c>
      <c r="Q3246" s="41">
        <v>5</v>
      </c>
      <c r="R3246" s="41">
        <v>3</v>
      </c>
      <c r="T3246" s="129">
        <v>1</v>
      </c>
    </row>
    <row r="3247" spans="1:20">
      <c r="A3247" s="40" t="str">
        <f t="shared" si="200"/>
        <v>2_19933</v>
      </c>
      <c r="B3247" s="40">
        <v>2</v>
      </c>
      <c r="C3247" s="41" t="s">
        <v>70</v>
      </c>
      <c r="D3247" s="40">
        <v>3</v>
      </c>
      <c r="E3247" s="40">
        <v>1993</v>
      </c>
      <c r="F3247" s="40" t="str">
        <f t="shared" si="201"/>
        <v>1993Q3</v>
      </c>
      <c r="G3247" s="40">
        <v>31</v>
      </c>
      <c r="H3247" s="40">
        <v>0</v>
      </c>
      <c r="I3247" s="40">
        <v>0</v>
      </c>
      <c r="J3247" s="42">
        <v>0</v>
      </c>
      <c r="K3247" s="42">
        <f>J3247*OtherData!$C$3</f>
        <v>0</v>
      </c>
      <c r="L3247" s="42" t="str">
        <f>VLOOKUP($C3247,OtherData!$H:$I,2,0)</f>
        <v>Heat</v>
      </c>
      <c r="M3247" s="54">
        <f t="shared" si="202"/>
        <v>-3.928866307812267E-2</v>
      </c>
      <c r="N3247" s="42" t="e">
        <f>VLOOKUP(E3247,Inflation!$A$2:'Inflation'!$L$63,14,FALSE)*J3247</f>
        <v>#REF!</v>
      </c>
      <c r="O3247" s="126" t="e">
        <f t="shared" si="203"/>
        <v>#REF!</v>
      </c>
      <c r="P3247" s="41">
        <v>5</v>
      </c>
      <c r="Q3247" s="41">
        <v>5</v>
      </c>
      <c r="R3247" s="41">
        <v>3</v>
      </c>
      <c r="T3247" s="129">
        <v>1</v>
      </c>
    </row>
    <row r="3248" spans="1:20">
      <c r="A3248" s="40" t="str">
        <f t="shared" si="200"/>
        <v>4_19933</v>
      </c>
      <c r="B3248" s="40">
        <v>4</v>
      </c>
      <c r="C3248" s="41" t="s">
        <v>70</v>
      </c>
      <c r="D3248" s="40">
        <v>3</v>
      </c>
      <c r="E3248" s="40">
        <v>1993</v>
      </c>
      <c r="F3248" s="40" t="str">
        <f t="shared" si="201"/>
        <v>1993Q3</v>
      </c>
      <c r="G3248" s="40">
        <v>31</v>
      </c>
      <c r="H3248" s="40">
        <v>0</v>
      </c>
      <c r="I3248" s="40">
        <v>0</v>
      </c>
      <c r="J3248" s="42">
        <v>0</v>
      </c>
      <c r="K3248" s="42">
        <f>J3248*OtherData!$C$3</f>
        <v>0</v>
      </c>
      <c r="L3248" s="42" t="str">
        <f>VLOOKUP($C3248,OtherData!$H:$I,2,0)</f>
        <v>Heat</v>
      </c>
      <c r="M3248" s="54">
        <f t="shared" si="202"/>
        <v>-3.928866307812267E-2</v>
      </c>
      <c r="N3248" s="42" t="e">
        <f>VLOOKUP(E3248,Inflation!$A$2:'Inflation'!$L$63,14,FALSE)*J3248</f>
        <v>#REF!</v>
      </c>
      <c r="O3248" s="126" t="e">
        <f t="shared" si="203"/>
        <v>#REF!</v>
      </c>
      <c r="P3248" s="41">
        <v>5</v>
      </c>
      <c r="Q3248" s="41">
        <v>5</v>
      </c>
      <c r="R3248" s="41">
        <v>3</v>
      </c>
      <c r="T3248" s="129">
        <v>1</v>
      </c>
    </row>
    <row r="3249" spans="1:20">
      <c r="A3249" s="40" t="str">
        <f t="shared" si="200"/>
        <v>3_19933</v>
      </c>
      <c r="B3249" s="40">
        <v>3</v>
      </c>
      <c r="C3249" s="41" t="s">
        <v>70</v>
      </c>
      <c r="D3249" s="40">
        <v>3</v>
      </c>
      <c r="E3249" s="40">
        <v>1993</v>
      </c>
      <c r="F3249" s="40" t="str">
        <f t="shared" si="201"/>
        <v>1993Q3</v>
      </c>
      <c r="G3249" s="40">
        <v>31</v>
      </c>
      <c r="H3249" s="40">
        <v>0</v>
      </c>
      <c r="I3249" s="40">
        <v>0</v>
      </c>
      <c r="J3249" s="42">
        <v>0</v>
      </c>
      <c r="K3249" s="42">
        <f>J3249*OtherData!$C$3</f>
        <v>0</v>
      </c>
      <c r="L3249" s="42" t="str">
        <f>VLOOKUP($C3249,OtherData!$H:$I,2,0)</f>
        <v>Heat</v>
      </c>
      <c r="M3249" s="54">
        <f t="shared" si="202"/>
        <v>-3.928866307812267E-2</v>
      </c>
      <c r="N3249" s="42" t="e">
        <f>VLOOKUP(E3249,Inflation!$A$2:'Inflation'!$L$63,14,FALSE)*J3249</f>
        <v>#REF!</v>
      </c>
      <c r="O3249" s="126" t="e">
        <f t="shared" si="203"/>
        <v>#REF!</v>
      </c>
      <c r="P3249" s="41">
        <v>5</v>
      </c>
      <c r="Q3249" s="41">
        <v>2</v>
      </c>
      <c r="R3249" s="41">
        <v>2</v>
      </c>
      <c r="T3249" s="129">
        <v>1</v>
      </c>
    </row>
    <row r="3250" spans="1:20">
      <c r="A3250" s="40" t="str">
        <f t="shared" si="200"/>
        <v>5_19933</v>
      </c>
      <c r="B3250" s="40">
        <v>5</v>
      </c>
      <c r="C3250" s="41" t="s">
        <v>70</v>
      </c>
      <c r="D3250" s="40">
        <v>3</v>
      </c>
      <c r="E3250" s="40">
        <v>1993</v>
      </c>
      <c r="F3250" s="40" t="str">
        <f t="shared" si="201"/>
        <v>1993Q3</v>
      </c>
      <c r="G3250" s="40">
        <v>31</v>
      </c>
      <c r="H3250" s="40">
        <v>0</v>
      </c>
      <c r="I3250" s="40">
        <v>0</v>
      </c>
      <c r="J3250" s="42">
        <v>0</v>
      </c>
      <c r="K3250" s="42">
        <f>J3250*OtherData!$C$3</f>
        <v>0</v>
      </c>
      <c r="L3250" s="42" t="str">
        <f>VLOOKUP($C3250,OtherData!$H:$I,2,0)</f>
        <v>Heat</v>
      </c>
      <c r="M3250" s="54">
        <f t="shared" si="202"/>
        <v>-3.928866307812267E-2</v>
      </c>
      <c r="N3250" s="42" t="e">
        <f>VLOOKUP(E3250,Inflation!$A$2:'Inflation'!$L$63,14,FALSE)*J3250</f>
        <v>#REF!</v>
      </c>
      <c r="O3250" s="126" t="e">
        <f t="shared" si="203"/>
        <v>#REF!</v>
      </c>
      <c r="P3250" s="41">
        <v>5</v>
      </c>
      <c r="Q3250" s="41">
        <v>2</v>
      </c>
      <c r="R3250" s="41">
        <v>2</v>
      </c>
      <c r="T3250" s="129">
        <v>1</v>
      </c>
    </row>
    <row r="3251" spans="1:20">
      <c r="A3251" s="40" t="str">
        <f t="shared" si="200"/>
        <v>1_19943</v>
      </c>
      <c r="B3251" s="40">
        <v>1</v>
      </c>
      <c r="C3251" s="41" t="s">
        <v>72</v>
      </c>
      <c r="D3251" s="40">
        <v>3</v>
      </c>
      <c r="E3251" s="40">
        <v>1994</v>
      </c>
      <c r="F3251" s="40" t="str">
        <f t="shared" si="201"/>
        <v>1994Q3</v>
      </c>
      <c r="G3251" s="40">
        <v>1</v>
      </c>
      <c r="H3251" s="40">
        <v>0</v>
      </c>
      <c r="I3251" s="40">
        <v>11</v>
      </c>
      <c r="J3251" s="42">
        <v>0</v>
      </c>
      <c r="K3251" s="42">
        <f>J3251*OtherData!$C$3</f>
        <v>0</v>
      </c>
      <c r="L3251" s="42" t="str">
        <f>VLOOKUP($C3251,OtherData!$H:$I,2,0)</f>
        <v>Storm</v>
      </c>
      <c r="M3251" s="54">
        <f t="shared" si="202"/>
        <v>-3.928866307812267E-2</v>
      </c>
      <c r="N3251" s="42" t="e">
        <f>VLOOKUP(E3251,Inflation!$A$2:'Inflation'!$L$63,14,FALSE)*J3251</f>
        <v>#REF!</v>
      </c>
      <c r="O3251" s="126" t="e">
        <f t="shared" si="203"/>
        <v>#REF!</v>
      </c>
      <c r="P3251" s="41">
        <v>3</v>
      </c>
      <c r="Q3251" s="41">
        <v>3</v>
      </c>
      <c r="R3251" s="41">
        <v>3</v>
      </c>
      <c r="T3251" s="129">
        <v>1</v>
      </c>
    </row>
    <row r="3252" spans="1:20">
      <c r="A3252" s="40" t="str">
        <f t="shared" si="200"/>
        <v>1_19953</v>
      </c>
      <c r="B3252" s="40">
        <v>1</v>
      </c>
      <c r="C3252" s="41" t="s">
        <v>112</v>
      </c>
      <c r="D3252" s="40">
        <v>3</v>
      </c>
      <c r="E3252" s="40">
        <v>1995</v>
      </c>
      <c r="F3252" s="40" t="str">
        <f t="shared" si="201"/>
        <v>1995Q3</v>
      </c>
      <c r="G3252" s="40">
        <v>1</v>
      </c>
      <c r="H3252" s="40">
        <v>12</v>
      </c>
      <c r="I3252" s="40">
        <v>0</v>
      </c>
      <c r="J3252" s="42">
        <v>0</v>
      </c>
      <c r="K3252" s="42">
        <f>J3252*OtherData!$C$3</f>
        <v>0</v>
      </c>
      <c r="L3252" s="42" t="str">
        <f>VLOOKUP($C3252,OtherData!$H:$I,2,0)</f>
        <v>Heat</v>
      </c>
      <c r="M3252" s="54">
        <f t="shared" si="202"/>
        <v>-3.928866307812267E-2</v>
      </c>
      <c r="N3252" s="42" t="e">
        <f>VLOOKUP(E3252,Inflation!$A$2:'Inflation'!$L$63,14,FALSE)*J3252</f>
        <v>#REF!</v>
      </c>
      <c r="O3252" s="126" t="e">
        <f t="shared" si="203"/>
        <v>#REF!</v>
      </c>
      <c r="P3252" s="41">
        <v>2</v>
      </c>
      <c r="Q3252" s="41">
        <v>2</v>
      </c>
      <c r="R3252" s="41">
        <v>2</v>
      </c>
      <c r="T3252" s="129">
        <v>1</v>
      </c>
    </row>
    <row r="3253" spans="1:20">
      <c r="A3253" s="40" t="str">
        <f t="shared" si="200"/>
        <v>2_19952</v>
      </c>
      <c r="B3253" s="40">
        <v>2</v>
      </c>
      <c r="C3253" s="41" t="s">
        <v>72</v>
      </c>
      <c r="D3253" s="40">
        <v>2</v>
      </c>
      <c r="E3253" s="40">
        <v>1995</v>
      </c>
      <c r="F3253" s="40" t="str">
        <f t="shared" si="201"/>
        <v>1995Q2</v>
      </c>
      <c r="G3253" s="40">
        <v>1</v>
      </c>
      <c r="H3253" s="40">
        <v>0</v>
      </c>
      <c r="I3253" s="40">
        <v>10</v>
      </c>
      <c r="J3253" s="42">
        <v>0</v>
      </c>
      <c r="K3253" s="42">
        <f>J3253*OtherData!$C$3</f>
        <v>0</v>
      </c>
      <c r="L3253" s="42" t="str">
        <f>VLOOKUP($C3253,OtherData!$H:$I,2,0)</f>
        <v>Storm</v>
      </c>
      <c r="M3253" s="54">
        <f t="shared" si="202"/>
        <v>-3.928866307812267E-2</v>
      </c>
      <c r="N3253" s="42" t="e">
        <f>VLOOKUP(E3253,Inflation!$A$2:'Inflation'!$L$63,14,FALSE)*J3253</f>
        <v>#REF!</v>
      </c>
      <c r="O3253" s="126" t="e">
        <f t="shared" si="203"/>
        <v>#REF!</v>
      </c>
      <c r="P3253" s="41">
        <v>2</v>
      </c>
      <c r="Q3253" s="41">
        <v>2</v>
      </c>
      <c r="R3253" s="41">
        <v>2</v>
      </c>
      <c r="T3253" s="129">
        <v>1</v>
      </c>
    </row>
    <row r="3254" spans="1:20">
      <c r="A3254" s="40" t="str">
        <f t="shared" si="200"/>
        <v>2_20133</v>
      </c>
      <c r="B3254" s="40">
        <v>2</v>
      </c>
      <c r="C3254" s="41" t="s">
        <v>78</v>
      </c>
      <c r="D3254" s="40">
        <v>3</v>
      </c>
      <c r="E3254" s="40">
        <v>2013</v>
      </c>
      <c r="F3254" s="40" t="str">
        <f t="shared" si="201"/>
        <v>2013Q3</v>
      </c>
      <c r="G3254" s="40">
        <v>1</v>
      </c>
      <c r="H3254" s="40">
        <v>12</v>
      </c>
      <c r="I3254" s="40">
        <v>0</v>
      </c>
      <c r="J3254" s="42">
        <v>0</v>
      </c>
      <c r="K3254" s="42">
        <f>J3254*OtherData!$C$3</f>
        <v>0</v>
      </c>
      <c r="L3254" s="42" t="str">
        <f>VLOOKUP($C3254,OtherData!$H:$I,2,0)</f>
        <v>Water</v>
      </c>
      <c r="M3254" s="54">
        <f t="shared" si="202"/>
        <v>-3.928866307812267E-2</v>
      </c>
      <c r="N3254" s="42" t="e">
        <f>VLOOKUP(E3254,Inflation!$A$2:'Inflation'!$L$63,14,FALSE)*J3254</f>
        <v>#REF!</v>
      </c>
      <c r="O3254" s="126" t="e">
        <f t="shared" si="203"/>
        <v>#REF!</v>
      </c>
      <c r="P3254" s="41">
        <v>5</v>
      </c>
      <c r="Q3254" s="41">
        <v>2</v>
      </c>
      <c r="R3254" s="41">
        <v>2</v>
      </c>
      <c r="T3254" s="129">
        <v>1</v>
      </c>
    </row>
    <row r="3255" spans="1:20">
      <c r="A3255" s="40" t="str">
        <f t="shared" si="200"/>
        <v>2_20133</v>
      </c>
      <c r="B3255" s="40">
        <v>2</v>
      </c>
      <c r="C3255" s="41" t="s">
        <v>78</v>
      </c>
      <c r="D3255" s="40">
        <v>3</v>
      </c>
      <c r="E3255" s="40">
        <v>2013</v>
      </c>
      <c r="F3255" s="40" t="str">
        <f t="shared" si="201"/>
        <v>2013Q3</v>
      </c>
      <c r="G3255" s="40">
        <v>1</v>
      </c>
      <c r="H3255" s="40">
        <v>22</v>
      </c>
      <c r="I3255" s="40">
        <v>0</v>
      </c>
      <c r="J3255" s="42">
        <v>0</v>
      </c>
      <c r="K3255" s="42">
        <f>J3255*OtherData!$C$3</f>
        <v>0</v>
      </c>
      <c r="L3255" s="42" t="str">
        <f>VLOOKUP($C3255,OtherData!$H:$I,2,0)</f>
        <v>Water</v>
      </c>
      <c r="M3255" s="54">
        <f t="shared" si="202"/>
        <v>-3.928866307812267E-2</v>
      </c>
      <c r="N3255" s="42" t="e">
        <f>VLOOKUP(E3255,Inflation!$A$2:'Inflation'!$L$63,14,FALSE)*J3255</f>
        <v>#REF!</v>
      </c>
      <c r="O3255" s="126" t="e">
        <f t="shared" si="203"/>
        <v>#REF!</v>
      </c>
      <c r="P3255" s="41">
        <v>5</v>
      </c>
      <c r="Q3255" s="41">
        <v>2</v>
      </c>
      <c r="R3255" s="41">
        <v>2</v>
      </c>
      <c r="T3255" s="129">
        <v>1</v>
      </c>
    </row>
    <row r="3256" spans="1:20">
      <c r="A3256" s="40" t="str">
        <f t="shared" si="200"/>
        <v>1_19943</v>
      </c>
      <c r="B3256" s="40">
        <v>1</v>
      </c>
      <c r="C3256" s="41" t="s">
        <v>72</v>
      </c>
      <c r="D3256" s="40">
        <v>3</v>
      </c>
      <c r="E3256" s="40">
        <v>1994</v>
      </c>
      <c r="F3256" s="40" t="str">
        <f t="shared" si="201"/>
        <v>1994Q3</v>
      </c>
      <c r="G3256" s="40">
        <v>1</v>
      </c>
      <c r="H3256" s="40">
        <v>0</v>
      </c>
      <c r="I3256" s="40">
        <v>11</v>
      </c>
      <c r="J3256" s="42">
        <v>0</v>
      </c>
      <c r="K3256" s="42">
        <f>J3256*OtherData!$C$3</f>
        <v>0</v>
      </c>
      <c r="L3256" s="42" t="str">
        <f>VLOOKUP($C3256,OtherData!$H:$I,2,0)</f>
        <v>Storm</v>
      </c>
      <c r="M3256" s="54">
        <f t="shared" si="202"/>
        <v>-3.928866307812267E-2</v>
      </c>
      <c r="N3256" s="42" t="e">
        <f>VLOOKUP(E3256,Inflation!$A$2:'Inflation'!$L$63,14,FALSE)*J3256</f>
        <v>#REF!</v>
      </c>
      <c r="O3256" s="126" t="e">
        <f t="shared" si="203"/>
        <v>#REF!</v>
      </c>
      <c r="P3256" s="41">
        <v>4</v>
      </c>
      <c r="Q3256" s="41">
        <v>4</v>
      </c>
      <c r="R3256" s="41">
        <v>4</v>
      </c>
      <c r="T3256" s="129">
        <v>1</v>
      </c>
    </row>
    <row r="3257" spans="1:20">
      <c r="A3257" s="40" t="str">
        <f t="shared" si="200"/>
        <v>1_19943</v>
      </c>
      <c r="B3257" s="40">
        <v>1</v>
      </c>
      <c r="C3257" s="41" t="s">
        <v>113</v>
      </c>
      <c r="D3257" s="40">
        <v>3</v>
      </c>
      <c r="E3257" s="40">
        <v>1994</v>
      </c>
      <c r="F3257" s="40" t="str">
        <f t="shared" si="201"/>
        <v>1994Q3</v>
      </c>
      <c r="G3257" s="40">
        <v>1</v>
      </c>
      <c r="H3257" s="40">
        <v>0</v>
      </c>
      <c r="I3257" s="40">
        <v>12</v>
      </c>
      <c r="J3257" s="42">
        <v>0</v>
      </c>
      <c r="K3257" s="42">
        <f>J3257*OtherData!$C$3</f>
        <v>0</v>
      </c>
      <c r="L3257" s="42" t="str">
        <f>VLOOKUP($C3257,OtherData!$H:$I,2,0)</f>
        <v>Storm</v>
      </c>
      <c r="M3257" s="54">
        <f t="shared" si="202"/>
        <v>-3.928866307812267E-2</v>
      </c>
      <c r="N3257" s="42" t="e">
        <f>VLOOKUP(E3257,Inflation!$A$2:'Inflation'!$L$63,14,FALSE)*J3257</f>
        <v>#REF!</v>
      </c>
      <c r="O3257" s="126" t="e">
        <f t="shared" si="203"/>
        <v>#REF!</v>
      </c>
      <c r="P3257" s="41">
        <v>4</v>
      </c>
      <c r="Q3257" s="41">
        <v>4</v>
      </c>
      <c r="R3257" s="41">
        <v>5</v>
      </c>
      <c r="T3257" s="129">
        <v>1</v>
      </c>
    </row>
    <row r="3258" spans="1:20">
      <c r="A3258" s="40" t="str">
        <f t="shared" si="200"/>
        <v>1_19961</v>
      </c>
      <c r="B3258" s="40">
        <v>1</v>
      </c>
      <c r="C3258" s="41" t="s">
        <v>67</v>
      </c>
      <c r="D3258" s="40">
        <v>1</v>
      </c>
      <c r="E3258" s="40">
        <v>1996</v>
      </c>
      <c r="F3258" s="40" t="str">
        <f t="shared" si="201"/>
        <v>1996Q1</v>
      </c>
      <c r="G3258" s="40">
        <v>1</v>
      </c>
      <c r="H3258" s="40">
        <v>0</v>
      </c>
      <c r="I3258" s="40">
        <v>0</v>
      </c>
      <c r="J3258" s="42">
        <v>0</v>
      </c>
      <c r="K3258" s="42">
        <f>J3258*OtherData!$C$3</f>
        <v>0</v>
      </c>
      <c r="L3258" s="42" t="str">
        <f>VLOOKUP($C3258,OtherData!$H:$I,2,0)</f>
        <v>Winter</v>
      </c>
      <c r="M3258" s="54">
        <f t="shared" si="202"/>
        <v>-3.928866307812267E-2</v>
      </c>
      <c r="N3258" s="42" t="e">
        <f>VLOOKUP(E3258,Inflation!$A$2:'Inflation'!$L$63,14,FALSE)*J3258</f>
        <v>#REF!</v>
      </c>
      <c r="O3258" s="126" t="e">
        <f t="shared" si="203"/>
        <v>#REF!</v>
      </c>
      <c r="P3258" s="41">
        <v>4</v>
      </c>
      <c r="Q3258" s="41">
        <v>4</v>
      </c>
      <c r="R3258" s="41">
        <v>4</v>
      </c>
      <c r="T3258" s="129">
        <v>1</v>
      </c>
    </row>
    <row r="3259" spans="1:20">
      <c r="A3259" s="40" t="str">
        <f t="shared" si="200"/>
        <v>6_19901</v>
      </c>
      <c r="B3259" s="40">
        <v>6</v>
      </c>
      <c r="C3259" s="41" t="s">
        <v>67</v>
      </c>
      <c r="D3259" s="40">
        <v>1</v>
      </c>
      <c r="E3259" s="40">
        <v>1990</v>
      </c>
      <c r="F3259" s="40" t="str">
        <f t="shared" si="201"/>
        <v>1990Q1</v>
      </c>
      <c r="G3259" s="40">
        <v>1</v>
      </c>
      <c r="H3259" s="40">
        <v>0</v>
      </c>
      <c r="I3259" s="40">
        <v>0</v>
      </c>
      <c r="J3259" s="42">
        <v>0</v>
      </c>
      <c r="K3259" s="42">
        <f>J3259*OtherData!$C$3</f>
        <v>0</v>
      </c>
      <c r="L3259" s="42" t="str">
        <f>VLOOKUP($C3259,OtherData!$H:$I,2,0)</f>
        <v>Winter</v>
      </c>
      <c r="M3259" s="54">
        <f t="shared" si="202"/>
        <v>-3.928866307812267E-2</v>
      </c>
      <c r="N3259" s="42" t="e">
        <f>VLOOKUP(E3259,Inflation!$A$2:'Inflation'!$L$63,14,FALSE)*J3259</f>
        <v>#REF!</v>
      </c>
      <c r="O3259" s="126" t="e">
        <f t="shared" si="203"/>
        <v>#REF!</v>
      </c>
      <c r="P3259" s="41">
        <v>4</v>
      </c>
      <c r="Q3259" s="41">
        <v>4</v>
      </c>
      <c r="R3259" s="41">
        <v>4</v>
      </c>
      <c r="T3259" s="129">
        <v>1</v>
      </c>
    </row>
    <row r="3260" spans="1:20">
      <c r="A3260" s="40" t="str">
        <f t="shared" si="200"/>
        <v>1_19901</v>
      </c>
      <c r="B3260" s="40">
        <v>1</v>
      </c>
      <c r="C3260" s="41" t="s">
        <v>67</v>
      </c>
      <c r="D3260" s="40">
        <v>1</v>
      </c>
      <c r="E3260" s="40">
        <v>1990</v>
      </c>
      <c r="F3260" s="40" t="str">
        <f t="shared" si="201"/>
        <v>1990Q1</v>
      </c>
      <c r="G3260" s="40">
        <v>1</v>
      </c>
      <c r="H3260" s="40">
        <v>0</v>
      </c>
      <c r="I3260" s="40">
        <v>0</v>
      </c>
      <c r="J3260" s="42">
        <v>0</v>
      </c>
      <c r="K3260" s="42">
        <f>J3260*OtherData!$C$3</f>
        <v>0</v>
      </c>
      <c r="L3260" s="42" t="str">
        <f>VLOOKUP($C3260,OtherData!$H:$I,2,0)</f>
        <v>Winter</v>
      </c>
      <c r="M3260" s="54">
        <f t="shared" si="202"/>
        <v>-3.928866307812267E-2</v>
      </c>
      <c r="N3260" s="42" t="e">
        <f>VLOOKUP(E3260,Inflation!$A$2:'Inflation'!$L$63,14,FALSE)*J3260</f>
        <v>#REF!</v>
      </c>
      <c r="O3260" s="126" t="e">
        <f t="shared" si="203"/>
        <v>#REF!</v>
      </c>
      <c r="P3260" s="41">
        <v>4</v>
      </c>
      <c r="Q3260" s="41">
        <v>4</v>
      </c>
      <c r="R3260" s="41">
        <v>4</v>
      </c>
      <c r="T3260" s="129">
        <v>1</v>
      </c>
    </row>
    <row r="3261" spans="1:20">
      <c r="A3261" s="40" t="str">
        <f t="shared" si="200"/>
        <v>2_19901</v>
      </c>
      <c r="B3261" s="40">
        <v>2</v>
      </c>
      <c r="C3261" s="41" t="s">
        <v>67</v>
      </c>
      <c r="D3261" s="40">
        <v>1</v>
      </c>
      <c r="E3261" s="40">
        <v>1990</v>
      </c>
      <c r="F3261" s="40" t="str">
        <f t="shared" si="201"/>
        <v>1990Q1</v>
      </c>
      <c r="G3261" s="40">
        <v>1</v>
      </c>
      <c r="H3261" s="40">
        <v>0</v>
      </c>
      <c r="I3261" s="40">
        <v>0</v>
      </c>
      <c r="J3261" s="42">
        <v>0</v>
      </c>
      <c r="K3261" s="42">
        <f>J3261*OtherData!$C$3</f>
        <v>0</v>
      </c>
      <c r="L3261" s="42" t="str">
        <f>VLOOKUP($C3261,OtherData!$H:$I,2,0)</f>
        <v>Winter</v>
      </c>
      <c r="M3261" s="54">
        <f t="shared" si="202"/>
        <v>-3.928866307812267E-2</v>
      </c>
      <c r="N3261" s="42" t="e">
        <f>VLOOKUP(E3261,Inflation!$A$2:'Inflation'!$L$63,14,FALSE)*J3261</f>
        <v>#REF!</v>
      </c>
      <c r="O3261" s="126" t="e">
        <f t="shared" si="203"/>
        <v>#REF!</v>
      </c>
      <c r="P3261" s="41">
        <v>4</v>
      </c>
      <c r="Q3261" s="41">
        <v>4</v>
      </c>
      <c r="R3261" s="41">
        <v>4</v>
      </c>
      <c r="T3261" s="129">
        <v>1</v>
      </c>
    </row>
    <row r="3262" spans="1:20">
      <c r="A3262" s="40" t="str">
        <f t="shared" si="200"/>
        <v>4_19901</v>
      </c>
      <c r="B3262" s="40">
        <v>4</v>
      </c>
      <c r="C3262" s="41" t="s">
        <v>67</v>
      </c>
      <c r="D3262" s="40">
        <v>1</v>
      </c>
      <c r="E3262" s="40">
        <v>1990</v>
      </c>
      <c r="F3262" s="40" t="str">
        <f t="shared" si="201"/>
        <v>1990Q1</v>
      </c>
      <c r="G3262" s="40">
        <v>1</v>
      </c>
      <c r="H3262" s="40">
        <v>0</v>
      </c>
      <c r="I3262" s="40">
        <v>0</v>
      </c>
      <c r="J3262" s="42">
        <v>0</v>
      </c>
      <c r="K3262" s="42">
        <f>J3262*OtherData!$C$3</f>
        <v>0</v>
      </c>
      <c r="L3262" s="42" t="str">
        <f>VLOOKUP($C3262,OtherData!$H:$I,2,0)</f>
        <v>Winter</v>
      </c>
      <c r="M3262" s="54">
        <f t="shared" si="202"/>
        <v>-3.928866307812267E-2</v>
      </c>
      <c r="N3262" s="42" t="e">
        <f>VLOOKUP(E3262,Inflation!$A$2:'Inflation'!$L$63,14,FALSE)*J3262</f>
        <v>#REF!</v>
      </c>
      <c r="O3262" s="126" t="e">
        <f t="shared" si="203"/>
        <v>#REF!</v>
      </c>
      <c r="P3262" s="41">
        <v>4</v>
      </c>
      <c r="Q3262" s="41">
        <v>4</v>
      </c>
      <c r="R3262" s="41">
        <v>5</v>
      </c>
      <c r="T3262" s="129">
        <v>1</v>
      </c>
    </row>
    <row r="3263" spans="1:20">
      <c r="A3263" s="40" t="str">
        <f t="shared" si="200"/>
        <v>3_19901</v>
      </c>
      <c r="B3263" s="40">
        <v>3</v>
      </c>
      <c r="C3263" s="41" t="s">
        <v>67</v>
      </c>
      <c r="D3263" s="40">
        <v>1</v>
      </c>
      <c r="E3263" s="40">
        <v>1990</v>
      </c>
      <c r="F3263" s="40" t="str">
        <f t="shared" si="201"/>
        <v>1990Q1</v>
      </c>
      <c r="G3263" s="40">
        <v>1</v>
      </c>
      <c r="H3263" s="40">
        <v>0</v>
      </c>
      <c r="I3263" s="40">
        <v>0</v>
      </c>
      <c r="J3263" s="42">
        <v>0</v>
      </c>
      <c r="K3263" s="42">
        <f>J3263*OtherData!$C$3</f>
        <v>0</v>
      </c>
      <c r="L3263" s="42" t="str">
        <f>VLOOKUP($C3263,OtherData!$H:$I,2,0)</f>
        <v>Winter</v>
      </c>
      <c r="M3263" s="54">
        <f t="shared" si="202"/>
        <v>-3.928866307812267E-2</v>
      </c>
      <c r="N3263" s="42" t="e">
        <f>VLOOKUP(E3263,Inflation!$A$2:'Inflation'!$L$63,14,FALSE)*J3263</f>
        <v>#REF!</v>
      </c>
      <c r="O3263" s="126" t="e">
        <f t="shared" si="203"/>
        <v>#REF!</v>
      </c>
      <c r="P3263" s="41">
        <v>4</v>
      </c>
      <c r="Q3263" s="41">
        <v>4</v>
      </c>
      <c r="R3263" s="41">
        <v>5</v>
      </c>
      <c r="T3263" s="129">
        <v>1</v>
      </c>
    </row>
    <row r="3264" spans="1:20">
      <c r="A3264" s="40" t="str">
        <f t="shared" si="200"/>
        <v>5_19901</v>
      </c>
      <c r="B3264" s="40">
        <v>5</v>
      </c>
      <c r="C3264" s="41" t="s">
        <v>67</v>
      </c>
      <c r="D3264" s="40">
        <v>1</v>
      </c>
      <c r="E3264" s="40">
        <v>1990</v>
      </c>
      <c r="F3264" s="40" t="str">
        <f t="shared" si="201"/>
        <v>1990Q1</v>
      </c>
      <c r="G3264" s="40">
        <v>1</v>
      </c>
      <c r="H3264" s="40">
        <v>0</v>
      </c>
      <c r="I3264" s="40">
        <v>0</v>
      </c>
      <c r="J3264" s="42">
        <v>0</v>
      </c>
      <c r="K3264" s="42">
        <f>J3264*OtherData!$C$3</f>
        <v>0</v>
      </c>
      <c r="L3264" s="42" t="str">
        <f>VLOOKUP($C3264,OtherData!$H:$I,2,0)</f>
        <v>Winter</v>
      </c>
      <c r="M3264" s="54">
        <f t="shared" si="202"/>
        <v>-3.928866307812267E-2</v>
      </c>
      <c r="N3264" s="42" t="e">
        <f>VLOOKUP(E3264,Inflation!$A$2:'Inflation'!$L$63,14,FALSE)*J3264</f>
        <v>#REF!</v>
      </c>
      <c r="O3264" s="126" t="e">
        <f t="shared" si="203"/>
        <v>#REF!</v>
      </c>
      <c r="P3264" s="41">
        <v>4</v>
      </c>
      <c r="Q3264" s="41">
        <v>4</v>
      </c>
      <c r="R3264" s="41">
        <v>4</v>
      </c>
      <c r="T3264" s="129">
        <v>1</v>
      </c>
    </row>
    <row r="3265" spans="1:20">
      <c r="A3265" s="40" t="str">
        <f t="shared" si="200"/>
        <v>6_19861</v>
      </c>
      <c r="B3265" s="40">
        <v>6</v>
      </c>
      <c r="C3265" s="41" t="s">
        <v>67</v>
      </c>
      <c r="D3265" s="40">
        <v>1</v>
      </c>
      <c r="E3265" s="40">
        <v>1986</v>
      </c>
      <c r="F3265" s="40" t="str">
        <f t="shared" si="201"/>
        <v>1986Q1</v>
      </c>
      <c r="G3265" s="40">
        <v>2</v>
      </c>
      <c r="H3265" s="40">
        <v>0</v>
      </c>
      <c r="I3265" s="40">
        <v>0</v>
      </c>
      <c r="J3265" s="42">
        <v>0</v>
      </c>
      <c r="K3265" s="42">
        <f>J3265*OtherData!$C$3</f>
        <v>0</v>
      </c>
      <c r="L3265" s="42" t="str">
        <f>VLOOKUP($C3265,OtherData!$H:$I,2,0)</f>
        <v>Winter</v>
      </c>
      <c r="M3265" s="54">
        <f t="shared" si="202"/>
        <v>-3.928866307812267E-2</v>
      </c>
      <c r="N3265" s="42" t="e">
        <f>VLOOKUP(E3265,Inflation!$A$2:'Inflation'!$L$63,14,FALSE)*J3265</f>
        <v>#REF!</v>
      </c>
      <c r="O3265" s="126" t="e">
        <f t="shared" si="203"/>
        <v>#REF!</v>
      </c>
      <c r="P3265" s="41">
        <v>4</v>
      </c>
      <c r="Q3265" s="41">
        <v>4</v>
      </c>
      <c r="R3265" s="41">
        <v>4</v>
      </c>
      <c r="T3265" s="129">
        <v>1</v>
      </c>
    </row>
    <row r="3266" spans="1:20">
      <c r="A3266" s="40" t="str">
        <f t="shared" ref="A3266:A3329" si="204">B3266&amp;"_"&amp;E3266&amp;D3266</f>
        <v>1_19861</v>
      </c>
      <c r="B3266" s="40">
        <v>1</v>
      </c>
      <c r="C3266" s="41" t="s">
        <v>67</v>
      </c>
      <c r="D3266" s="40">
        <v>1</v>
      </c>
      <c r="E3266" s="40">
        <v>1986</v>
      </c>
      <c r="F3266" s="40" t="str">
        <f t="shared" ref="F3266:F3329" si="205">E3266&amp;"Q"&amp;D3266</f>
        <v>1986Q1</v>
      </c>
      <c r="G3266" s="40">
        <v>2</v>
      </c>
      <c r="H3266" s="40">
        <v>0</v>
      </c>
      <c r="I3266" s="40">
        <v>0</v>
      </c>
      <c r="J3266" s="42">
        <v>0</v>
      </c>
      <c r="K3266" s="42">
        <f>J3266*OtherData!$C$3</f>
        <v>0</v>
      </c>
      <c r="L3266" s="42" t="str">
        <f>VLOOKUP($C3266,OtherData!$H:$I,2,0)</f>
        <v>Winter</v>
      </c>
      <c r="M3266" s="54">
        <f t="shared" ref="M3266:M3329" si="206">STANDARDIZE(J3266,AVERAGE($J$2:$J$3367),_xlfn.STDEV.S($J$2:$J$3367))</f>
        <v>-3.928866307812267E-2</v>
      </c>
      <c r="N3266" s="42" t="e">
        <f>VLOOKUP(E3266,Inflation!$A$2:'Inflation'!$L$63,14,FALSE)*J3266</f>
        <v>#REF!</v>
      </c>
      <c r="O3266" s="126" t="e">
        <f t="shared" ref="O3266:O3329" si="207">STANDARDIZE(N3266,AVERAGE($N$2:$N$3367),_xlfn.STDEV.S($N$2:$N$3367))</f>
        <v>#REF!</v>
      </c>
      <c r="P3266" s="41">
        <v>4</v>
      </c>
      <c r="Q3266" s="41">
        <v>4</v>
      </c>
      <c r="R3266" s="41">
        <v>4</v>
      </c>
      <c r="T3266" s="129">
        <v>1</v>
      </c>
    </row>
    <row r="3267" spans="1:20">
      <c r="A3267" s="40" t="str">
        <f t="shared" si="204"/>
        <v>2_19861</v>
      </c>
      <c r="B3267" s="40">
        <v>2</v>
      </c>
      <c r="C3267" s="41" t="s">
        <v>67</v>
      </c>
      <c r="D3267" s="40">
        <v>1</v>
      </c>
      <c r="E3267" s="40">
        <v>1986</v>
      </c>
      <c r="F3267" s="40" t="str">
        <f t="shared" si="205"/>
        <v>1986Q1</v>
      </c>
      <c r="G3267" s="40">
        <v>2</v>
      </c>
      <c r="H3267" s="40">
        <v>0</v>
      </c>
      <c r="I3267" s="40">
        <v>0</v>
      </c>
      <c r="J3267" s="42">
        <v>0</v>
      </c>
      <c r="K3267" s="42">
        <f>J3267*OtherData!$C$3</f>
        <v>0</v>
      </c>
      <c r="L3267" s="42" t="str">
        <f>VLOOKUP($C3267,OtherData!$H:$I,2,0)</f>
        <v>Winter</v>
      </c>
      <c r="M3267" s="54">
        <f t="shared" si="206"/>
        <v>-3.928866307812267E-2</v>
      </c>
      <c r="N3267" s="42" t="e">
        <f>VLOOKUP(E3267,Inflation!$A$2:'Inflation'!$L$63,14,FALSE)*J3267</f>
        <v>#REF!</v>
      </c>
      <c r="O3267" s="126" t="e">
        <f t="shared" si="207"/>
        <v>#REF!</v>
      </c>
      <c r="P3267" s="41">
        <v>4</v>
      </c>
      <c r="Q3267" s="41">
        <v>4</v>
      </c>
      <c r="R3267" s="41">
        <v>4</v>
      </c>
      <c r="T3267" s="129">
        <v>1</v>
      </c>
    </row>
    <row r="3268" spans="1:20">
      <c r="A3268" s="40" t="str">
        <f t="shared" si="204"/>
        <v>4_19861</v>
      </c>
      <c r="B3268" s="40">
        <v>4</v>
      </c>
      <c r="C3268" s="41" t="s">
        <v>67</v>
      </c>
      <c r="D3268" s="40">
        <v>1</v>
      </c>
      <c r="E3268" s="40">
        <v>1986</v>
      </c>
      <c r="F3268" s="40" t="str">
        <f t="shared" si="205"/>
        <v>1986Q1</v>
      </c>
      <c r="G3268" s="40">
        <v>2</v>
      </c>
      <c r="H3268" s="40">
        <v>0</v>
      </c>
      <c r="I3268" s="40">
        <v>0</v>
      </c>
      <c r="J3268" s="42">
        <v>0</v>
      </c>
      <c r="K3268" s="42">
        <f>J3268*OtherData!$C$3</f>
        <v>0</v>
      </c>
      <c r="L3268" s="42" t="str">
        <f>VLOOKUP($C3268,OtherData!$H:$I,2,0)</f>
        <v>Winter</v>
      </c>
      <c r="M3268" s="54">
        <f t="shared" si="206"/>
        <v>-3.928866307812267E-2</v>
      </c>
      <c r="N3268" s="42" t="e">
        <f>VLOOKUP(E3268,Inflation!$A$2:'Inflation'!$L$63,14,FALSE)*J3268</f>
        <v>#REF!</v>
      </c>
      <c r="O3268" s="126" t="e">
        <f t="shared" si="207"/>
        <v>#REF!</v>
      </c>
      <c r="P3268" s="41">
        <v>4</v>
      </c>
      <c r="Q3268" s="41">
        <v>4</v>
      </c>
      <c r="R3268" s="41">
        <v>5</v>
      </c>
      <c r="T3268" s="129">
        <v>1</v>
      </c>
    </row>
    <row r="3269" spans="1:20">
      <c r="A3269" s="40" t="str">
        <f t="shared" si="204"/>
        <v>3_19861</v>
      </c>
      <c r="B3269" s="40">
        <v>3</v>
      </c>
      <c r="C3269" s="41" t="s">
        <v>67</v>
      </c>
      <c r="D3269" s="40">
        <v>1</v>
      </c>
      <c r="E3269" s="40">
        <v>1986</v>
      </c>
      <c r="F3269" s="40" t="str">
        <f t="shared" si="205"/>
        <v>1986Q1</v>
      </c>
      <c r="G3269" s="40">
        <v>2</v>
      </c>
      <c r="H3269" s="40">
        <v>0</v>
      </c>
      <c r="I3269" s="40">
        <v>0</v>
      </c>
      <c r="J3269" s="42">
        <v>0</v>
      </c>
      <c r="K3269" s="42">
        <f>J3269*OtherData!$C$3</f>
        <v>0</v>
      </c>
      <c r="L3269" s="42" t="str">
        <f>VLOOKUP($C3269,OtherData!$H:$I,2,0)</f>
        <v>Winter</v>
      </c>
      <c r="M3269" s="54">
        <f t="shared" si="206"/>
        <v>-3.928866307812267E-2</v>
      </c>
      <c r="N3269" s="42" t="e">
        <f>VLOOKUP(E3269,Inflation!$A$2:'Inflation'!$L$63,14,FALSE)*J3269</f>
        <v>#REF!</v>
      </c>
      <c r="O3269" s="126" t="e">
        <f t="shared" si="207"/>
        <v>#REF!</v>
      </c>
      <c r="P3269" s="41">
        <v>3</v>
      </c>
      <c r="Q3269" s="41">
        <v>3</v>
      </c>
      <c r="R3269" s="41">
        <v>5</v>
      </c>
      <c r="T3269" s="129">
        <v>1</v>
      </c>
    </row>
    <row r="3270" spans="1:20">
      <c r="A3270" s="40" t="str">
        <f t="shared" si="204"/>
        <v>5_19861</v>
      </c>
      <c r="B3270" s="40">
        <v>5</v>
      </c>
      <c r="C3270" s="41" t="s">
        <v>67</v>
      </c>
      <c r="D3270" s="40">
        <v>1</v>
      </c>
      <c r="E3270" s="40">
        <v>1986</v>
      </c>
      <c r="F3270" s="40" t="str">
        <f t="shared" si="205"/>
        <v>1986Q1</v>
      </c>
      <c r="G3270" s="40">
        <v>2</v>
      </c>
      <c r="H3270" s="40">
        <v>0</v>
      </c>
      <c r="I3270" s="40">
        <v>0</v>
      </c>
      <c r="J3270" s="42">
        <v>0</v>
      </c>
      <c r="K3270" s="42">
        <f>J3270*OtherData!$C$3</f>
        <v>0</v>
      </c>
      <c r="L3270" s="42" t="str">
        <f>VLOOKUP($C3270,OtherData!$H:$I,2,0)</f>
        <v>Winter</v>
      </c>
      <c r="M3270" s="54">
        <f t="shared" si="206"/>
        <v>-3.928866307812267E-2</v>
      </c>
      <c r="N3270" s="42" t="e">
        <f>VLOOKUP(E3270,Inflation!$A$2:'Inflation'!$L$63,14,FALSE)*J3270</f>
        <v>#REF!</v>
      </c>
      <c r="O3270" s="126" t="e">
        <f t="shared" si="207"/>
        <v>#REF!</v>
      </c>
      <c r="P3270" s="41">
        <v>3</v>
      </c>
      <c r="Q3270" s="41">
        <v>3</v>
      </c>
      <c r="R3270" s="41">
        <v>3</v>
      </c>
      <c r="T3270" s="129">
        <v>1</v>
      </c>
    </row>
    <row r="3271" spans="1:20">
      <c r="A3271" s="40" t="str">
        <f t="shared" si="204"/>
        <v>6_19862</v>
      </c>
      <c r="B3271" s="40">
        <v>6</v>
      </c>
      <c r="C3271" s="41" t="s">
        <v>67</v>
      </c>
      <c r="D3271" s="40">
        <v>2</v>
      </c>
      <c r="E3271" s="40">
        <v>1986</v>
      </c>
      <c r="F3271" s="40" t="str">
        <f t="shared" si="205"/>
        <v>1986Q2</v>
      </c>
      <c r="G3271" s="40">
        <v>2</v>
      </c>
      <c r="H3271" s="40">
        <v>0</v>
      </c>
      <c r="I3271" s="40">
        <v>0</v>
      </c>
      <c r="J3271" s="42">
        <v>0</v>
      </c>
      <c r="K3271" s="42">
        <f>J3271*OtherData!$C$3</f>
        <v>0</v>
      </c>
      <c r="L3271" s="42" t="str">
        <f>VLOOKUP($C3271,OtherData!$H:$I,2,0)</f>
        <v>Winter</v>
      </c>
      <c r="M3271" s="54">
        <f t="shared" si="206"/>
        <v>-3.928866307812267E-2</v>
      </c>
      <c r="N3271" s="42" t="e">
        <f>VLOOKUP(E3271,Inflation!$A$2:'Inflation'!$L$63,14,FALSE)*J3271</f>
        <v>#REF!</v>
      </c>
      <c r="O3271" s="126" t="e">
        <f t="shared" si="207"/>
        <v>#REF!</v>
      </c>
      <c r="P3271" s="41">
        <v>3</v>
      </c>
      <c r="Q3271" s="41">
        <v>3</v>
      </c>
      <c r="R3271" s="41">
        <v>3</v>
      </c>
      <c r="T3271" s="129">
        <v>1</v>
      </c>
    </row>
    <row r="3272" spans="1:20">
      <c r="A3272" s="40" t="str">
        <f t="shared" si="204"/>
        <v>1_19862</v>
      </c>
      <c r="B3272" s="40">
        <v>1</v>
      </c>
      <c r="C3272" s="41" t="s">
        <v>67</v>
      </c>
      <c r="D3272" s="40">
        <v>2</v>
      </c>
      <c r="E3272" s="40">
        <v>1986</v>
      </c>
      <c r="F3272" s="40" t="str">
        <f t="shared" si="205"/>
        <v>1986Q2</v>
      </c>
      <c r="G3272" s="40">
        <v>2</v>
      </c>
      <c r="H3272" s="40">
        <v>0</v>
      </c>
      <c r="I3272" s="40">
        <v>0</v>
      </c>
      <c r="J3272" s="42">
        <v>0</v>
      </c>
      <c r="K3272" s="42">
        <f>J3272*OtherData!$C$3</f>
        <v>0</v>
      </c>
      <c r="L3272" s="42" t="str">
        <f>VLOOKUP($C3272,OtherData!$H:$I,2,0)</f>
        <v>Winter</v>
      </c>
      <c r="M3272" s="54">
        <f t="shared" si="206"/>
        <v>-3.928866307812267E-2</v>
      </c>
      <c r="N3272" s="42" t="e">
        <f>VLOOKUP(E3272,Inflation!$A$2:'Inflation'!$L$63,14,FALSE)*J3272</f>
        <v>#REF!</v>
      </c>
      <c r="O3272" s="126" t="e">
        <f t="shared" si="207"/>
        <v>#REF!</v>
      </c>
      <c r="P3272" s="41">
        <v>3</v>
      </c>
      <c r="Q3272" s="41">
        <v>3</v>
      </c>
      <c r="R3272" s="41">
        <v>3</v>
      </c>
      <c r="T3272" s="129">
        <v>1</v>
      </c>
    </row>
    <row r="3273" spans="1:20">
      <c r="A3273" s="40" t="str">
        <f t="shared" si="204"/>
        <v>2_19862</v>
      </c>
      <c r="B3273" s="40">
        <v>2</v>
      </c>
      <c r="C3273" s="41" t="s">
        <v>67</v>
      </c>
      <c r="D3273" s="40">
        <v>2</v>
      </c>
      <c r="E3273" s="40">
        <v>1986</v>
      </c>
      <c r="F3273" s="40" t="str">
        <f t="shared" si="205"/>
        <v>1986Q2</v>
      </c>
      <c r="G3273" s="40">
        <v>2</v>
      </c>
      <c r="H3273" s="40">
        <v>0</v>
      </c>
      <c r="I3273" s="40">
        <v>0</v>
      </c>
      <c r="J3273" s="42">
        <v>0</v>
      </c>
      <c r="K3273" s="42">
        <f>J3273*OtherData!$C$3</f>
        <v>0</v>
      </c>
      <c r="L3273" s="42" t="str">
        <f>VLOOKUP($C3273,OtherData!$H:$I,2,0)</f>
        <v>Winter</v>
      </c>
      <c r="M3273" s="54">
        <f t="shared" si="206"/>
        <v>-3.928866307812267E-2</v>
      </c>
      <c r="N3273" s="42" t="e">
        <f>VLOOKUP(E3273,Inflation!$A$2:'Inflation'!$L$63,14,FALSE)*J3273</f>
        <v>#REF!</v>
      </c>
      <c r="O3273" s="126" t="e">
        <f t="shared" si="207"/>
        <v>#REF!</v>
      </c>
      <c r="P3273" s="41">
        <v>3</v>
      </c>
      <c r="Q3273" s="41">
        <v>3</v>
      </c>
      <c r="R3273" s="41">
        <v>3</v>
      </c>
      <c r="T3273" s="129">
        <v>1</v>
      </c>
    </row>
    <row r="3274" spans="1:20">
      <c r="A3274" s="40" t="str">
        <f t="shared" si="204"/>
        <v>4_19862</v>
      </c>
      <c r="B3274" s="40">
        <v>4</v>
      </c>
      <c r="C3274" s="41" t="s">
        <v>67</v>
      </c>
      <c r="D3274" s="40">
        <v>2</v>
      </c>
      <c r="E3274" s="40">
        <v>1986</v>
      </c>
      <c r="F3274" s="40" t="str">
        <f t="shared" si="205"/>
        <v>1986Q2</v>
      </c>
      <c r="G3274" s="40">
        <v>2</v>
      </c>
      <c r="H3274" s="40">
        <v>0</v>
      </c>
      <c r="I3274" s="40">
        <v>0</v>
      </c>
      <c r="J3274" s="42">
        <v>0</v>
      </c>
      <c r="K3274" s="42">
        <f>J3274*OtherData!$C$3</f>
        <v>0</v>
      </c>
      <c r="L3274" s="42" t="str">
        <f>VLOOKUP($C3274,OtherData!$H:$I,2,0)</f>
        <v>Winter</v>
      </c>
      <c r="M3274" s="54">
        <f t="shared" si="206"/>
        <v>-3.928866307812267E-2</v>
      </c>
      <c r="N3274" s="42" t="e">
        <f>VLOOKUP(E3274,Inflation!$A$2:'Inflation'!$L$63,14,FALSE)*J3274</f>
        <v>#REF!</v>
      </c>
      <c r="O3274" s="126" t="e">
        <f t="shared" si="207"/>
        <v>#REF!</v>
      </c>
      <c r="P3274" s="41">
        <v>3</v>
      </c>
      <c r="Q3274" s="41">
        <v>3</v>
      </c>
      <c r="R3274" s="41">
        <v>5</v>
      </c>
      <c r="T3274" s="129">
        <v>1</v>
      </c>
    </row>
    <row r="3275" spans="1:20">
      <c r="A3275" s="40" t="str">
        <f t="shared" si="204"/>
        <v>3_19862</v>
      </c>
      <c r="B3275" s="40">
        <v>3</v>
      </c>
      <c r="C3275" s="41" t="s">
        <v>67</v>
      </c>
      <c r="D3275" s="40">
        <v>2</v>
      </c>
      <c r="E3275" s="40">
        <v>1986</v>
      </c>
      <c r="F3275" s="40" t="str">
        <f t="shared" si="205"/>
        <v>1986Q2</v>
      </c>
      <c r="G3275" s="40">
        <v>2</v>
      </c>
      <c r="H3275" s="40">
        <v>0</v>
      </c>
      <c r="I3275" s="40">
        <v>0</v>
      </c>
      <c r="J3275" s="42">
        <v>0</v>
      </c>
      <c r="K3275" s="42">
        <f>J3275*OtherData!$C$3</f>
        <v>0</v>
      </c>
      <c r="L3275" s="42" t="str">
        <f>VLOOKUP($C3275,OtherData!$H:$I,2,0)</f>
        <v>Winter</v>
      </c>
      <c r="M3275" s="54">
        <f t="shared" si="206"/>
        <v>-3.928866307812267E-2</v>
      </c>
      <c r="N3275" s="42" t="e">
        <f>VLOOKUP(E3275,Inflation!$A$2:'Inflation'!$L$63,14,FALSE)*J3275</f>
        <v>#REF!</v>
      </c>
      <c r="O3275" s="126" t="e">
        <f t="shared" si="207"/>
        <v>#REF!</v>
      </c>
      <c r="P3275" s="41">
        <v>3</v>
      </c>
      <c r="Q3275" s="41">
        <v>3</v>
      </c>
      <c r="R3275" s="41">
        <v>3</v>
      </c>
      <c r="T3275" s="129">
        <v>1</v>
      </c>
    </row>
    <row r="3276" spans="1:20">
      <c r="A3276" s="40" t="str">
        <f t="shared" si="204"/>
        <v>5_19862</v>
      </c>
      <c r="B3276" s="40">
        <v>5</v>
      </c>
      <c r="C3276" s="41" t="s">
        <v>67</v>
      </c>
      <c r="D3276" s="40">
        <v>2</v>
      </c>
      <c r="E3276" s="40">
        <v>1986</v>
      </c>
      <c r="F3276" s="40" t="str">
        <f t="shared" si="205"/>
        <v>1986Q2</v>
      </c>
      <c r="G3276" s="40">
        <v>2</v>
      </c>
      <c r="H3276" s="40">
        <v>0</v>
      </c>
      <c r="I3276" s="40">
        <v>0</v>
      </c>
      <c r="J3276" s="42">
        <v>0</v>
      </c>
      <c r="K3276" s="42">
        <f>J3276*OtherData!$C$3</f>
        <v>0</v>
      </c>
      <c r="L3276" s="42" t="str">
        <f>VLOOKUP($C3276,OtherData!$H:$I,2,0)</f>
        <v>Winter</v>
      </c>
      <c r="M3276" s="54">
        <f t="shared" si="206"/>
        <v>-3.928866307812267E-2</v>
      </c>
      <c r="N3276" s="42" t="e">
        <f>VLOOKUP(E3276,Inflation!$A$2:'Inflation'!$L$63,14,FALSE)*J3276</f>
        <v>#REF!</v>
      </c>
      <c r="O3276" s="126" t="e">
        <f t="shared" si="207"/>
        <v>#REF!</v>
      </c>
      <c r="P3276" s="41">
        <v>3</v>
      </c>
      <c r="Q3276" s="41">
        <v>3</v>
      </c>
      <c r="R3276" s="41">
        <v>3</v>
      </c>
      <c r="T3276" s="129">
        <v>1</v>
      </c>
    </row>
    <row r="3277" spans="1:20">
      <c r="A3277" s="40" t="str">
        <f t="shared" si="204"/>
        <v>6_19862</v>
      </c>
      <c r="B3277" s="40">
        <v>6</v>
      </c>
      <c r="C3277" s="41" t="s">
        <v>85</v>
      </c>
      <c r="D3277" s="40">
        <v>2</v>
      </c>
      <c r="E3277" s="40">
        <v>1986</v>
      </c>
      <c r="F3277" s="40" t="str">
        <f t="shared" si="205"/>
        <v>1986Q2</v>
      </c>
      <c r="G3277" s="40">
        <v>31</v>
      </c>
      <c r="H3277" s="40">
        <v>0</v>
      </c>
      <c r="I3277" s="40">
        <v>0</v>
      </c>
      <c r="J3277" s="42">
        <v>0</v>
      </c>
      <c r="K3277" s="42">
        <f>J3277*OtherData!$C$3</f>
        <v>0</v>
      </c>
      <c r="L3277" s="42" t="str">
        <f>VLOOKUP($C3277,OtherData!$H:$I,2,0)</f>
        <v>Heat</v>
      </c>
      <c r="M3277" s="54">
        <f t="shared" si="206"/>
        <v>-3.928866307812267E-2</v>
      </c>
      <c r="N3277" s="42" t="e">
        <f>VLOOKUP(E3277,Inflation!$A$2:'Inflation'!$L$63,14,FALSE)*J3277</f>
        <v>#REF!</v>
      </c>
      <c r="O3277" s="126" t="e">
        <f t="shared" si="207"/>
        <v>#REF!</v>
      </c>
      <c r="P3277" s="41">
        <v>3</v>
      </c>
      <c r="Q3277" s="41">
        <v>3</v>
      </c>
      <c r="R3277" s="41">
        <v>3</v>
      </c>
      <c r="T3277" s="129"/>
    </row>
    <row r="3278" spans="1:20">
      <c r="A3278" s="40" t="str">
        <f t="shared" si="204"/>
        <v>1_19862</v>
      </c>
      <c r="B3278" s="40">
        <v>1</v>
      </c>
      <c r="C3278" s="41" t="s">
        <v>85</v>
      </c>
      <c r="D3278" s="40">
        <v>2</v>
      </c>
      <c r="E3278" s="40">
        <v>1986</v>
      </c>
      <c r="F3278" s="40" t="str">
        <f t="shared" si="205"/>
        <v>1986Q2</v>
      </c>
      <c r="G3278" s="40">
        <v>31</v>
      </c>
      <c r="H3278" s="40">
        <v>0</v>
      </c>
      <c r="I3278" s="40">
        <v>0</v>
      </c>
      <c r="J3278" s="42">
        <v>0</v>
      </c>
      <c r="K3278" s="42">
        <f>J3278*OtherData!$C$3</f>
        <v>0</v>
      </c>
      <c r="L3278" s="42" t="str">
        <f>VLOOKUP($C3278,OtherData!$H:$I,2,0)</f>
        <v>Heat</v>
      </c>
      <c r="M3278" s="54">
        <f t="shared" si="206"/>
        <v>-3.928866307812267E-2</v>
      </c>
      <c r="N3278" s="42" t="e">
        <f>VLOOKUP(E3278,Inflation!$A$2:'Inflation'!$L$63,14,FALSE)*J3278</f>
        <v>#REF!</v>
      </c>
      <c r="O3278" s="126" t="e">
        <f t="shared" si="207"/>
        <v>#REF!</v>
      </c>
      <c r="P3278" s="41">
        <v>3</v>
      </c>
      <c r="Q3278" s="41">
        <v>3</v>
      </c>
      <c r="R3278" s="41">
        <v>3</v>
      </c>
      <c r="T3278" s="129"/>
    </row>
    <row r="3279" spans="1:20">
      <c r="A3279" s="40" t="str">
        <f t="shared" si="204"/>
        <v>2_19862</v>
      </c>
      <c r="B3279" s="40">
        <v>2</v>
      </c>
      <c r="C3279" s="41" t="s">
        <v>85</v>
      </c>
      <c r="D3279" s="40">
        <v>2</v>
      </c>
      <c r="E3279" s="40">
        <v>1986</v>
      </c>
      <c r="F3279" s="40" t="str">
        <f t="shared" si="205"/>
        <v>1986Q2</v>
      </c>
      <c r="G3279" s="40">
        <v>31</v>
      </c>
      <c r="H3279" s="40">
        <v>0</v>
      </c>
      <c r="I3279" s="40">
        <v>0</v>
      </c>
      <c r="J3279" s="42">
        <v>0</v>
      </c>
      <c r="K3279" s="42">
        <f>J3279*OtherData!$C$3</f>
        <v>0</v>
      </c>
      <c r="L3279" s="42" t="str">
        <f>VLOOKUP($C3279,OtherData!$H:$I,2,0)</f>
        <v>Heat</v>
      </c>
      <c r="M3279" s="54">
        <f t="shared" si="206"/>
        <v>-3.928866307812267E-2</v>
      </c>
      <c r="N3279" s="42" t="e">
        <f>VLOOKUP(E3279,Inflation!$A$2:'Inflation'!$L$63,14,FALSE)*J3279</f>
        <v>#REF!</v>
      </c>
      <c r="O3279" s="126" t="e">
        <f t="shared" si="207"/>
        <v>#REF!</v>
      </c>
      <c r="P3279" s="41">
        <v>3</v>
      </c>
      <c r="Q3279" s="41">
        <v>3</v>
      </c>
      <c r="R3279" s="41">
        <v>3</v>
      </c>
      <c r="T3279" s="129"/>
    </row>
    <row r="3280" spans="1:20">
      <c r="A3280" s="40" t="str">
        <f t="shared" si="204"/>
        <v>4_19862</v>
      </c>
      <c r="B3280" s="40">
        <v>4</v>
      </c>
      <c r="C3280" s="41" t="s">
        <v>85</v>
      </c>
      <c r="D3280" s="40">
        <v>2</v>
      </c>
      <c r="E3280" s="40">
        <v>1986</v>
      </c>
      <c r="F3280" s="40" t="str">
        <f t="shared" si="205"/>
        <v>1986Q2</v>
      </c>
      <c r="G3280" s="40">
        <v>31</v>
      </c>
      <c r="H3280" s="40">
        <v>0</v>
      </c>
      <c r="I3280" s="40">
        <v>0</v>
      </c>
      <c r="J3280" s="42">
        <v>0</v>
      </c>
      <c r="K3280" s="42">
        <f>J3280*OtherData!$C$3</f>
        <v>0</v>
      </c>
      <c r="L3280" s="42" t="str">
        <f>VLOOKUP($C3280,OtherData!$H:$I,2,0)</f>
        <v>Heat</v>
      </c>
      <c r="M3280" s="54">
        <f t="shared" si="206"/>
        <v>-3.928866307812267E-2</v>
      </c>
      <c r="N3280" s="42" t="e">
        <f>VLOOKUP(E3280,Inflation!$A$2:'Inflation'!$L$63,14,FALSE)*J3280</f>
        <v>#REF!</v>
      </c>
      <c r="O3280" s="126" t="e">
        <f t="shared" si="207"/>
        <v>#REF!</v>
      </c>
      <c r="P3280" s="41">
        <v>3</v>
      </c>
      <c r="Q3280" s="41">
        <v>3</v>
      </c>
      <c r="R3280" s="41">
        <v>3</v>
      </c>
      <c r="T3280" s="129"/>
    </row>
    <row r="3281" spans="1:20">
      <c r="A3281" s="40" t="str">
        <f t="shared" si="204"/>
        <v>3_19862</v>
      </c>
      <c r="B3281" s="40">
        <v>3</v>
      </c>
      <c r="C3281" s="41" t="s">
        <v>85</v>
      </c>
      <c r="D3281" s="40">
        <v>2</v>
      </c>
      <c r="E3281" s="40">
        <v>1986</v>
      </c>
      <c r="F3281" s="40" t="str">
        <f t="shared" si="205"/>
        <v>1986Q2</v>
      </c>
      <c r="G3281" s="40">
        <v>31</v>
      </c>
      <c r="H3281" s="40">
        <v>0</v>
      </c>
      <c r="I3281" s="40">
        <v>0</v>
      </c>
      <c r="J3281" s="42">
        <v>0</v>
      </c>
      <c r="K3281" s="42">
        <f>J3281*OtherData!$C$3</f>
        <v>0</v>
      </c>
      <c r="L3281" s="42" t="str">
        <f>VLOOKUP($C3281,OtherData!$H:$I,2,0)</f>
        <v>Heat</v>
      </c>
      <c r="M3281" s="54">
        <f t="shared" si="206"/>
        <v>-3.928866307812267E-2</v>
      </c>
      <c r="N3281" s="42" t="e">
        <f>VLOOKUP(E3281,Inflation!$A$2:'Inflation'!$L$63,14,FALSE)*J3281</f>
        <v>#REF!</v>
      </c>
      <c r="O3281" s="126" t="e">
        <f t="shared" si="207"/>
        <v>#REF!</v>
      </c>
      <c r="P3281" s="41">
        <v>3</v>
      </c>
      <c r="Q3281" s="41">
        <v>3</v>
      </c>
      <c r="R3281" s="41">
        <v>5</v>
      </c>
      <c r="T3281" s="129"/>
    </row>
    <row r="3282" spans="1:20">
      <c r="A3282" s="40" t="str">
        <f t="shared" si="204"/>
        <v>5_19862</v>
      </c>
      <c r="B3282" s="40">
        <v>5</v>
      </c>
      <c r="C3282" s="41" t="s">
        <v>85</v>
      </c>
      <c r="D3282" s="40">
        <v>2</v>
      </c>
      <c r="E3282" s="40">
        <v>1986</v>
      </c>
      <c r="F3282" s="40" t="str">
        <f t="shared" si="205"/>
        <v>1986Q2</v>
      </c>
      <c r="G3282" s="40">
        <v>31</v>
      </c>
      <c r="H3282" s="40">
        <v>0</v>
      </c>
      <c r="I3282" s="40">
        <v>0</v>
      </c>
      <c r="J3282" s="42">
        <v>0</v>
      </c>
      <c r="K3282" s="42">
        <f>J3282*OtherData!$C$3</f>
        <v>0</v>
      </c>
      <c r="L3282" s="42" t="str">
        <f>VLOOKUP($C3282,OtherData!$H:$I,2,0)</f>
        <v>Heat</v>
      </c>
      <c r="M3282" s="54">
        <f t="shared" si="206"/>
        <v>-3.928866307812267E-2</v>
      </c>
      <c r="N3282" s="42" t="e">
        <f>VLOOKUP(E3282,Inflation!$A$2:'Inflation'!$L$63,14,FALSE)*J3282</f>
        <v>#REF!</v>
      </c>
      <c r="O3282" s="126" t="e">
        <f t="shared" si="207"/>
        <v>#REF!</v>
      </c>
      <c r="P3282" s="41">
        <v>3</v>
      </c>
      <c r="Q3282" s="41">
        <v>3</v>
      </c>
      <c r="R3282" s="41">
        <v>3</v>
      </c>
      <c r="T3282" s="129"/>
    </row>
    <row r="3283" spans="1:20">
      <c r="A3283" s="40" t="str">
        <f t="shared" si="204"/>
        <v>6_19872</v>
      </c>
      <c r="B3283" s="40">
        <v>6</v>
      </c>
      <c r="C3283" s="41" t="s">
        <v>67</v>
      </c>
      <c r="D3283" s="40">
        <v>2</v>
      </c>
      <c r="E3283" s="40">
        <v>1987</v>
      </c>
      <c r="F3283" s="40" t="str">
        <f t="shared" si="205"/>
        <v>1987Q2</v>
      </c>
      <c r="G3283" s="40">
        <v>1</v>
      </c>
      <c r="H3283" s="40">
        <v>0</v>
      </c>
      <c r="I3283" s="40">
        <v>0</v>
      </c>
      <c r="J3283" s="42">
        <v>0</v>
      </c>
      <c r="K3283" s="42">
        <f>J3283*OtherData!$C$3</f>
        <v>0</v>
      </c>
      <c r="L3283" s="42" t="str">
        <f>VLOOKUP($C3283,OtherData!$H:$I,2,0)</f>
        <v>Winter</v>
      </c>
      <c r="M3283" s="54">
        <f t="shared" si="206"/>
        <v>-3.928866307812267E-2</v>
      </c>
      <c r="N3283" s="42" t="e">
        <f>VLOOKUP(E3283,Inflation!$A$2:'Inflation'!$L$63,14,FALSE)*J3283</f>
        <v>#REF!</v>
      </c>
      <c r="O3283" s="126" t="e">
        <f t="shared" si="207"/>
        <v>#REF!</v>
      </c>
      <c r="P3283" s="41">
        <v>3</v>
      </c>
      <c r="Q3283" s="41">
        <v>3</v>
      </c>
      <c r="R3283" s="41">
        <v>3</v>
      </c>
      <c r="T3283" s="129"/>
    </row>
    <row r="3284" spans="1:20">
      <c r="A3284" s="40" t="str">
        <f t="shared" si="204"/>
        <v>1_19872</v>
      </c>
      <c r="B3284" s="40">
        <v>1</v>
      </c>
      <c r="C3284" s="41" t="s">
        <v>67</v>
      </c>
      <c r="D3284" s="40">
        <v>2</v>
      </c>
      <c r="E3284" s="40">
        <v>1987</v>
      </c>
      <c r="F3284" s="40" t="str">
        <f t="shared" si="205"/>
        <v>1987Q2</v>
      </c>
      <c r="G3284" s="40">
        <v>1</v>
      </c>
      <c r="H3284" s="40">
        <v>0</v>
      </c>
      <c r="I3284" s="40">
        <v>0</v>
      </c>
      <c r="J3284" s="42">
        <v>0</v>
      </c>
      <c r="K3284" s="42">
        <f>J3284*OtherData!$C$3</f>
        <v>0</v>
      </c>
      <c r="L3284" s="42" t="str">
        <f>VLOOKUP($C3284,OtherData!$H:$I,2,0)</f>
        <v>Winter</v>
      </c>
      <c r="M3284" s="54">
        <f t="shared" si="206"/>
        <v>-3.928866307812267E-2</v>
      </c>
      <c r="N3284" s="42" t="e">
        <f>VLOOKUP(E3284,Inflation!$A$2:'Inflation'!$L$63,14,FALSE)*J3284</f>
        <v>#REF!</v>
      </c>
      <c r="O3284" s="126" t="e">
        <f t="shared" si="207"/>
        <v>#REF!</v>
      </c>
      <c r="P3284" s="41">
        <v>3</v>
      </c>
      <c r="Q3284" s="41">
        <v>3</v>
      </c>
      <c r="R3284" s="41">
        <v>3</v>
      </c>
      <c r="T3284" s="129"/>
    </row>
    <row r="3285" spans="1:20">
      <c r="A3285" s="40" t="str">
        <f t="shared" si="204"/>
        <v>2_19872</v>
      </c>
      <c r="B3285" s="40">
        <v>2</v>
      </c>
      <c r="C3285" s="41" t="s">
        <v>67</v>
      </c>
      <c r="D3285" s="40">
        <v>2</v>
      </c>
      <c r="E3285" s="40">
        <v>1987</v>
      </c>
      <c r="F3285" s="40" t="str">
        <f t="shared" si="205"/>
        <v>1987Q2</v>
      </c>
      <c r="G3285" s="40">
        <v>1</v>
      </c>
      <c r="H3285" s="40">
        <v>0</v>
      </c>
      <c r="I3285" s="40">
        <v>0</v>
      </c>
      <c r="J3285" s="42">
        <v>0</v>
      </c>
      <c r="K3285" s="42">
        <f>J3285*OtherData!$C$3</f>
        <v>0</v>
      </c>
      <c r="L3285" s="42" t="str">
        <f>VLOOKUP($C3285,OtherData!$H:$I,2,0)</f>
        <v>Winter</v>
      </c>
      <c r="M3285" s="54">
        <f t="shared" si="206"/>
        <v>-3.928866307812267E-2</v>
      </c>
      <c r="N3285" s="42" t="e">
        <f>VLOOKUP(E3285,Inflation!$A$2:'Inflation'!$L$63,14,FALSE)*J3285</f>
        <v>#REF!</v>
      </c>
      <c r="O3285" s="126" t="e">
        <f t="shared" si="207"/>
        <v>#REF!</v>
      </c>
      <c r="P3285" s="41">
        <v>3</v>
      </c>
      <c r="Q3285" s="41">
        <v>3</v>
      </c>
      <c r="R3285" s="41">
        <v>3</v>
      </c>
      <c r="T3285" s="129"/>
    </row>
    <row r="3286" spans="1:20">
      <c r="A3286" s="40" t="str">
        <f t="shared" si="204"/>
        <v>4_19872</v>
      </c>
      <c r="B3286" s="40">
        <v>4</v>
      </c>
      <c r="C3286" s="41" t="s">
        <v>67</v>
      </c>
      <c r="D3286" s="40">
        <v>2</v>
      </c>
      <c r="E3286" s="40">
        <v>1987</v>
      </c>
      <c r="F3286" s="40" t="str">
        <f t="shared" si="205"/>
        <v>1987Q2</v>
      </c>
      <c r="G3286" s="40">
        <v>1</v>
      </c>
      <c r="H3286" s="40">
        <v>0</v>
      </c>
      <c r="I3286" s="40">
        <v>0</v>
      </c>
      <c r="J3286" s="42">
        <v>0</v>
      </c>
      <c r="K3286" s="42">
        <f>J3286*OtherData!$C$3</f>
        <v>0</v>
      </c>
      <c r="L3286" s="42" t="str">
        <f>VLOOKUP($C3286,OtherData!$H:$I,2,0)</f>
        <v>Winter</v>
      </c>
      <c r="M3286" s="54">
        <f t="shared" si="206"/>
        <v>-3.928866307812267E-2</v>
      </c>
      <c r="N3286" s="42" t="e">
        <f>VLOOKUP(E3286,Inflation!$A$2:'Inflation'!$L$63,14,FALSE)*J3286</f>
        <v>#REF!</v>
      </c>
      <c r="O3286" s="126" t="e">
        <f t="shared" si="207"/>
        <v>#REF!</v>
      </c>
      <c r="P3286" s="41">
        <v>3</v>
      </c>
      <c r="Q3286" s="41">
        <v>3</v>
      </c>
      <c r="R3286" s="41">
        <v>5</v>
      </c>
      <c r="T3286" s="129"/>
    </row>
    <row r="3287" spans="1:20">
      <c r="A3287" s="40" t="str">
        <f t="shared" si="204"/>
        <v>3_19872</v>
      </c>
      <c r="B3287" s="40">
        <v>3</v>
      </c>
      <c r="C3287" s="41" t="s">
        <v>67</v>
      </c>
      <c r="D3287" s="40">
        <v>2</v>
      </c>
      <c r="E3287" s="40">
        <v>1987</v>
      </c>
      <c r="F3287" s="40" t="str">
        <f t="shared" si="205"/>
        <v>1987Q2</v>
      </c>
      <c r="G3287" s="40">
        <v>1</v>
      </c>
      <c r="H3287" s="40">
        <v>0</v>
      </c>
      <c r="I3287" s="40">
        <v>0</v>
      </c>
      <c r="J3287" s="42">
        <v>0</v>
      </c>
      <c r="K3287" s="42">
        <f>J3287*OtherData!$C$3</f>
        <v>0</v>
      </c>
      <c r="L3287" s="42" t="str">
        <f>VLOOKUP($C3287,OtherData!$H:$I,2,0)</f>
        <v>Winter</v>
      </c>
      <c r="M3287" s="54">
        <f t="shared" si="206"/>
        <v>-3.928866307812267E-2</v>
      </c>
      <c r="N3287" s="42" t="e">
        <f>VLOOKUP(E3287,Inflation!$A$2:'Inflation'!$L$63,14,FALSE)*J3287</f>
        <v>#REF!</v>
      </c>
      <c r="O3287" s="126" t="e">
        <f t="shared" si="207"/>
        <v>#REF!</v>
      </c>
      <c r="P3287" s="41">
        <v>2</v>
      </c>
      <c r="Q3287" s="41">
        <v>2</v>
      </c>
      <c r="R3287" s="41">
        <v>2</v>
      </c>
      <c r="T3287" s="129"/>
    </row>
    <row r="3288" spans="1:20">
      <c r="A3288" s="40" t="str">
        <f t="shared" si="204"/>
        <v>5_19872</v>
      </c>
      <c r="B3288" s="40">
        <v>5</v>
      </c>
      <c r="C3288" s="41" t="s">
        <v>67</v>
      </c>
      <c r="D3288" s="40">
        <v>2</v>
      </c>
      <c r="E3288" s="40">
        <v>1987</v>
      </c>
      <c r="F3288" s="40" t="str">
        <f t="shared" si="205"/>
        <v>1987Q2</v>
      </c>
      <c r="G3288" s="40">
        <v>1</v>
      </c>
      <c r="H3288" s="40">
        <v>0</v>
      </c>
      <c r="I3288" s="40">
        <v>0</v>
      </c>
      <c r="J3288" s="42">
        <v>0</v>
      </c>
      <c r="K3288" s="42">
        <f>J3288*OtherData!$C$3</f>
        <v>0</v>
      </c>
      <c r="L3288" s="42" t="str">
        <f>VLOOKUP($C3288,OtherData!$H:$I,2,0)</f>
        <v>Winter</v>
      </c>
      <c r="M3288" s="54">
        <f t="shared" si="206"/>
        <v>-3.928866307812267E-2</v>
      </c>
      <c r="N3288" s="42" t="e">
        <f>VLOOKUP(E3288,Inflation!$A$2:'Inflation'!$L$63,14,FALSE)*J3288</f>
        <v>#REF!</v>
      </c>
      <c r="O3288" s="126" t="e">
        <f t="shared" si="207"/>
        <v>#REF!</v>
      </c>
      <c r="P3288" s="41">
        <v>5</v>
      </c>
      <c r="Q3288" s="41">
        <v>2</v>
      </c>
      <c r="R3288" s="41">
        <v>2</v>
      </c>
      <c r="T3288" s="129"/>
    </row>
    <row r="3289" spans="1:20">
      <c r="A3289" s="40" t="str">
        <f t="shared" si="204"/>
        <v>2_19873</v>
      </c>
      <c r="B3289" s="40">
        <v>2</v>
      </c>
      <c r="C3289" s="41" t="s">
        <v>64</v>
      </c>
      <c r="D3289" s="40">
        <v>3</v>
      </c>
      <c r="E3289" s="40">
        <v>1987</v>
      </c>
      <c r="F3289" s="40" t="str">
        <f t="shared" si="205"/>
        <v>1987Q3</v>
      </c>
      <c r="G3289" s="40">
        <v>4</v>
      </c>
      <c r="H3289" s="40">
        <v>0</v>
      </c>
      <c r="I3289" s="40">
        <v>0</v>
      </c>
      <c r="J3289" s="42">
        <v>0</v>
      </c>
      <c r="K3289" s="42">
        <f>J3289*OtherData!$C$3</f>
        <v>0</v>
      </c>
      <c r="L3289" s="42" t="str">
        <f>VLOOKUP($C3289,OtherData!$H:$I,2,0)</f>
        <v>Wind</v>
      </c>
      <c r="M3289" s="54">
        <f t="shared" si="206"/>
        <v>-3.928866307812267E-2</v>
      </c>
      <c r="N3289" s="42" t="e">
        <f>VLOOKUP(E3289,Inflation!$A$2:'Inflation'!$L$63,14,FALSE)*J3289</f>
        <v>#REF!</v>
      </c>
      <c r="O3289" s="126" t="e">
        <f t="shared" si="207"/>
        <v>#REF!</v>
      </c>
      <c r="P3289" s="41">
        <v>2</v>
      </c>
      <c r="Q3289" s="41">
        <v>2</v>
      </c>
      <c r="R3289" s="41">
        <v>2</v>
      </c>
      <c r="T3289" s="129"/>
    </row>
    <row r="3290" spans="1:20">
      <c r="A3290" s="40" t="str">
        <f t="shared" si="204"/>
        <v>4_19873</v>
      </c>
      <c r="B3290" s="40">
        <v>4</v>
      </c>
      <c r="C3290" s="41" t="s">
        <v>64</v>
      </c>
      <c r="D3290" s="40">
        <v>3</v>
      </c>
      <c r="E3290" s="40">
        <v>1987</v>
      </c>
      <c r="F3290" s="40" t="str">
        <f t="shared" si="205"/>
        <v>1987Q3</v>
      </c>
      <c r="G3290" s="40">
        <v>4</v>
      </c>
      <c r="H3290" s="40">
        <v>0</v>
      </c>
      <c r="I3290" s="40">
        <v>0</v>
      </c>
      <c r="J3290" s="42">
        <v>0</v>
      </c>
      <c r="K3290" s="42">
        <f>J3290*OtherData!$C$3</f>
        <v>0</v>
      </c>
      <c r="L3290" s="42" t="str">
        <f>VLOOKUP($C3290,OtherData!$H:$I,2,0)</f>
        <v>Wind</v>
      </c>
      <c r="M3290" s="54">
        <f t="shared" si="206"/>
        <v>-3.928866307812267E-2</v>
      </c>
      <c r="N3290" s="42" t="e">
        <f>VLOOKUP(E3290,Inflation!$A$2:'Inflation'!$L$63,14,FALSE)*J3290</f>
        <v>#REF!</v>
      </c>
      <c r="O3290" s="126" t="e">
        <f t="shared" si="207"/>
        <v>#REF!</v>
      </c>
      <c r="P3290" s="41">
        <v>5</v>
      </c>
      <c r="Q3290" s="41">
        <v>2</v>
      </c>
      <c r="R3290" s="41">
        <v>5</v>
      </c>
      <c r="T3290" s="129"/>
    </row>
    <row r="3291" spans="1:20">
      <c r="A3291" s="40" t="str">
        <f t="shared" si="204"/>
        <v>3_19873</v>
      </c>
      <c r="B3291" s="40">
        <v>3</v>
      </c>
      <c r="C3291" s="41" t="s">
        <v>64</v>
      </c>
      <c r="D3291" s="40">
        <v>3</v>
      </c>
      <c r="E3291" s="40">
        <v>1987</v>
      </c>
      <c r="F3291" s="40" t="str">
        <f t="shared" si="205"/>
        <v>1987Q3</v>
      </c>
      <c r="G3291" s="40">
        <v>4</v>
      </c>
      <c r="H3291" s="40">
        <v>0</v>
      </c>
      <c r="I3291" s="40">
        <v>0</v>
      </c>
      <c r="J3291" s="42">
        <v>0</v>
      </c>
      <c r="K3291" s="42">
        <f>J3291*OtherData!$C$3</f>
        <v>0</v>
      </c>
      <c r="L3291" s="42" t="str">
        <f>VLOOKUP($C3291,OtherData!$H:$I,2,0)</f>
        <v>Wind</v>
      </c>
      <c r="M3291" s="54">
        <f t="shared" si="206"/>
        <v>-3.928866307812267E-2</v>
      </c>
      <c r="N3291" s="42" t="e">
        <f>VLOOKUP(E3291,Inflation!$A$2:'Inflation'!$L$63,14,FALSE)*J3291</f>
        <v>#REF!</v>
      </c>
      <c r="O3291" s="126" t="e">
        <f t="shared" si="207"/>
        <v>#REF!</v>
      </c>
      <c r="P3291" s="41">
        <v>4</v>
      </c>
      <c r="Q3291" s="41">
        <v>4</v>
      </c>
      <c r="R3291" s="41">
        <v>4</v>
      </c>
      <c r="T3291" s="129"/>
    </row>
    <row r="3292" spans="1:20">
      <c r="A3292" s="40" t="str">
        <f t="shared" si="204"/>
        <v>5_19873</v>
      </c>
      <c r="B3292" s="40">
        <v>5</v>
      </c>
      <c r="C3292" s="41" t="s">
        <v>64</v>
      </c>
      <c r="D3292" s="40">
        <v>3</v>
      </c>
      <c r="E3292" s="40">
        <v>1987</v>
      </c>
      <c r="F3292" s="40" t="str">
        <f t="shared" si="205"/>
        <v>1987Q3</v>
      </c>
      <c r="G3292" s="40">
        <v>4</v>
      </c>
      <c r="H3292" s="40">
        <v>0</v>
      </c>
      <c r="I3292" s="40">
        <v>0</v>
      </c>
      <c r="J3292" s="42">
        <v>0</v>
      </c>
      <c r="K3292" s="42">
        <f>J3292*OtherData!$C$3</f>
        <v>0</v>
      </c>
      <c r="L3292" s="42" t="str">
        <f>VLOOKUP($C3292,OtherData!$H:$I,2,0)</f>
        <v>Wind</v>
      </c>
      <c r="M3292" s="54">
        <f t="shared" si="206"/>
        <v>-3.928866307812267E-2</v>
      </c>
      <c r="N3292" s="42" t="e">
        <f>VLOOKUP(E3292,Inflation!$A$2:'Inflation'!$L$63,14,FALSE)*J3292</f>
        <v>#REF!</v>
      </c>
      <c r="O3292" s="126" t="e">
        <f t="shared" si="207"/>
        <v>#REF!</v>
      </c>
      <c r="P3292" s="41">
        <v>1</v>
      </c>
      <c r="Q3292" s="41">
        <v>1</v>
      </c>
      <c r="R3292" s="41">
        <v>1</v>
      </c>
      <c r="T3292" s="129"/>
    </row>
    <row r="3293" spans="1:20">
      <c r="A3293" s="40" t="str">
        <f t="shared" si="204"/>
        <v>2_19891</v>
      </c>
      <c r="B3293" s="40">
        <v>2</v>
      </c>
      <c r="C3293" s="41" t="s">
        <v>67</v>
      </c>
      <c r="D3293" s="40">
        <v>1</v>
      </c>
      <c r="E3293" s="40">
        <v>1989</v>
      </c>
      <c r="F3293" s="40" t="str">
        <f t="shared" si="205"/>
        <v>1989Q1</v>
      </c>
      <c r="G3293" s="40">
        <v>1</v>
      </c>
      <c r="H3293" s="40">
        <v>0</v>
      </c>
      <c r="I3293" s="40">
        <v>0</v>
      </c>
      <c r="J3293" s="42">
        <v>0</v>
      </c>
      <c r="K3293" s="42">
        <f>J3293*OtherData!$C$3</f>
        <v>0</v>
      </c>
      <c r="L3293" s="42" t="str">
        <f>VLOOKUP($C3293,OtherData!$H:$I,2,0)</f>
        <v>Winter</v>
      </c>
      <c r="M3293" s="54">
        <f t="shared" si="206"/>
        <v>-3.928866307812267E-2</v>
      </c>
      <c r="N3293" s="42" t="e">
        <f>VLOOKUP(E3293,Inflation!$A$2:'Inflation'!$L$63,14,FALSE)*J3293</f>
        <v>#REF!</v>
      </c>
      <c r="O3293" s="126" t="e">
        <f t="shared" si="207"/>
        <v>#REF!</v>
      </c>
      <c r="P3293" s="41">
        <v>3</v>
      </c>
      <c r="Q3293" s="41">
        <v>3</v>
      </c>
      <c r="R3293" s="41">
        <v>3</v>
      </c>
      <c r="T3293" s="129"/>
    </row>
    <row r="3294" spans="1:20">
      <c r="A3294" s="40" t="str">
        <f t="shared" si="204"/>
        <v>1_19964</v>
      </c>
      <c r="B3294" s="40">
        <v>1</v>
      </c>
      <c r="C3294" s="41" t="s">
        <v>67</v>
      </c>
      <c r="D3294" s="40">
        <v>4</v>
      </c>
      <c r="E3294" s="40">
        <v>1996</v>
      </c>
      <c r="F3294" s="40" t="str">
        <f t="shared" si="205"/>
        <v>1996Q4</v>
      </c>
      <c r="G3294" s="40">
        <v>1</v>
      </c>
      <c r="H3294" s="40">
        <v>25</v>
      </c>
      <c r="I3294" s="40">
        <v>0</v>
      </c>
      <c r="J3294" s="42">
        <v>0</v>
      </c>
      <c r="K3294" s="42">
        <f>J3294*OtherData!$C$3</f>
        <v>0</v>
      </c>
      <c r="L3294" s="42" t="str">
        <f>VLOOKUP($C3294,OtherData!$H:$I,2,0)</f>
        <v>Winter</v>
      </c>
      <c r="M3294" s="54">
        <f t="shared" si="206"/>
        <v>-3.928866307812267E-2</v>
      </c>
      <c r="N3294" s="42" t="e">
        <f>VLOOKUP(E3294,Inflation!$A$2:'Inflation'!$L$63,14,FALSE)*J3294</f>
        <v>#REF!</v>
      </c>
      <c r="O3294" s="126" t="e">
        <f t="shared" si="207"/>
        <v>#REF!</v>
      </c>
      <c r="P3294" s="41">
        <v>2</v>
      </c>
      <c r="Q3294" s="41">
        <v>2</v>
      </c>
      <c r="R3294" s="41">
        <v>2</v>
      </c>
      <c r="T3294" s="129"/>
    </row>
    <row r="3295" spans="1:20">
      <c r="A3295" s="40" t="str">
        <f t="shared" si="204"/>
        <v>2_20132</v>
      </c>
      <c r="B3295" s="40">
        <v>2</v>
      </c>
      <c r="C3295" s="41" t="s">
        <v>64</v>
      </c>
      <c r="D3295" s="40">
        <v>2</v>
      </c>
      <c r="E3295" s="40">
        <v>2013</v>
      </c>
      <c r="F3295" s="40" t="str">
        <f t="shared" si="205"/>
        <v>2013Q2</v>
      </c>
      <c r="G3295" s="40">
        <v>1</v>
      </c>
      <c r="H3295" s="40">
        <v>11</v>
      </c>
      <c r="I3295" s="40">
        <v>0</v>
      </c>
      <c r="J3295" s="42">
        <v>0</v>
      </c>
      <c r="K3295" s="42">
        <f>J3295*OtherData!$C$3</f>
        <v>0</v>
      </c>
      <c r="L3295" s="42" t="str">
        <f>VLOOKUP($C3295,OtherData!$H:$I,2,0)</f>
        <v>Wind</v>
      </c>
      <c r="M3295" s="54">
        <f t="shared" si="206"/>
        <v>-3.928866307812267E-2</v>
      </c>
      <c r="N3295" s="42" t="e">
        <f>VLOOKUP(E3295,Inflation!$A$2:'Inflation'!$L$63,14,FALSE)*J3295</f>
        <v>#REF!</v>
      </c>
      <c r="O3295" s="126" t="e">
        <f t="shared" si="207"/>
        <v>#REF!</v>
      </c>
      <c r="P3295" s="41">
        <v>3</v>
      </c>
      <c r="Q3295" s="41">
        <v>3</v>
      </c>
      <c r="R3295" s="41">
        <v>5</v>
      </c>
      <c r="T3295" s="129"/>
    </row>
    <row r="3296" spans="1:20">
      <c r="A3296" s="40" t="str">
        <f t="shared" si="204"/>
        <v>2_20133</v>
      </c>
      <c r="B3296" s="40">
        <v>2</v>
      </c>
      <c r="C3296" s="41" t="s">
        <v>78</v>
      </c>
      <c r="D3296" s="40">
        <v>3</v>
      </c>
      <c r="E3296" s="40">
        <v>2013</v>
      </c>
      <c r="F3296" s="40" t="str">
        <f t="shared" si="205"/>
        <v>2013Q3</v>
      </c>
      <c r="G3296" s="40">
        <v>1</v>
      </c>
      <c r="H3296" s="40">
        <v>12</v>
      </c>
      <c r="I3296" s="40">
        <v>0</v>
      </c>
      <c r="J3296" s="42">
        <v>0</v>
      </c>
      <c r="K3296" s="42">
        <f>J3296*OtherData!$C$3</f>
        <v>0</v>
      </c>
      <c r="L3296" s="42" t="str">
        <f>VLOOKUP($C3296,OtherData!$H:$I,2,0)</f>
        <v>Water</v>
      </c>
      <c r="M3296" s="54">
        <f t="shared" si="206"/>
        <v>-3.928866307812267E-2</v>
      </c>
      <c r="N3296" s="42" t="e">
        <f>VLOOKUP(E3296,Inflation!$A$2:'Inflation'!$L$63,14,FALSE)*J3296</f>
        <v>#REF!</v>
      </c>
      <c r="O3296" s="126" t="e">
        <f t="shared" si="207"/>
        <v>#REF!</v>
      </c>
      <c r="P3296" s="41">
        <v>2</v>
      </c>
      <c r="Q3296" s="41">
        <v>2</v>
      </c>
      <c r="R3296" s="41">
        <v>2</v>
      </c>
      <c r="T3296" s="129"/>
    </row>
    <row r="3297" spans="1:20">
      <c r="A3297" s="40" t="str">
        <f t="shared" si="204"/>
        <v>5_20122</v>
      </c>
      <c r="B3297" s="40">
        <v>5</v>
      </c>
      <c r="C3297" s="41" t="s">
        <v>86</v>
      </c>
      <c r="D3297" s="40">
        <v>2</v>
      </c>
      <c r="E3297" s="40">
        <v>2012</v>
      </c>
      <c r="F3297" s="40" t="str">
        <f t="shared" si="205"/>
        <v>2012Q2</v>
      </c>
      <c r="G3297" s="40">
        <v>1</v>
      </c>
      <c r="H3297" s="40">
        <v>0</v>
      </c>
      <c r="I3297" s="40">
        <v>0</v>
      </c>
      <c r="J3297" s="42">
        <v>0</v>
      </c>
      <c r="K3297" s="42">
        <f>J3297*OtherData!$C$3</f>
        <v>0</v>
      </c>
      <c r="L3297" s="42" t="str">
        <f>VLOOKUP($C3297,OtherData!$H:$I,2,0)</f>
        <v>Storm</v>
      </c>
      <c r="M3297" s="54">
        <f t="shared" si="206"/>
        <v>-3.928866307812267E-2</v>
      </c>
      <c r="N3297" s="42" t="e">
        <f>VLOOKUP(E3297,Inflation!$A$2:'Inflation'!$L$63,14,FALSE)*J3297</f>
        <v>#REF!</v>
      </c>
      <c r="O3297" s="126" t="e">
        <f t="shared" si="207"/>
        <v>#REF!</v>
      </c>
      <c r="P3297" s="41">
        <v>3</v>
      </c>
      <c r="Q3297" s="41">
        <v>3</v>
      </c>
      <c r="R3297" s="41">
        <v>5</v>
      </c>
      <c r="T3297" s="129"/>
    </row>
    <row r="3298" spans="1:20">
      <c r="A3298" s="40" t="str">
        <f t="shared" si="204"/>
        <v>2_20123</v>
      </c>
      <c r="B3298" s="40">
        <v>2</v>
      </c>
      <c r="C3298" s="41" t="s">
        <v>72</v>
      </c>
      <c r="D3298" s="40">
        <v>3</v>
      </c>
      <c r="E3298" s="40">
        <v>2012</v>
      </c>
      <c r="F3298" s="40" t="str">
        <f t="shared" si="205"/>
        <v>2012Q3</v>
      </c>
      <c r="G3298" s="40">
        <v>1</v>
      </c>
      <c r="H3298" s="40">
        <v>0</v>
      </c>
      <c r="I3298" s="40">
        <v>13</v>
      </c>
      <c r="J3298" s="42">
        <v>0</v>
      </c>
      <c r="K3298" s="42">
        <f>J3298*OtherData!$C$3</f>
        <v>0</v>
      </c>
      <c r="L3298" s="42" t="str">
        <f>VLOOKUP($C3298,OtherData!$H:$I,2,0)</f>
        <v>Storm</v>
      </c>
      <c r="M3298" s="54">
        <f t="shared" si="206"/>
        <v>-3.928866307812267E-2</v>
      </c>
      <c r="N3298" s="42" t="e">
        <f>VLOOKUP(E3298,Inflation!$A$2:'Inflation'!$L$63,14,FALSE)*J3298</f>
        <v>#REF!</v>
      </c>
      <c r="O3298" s="126" t="e">
        <f t="shared" si="207"/>
        <v>#REF!</v>
      </c>
      <c r="P3298" s="41">
        <v>4</v>
      </c>
      <c r="Q3298" s="41">
        <v>4</v>
      </c>
      <c r="R3298" s="41">
        <v>5</v>
      </c>
      <c r="T3298" s="129"/>
    </row>
    <row r="3299" spans="1:20">
      <c r="A3299" s="40" t="str">
        <f t="shared" si="204"/>
        <v>6_20102</v>
      </c>
      <c r="B3299" s="40">
        <v>6</v>
      </c>
      <c r="C3299" s="41" t="s">
        <v>71</v>
      </c>
      <c r="D3299" s="40">
        <v>2</v>
      </c>
      <c r="E3299" s="40">
        <v>2010</v>
      </c>
      <c r="F3299" s="40" t="str">
        <f t="shared" si="205"/>
        <v>2010Q2</v>
      </c>
      <c r="G3299" s="40">
        <v>1</v>
      </c>
      <c r="H3299" s="40">
        <v>0</v>
      </c>
      <c r="I3299" s="40">
        <v>0</v>
      </c>
      <c r="J3299" s="42">
        <v>0</v>
      </c>
      <c r="K3299" s="42">
        <f>J3299*OtherData!$C$3</f>
        <v>0</v>
      </c>
      <c r="L3299" s="42" t="str">
        <f>VLOOKUP($C3299,OtherData!$H:$I,2,0)</f>
        <v>Storm</v>
      </c>
      <c r="M3299" s="54">
        <f t="shared" si="206"/>
        <v>-3.928866307812267E-2</v>
      </c>
      <c r="N3299" s="42" t="e">
        <f>VLOOKUP(E3299,Inflation!$A$2:'Inflation'!$L$63,14,FALSE)*J3299</f>
        <v>#REF!</v>
      </c>
      <c r="O3299" s="126" t="e">
        <f t="shared" si="207"/>
        <v>#REF!</v>
      </c>
      <c r="P3299" s="41">
        <v>2</v>
      </c>
      <c r="Q3299" s="41">
        <v>2</v>
      </c>
      <c r="R3299" s="41">
        <v>2</v>
      </c>
      <c r="T3299" s="129"/>
    </row>
    <row r="3300" spans="1:20">
      <c r="A3300" s="40" t="str">
        <f t="shared" si="204"/>
        <v>6_20101</v>
      </c>
      <c r="B3300" s="40">
        <v>6</v>
      </c>
      <c r="C3300" s="41" t="s">
        <v>68</v>
      </c>
      <c r="D3300" s="40">
        <v>1</v>
      </c>
      <c r="E3300" s="40">
        <v>2010</v>
      </c>
      <c r="F3300" s="40" t="str">
        <f t="shared" si="205"/>
        <v>2010Q1</v>
      </c>
      <c r="G3300" s="40">
        <v>1</v>
      </c>
      <c r="H3300" s="40">
        <v>0</v>
      </c>
      <c r="I3300" s="40">
        <v>0</v>
      </c>
      <c r="J3300" s="42">
        <v>0</v>
      </c>
      <c r="K3300" s="42">
        <f>J3300*OtherData!$C$3</f>
        <v>0</v>
      </c>
      <c r="L3300" s="42" t="str">
        <f>VLOOKUP($C3300,OtherData!$H:$I,2,0)</f>
        <v>Wind</v>
      </c>
      <c r="M3300" s="54">
        <f t="shared" si="206"/>
        <v>-3.928866307812267E-2</v>
      </c>
      <c r="N3300" s="42" t="e">
        <f>VLOOKUP(E3300,Inflation!$A$2:'Inflation'!$L$63,14,FALSE)*J3300</f>
        <v>#REF!</v>
      </c>
      <c r="O3300" s="126" t="e">
        <f t="shared" si="207"/>
        <v>#REF!</v>
      </c>
      <c r="P3300" s="41">
        <v>3</v>
      </c>
      <c r="Q3300" s="41">
        <v>3</v>
      </c>
      <c r="R3300" s="41">
        <v>3</v>
      </c>
      <c r="T3300" s="129"/>
    </row>
    <row r="3301" spans="1:20">
      <c r="A3301" s="40" t="str">
        <f t="shared" si="204"/>
        <v>2_20113</v>
      </c>
      <c r="B3301" s="40">
        <v>2</v>
      </c>
      <c r="C3301" s="41" t="s">
        <v>78</v>
      </c>
      <c r="D3301" s="40">
        <v>3</v>
      </c>
      <c r="E3301" s="40">
        <v>2011</v>
      </c>
      <c r="F3301" s="40" t="str">
        <f t="shared" si="205"/>
        <v>2011Q3</v>
      </c>
      <c r="G3301" s="40">
        <v>1</v>
      </c>
      <c r="H3301" s="40">
        <v>24</v>
      </c>
      <c r="I3301" s="40">
        <v>0</v>
      </c>
      <c r="J3301" s="42">
        <v>0</v>
      </c>
      <c r="K3301" s="42">
        <f>J3301*OtherData!$C$3</f>
        <v>0</v>
      </c>
      <c r="L3301" s="42" t="str">
        <f>VLOOKUP($C3301,OtherData!$H:$I,2,0)</f>
        <v>Water</v>
      </c>
      <c r="M3301" s="54">
        <f t="shared" si="206"/>
        <v>-3.928866307812267E-2</v>
      </c>
      <c r="N3301" s="42" t="e">
        <f>VLOOKUP(E3301,Inflation!$A$2:'Inflation'!$L$63,14,FALSE)*J3301</f>
        <v>#REF!</v>
      </c>
      <c r="O3301" s="126" t="e">
        <f t="shared" si="207"/>
        <v>#REF!</v>
      </c>
      <c r="P3301" s="41">
        <v>3</v>
      </c>
      <c r="Q3301" s="41">
        <v>3</v>
      </c>
      <c r="R3301" s="41">
        <v>3</v>
      </c>
      <c r="T3301" s="129"/>
    </row>
    <row r="3302" spans="1:20">
      <c r="A3302" s="40" t="str">
        <f t="shared" si="204"/>
        <v>3_20112</v>
      </c>
      <c r="B3302" s="40">
        <v>3</v>
      </c>
      <c r="C3302" s="41" t="s">
        <v>72</v>
      </c>
      <c r="D3302" s="40">
        <v>2</v>
      </c>
      <c r="E3302" s="40">
        <v>2011</v>
      </c>
      <c r="F3302" s="40" t="str">
        <f t="shared" si="205"/>
        <v>2011Q2</v>
      </c>
      <c r="G3302" s="40">
        <v>1</v>
      </c>
      <c r="H3302" s="40">
        <v>0</v>
      </c>
      <c r="I3302" s="40">
        <v>63</v>
      </c>
      <c r="J3302" s="42">
        <v>0</v>
      </c>
      <c r="K3302" s="42">
        <f>J3302*OtherData!$C$3</f>
        <v>0</v>
      </c>
      <c r="L3302" s="42" t="str">
        <f>VLOOKUP($C3302,OtherData!$H:$I,2,0)</f>
        <v>Storm</v>
      </c>
      <c r="M3302" s="54">
        <f t="shared" si="206"/>
        <v>-3.928866307812267E-2</v>
      </c>
      <c r="N3302" s="42" t="e">
        <f>VLOOKUP(E3302,Inflation!$A$2:'Inflation'!$L$63,14,FALSE)*J3302</f>
        <v>#REF!</v>
      </c>
      <c r="O3302" s="126" t="e">
        <f t="shared" si="207"/>
        <v>#REF!</v>
      </c>
      <c r="P3302" s="41">
        <v>3</v>
      </c>
      <c r="Q3302" s="41">
        <v>3</v>
      </c>
      <c r="R3302" s="41">
        <v>3</v>
      </c>
      <c r="T3302" s="129"/>
    </row>
    <row r="3303" spans="1:20">
      <c r="A3303" s="40" t="str">
        <f t="shared" si="204"/>
        <v>3_20112</v>
      </c>
      <c r="B3303" s="40">
        <v>3</v>
      </c>
      <c r="C3303" s="41" t="s">
        <v>86</v>
      </c>
      <c r="D3303" s="40">
        <v>2</v>
      </c>
      <c r="E3303" s="40">
        <v>2011</v>
      </c>
      <c r="F3303" s="40" t="str">
        <f t="shared" si="205"/>
        <v>2011Q2</v>
      </c>
      <c r="G3303" s="40">
        <v>1</v>
      </c>
      <c r="H3303" s="40">
        <v>0</v>
      </c>
      <c r="I3303" s="40">
        <v>0</v>
      </c>
      <c r="J3303" s="42">
        <v>0</v>
      </c>
      <c r="K3303" s="42">
        <f>J3303*OtherData!$C$3</f>
        <v>0</v>
      </c>
      <c r="L3303" s="42" t="str">
        <f>VLOOKUP($C3303,OtherData!$H:$I,2,0)</f>
        <v>Storm</v>
      </c>
      <c r="M3303" s="54">
        <f t="shared" si="206"/>
        <v>-3.928866307812267E-2</v>
      </c>
      <c r="N3303" s="42" t="e">
        <f>VLOOKUP(E3303,Inflation!$A$2:'Inflation'!$L$63,14,FALSE)*J3303</f>
        <v>#REF!</v>
      </c>
      <c r="O3303" s="126" t="e">
        <f t="shared" si="207"/>
        <v>#REF!</v>
      </c>
      <c r="P3303" s="41">
        <v>3</v>
      </c>
      <c r="Q3303" s="41">
        <v>3</v>
      </c>
      <c r="R3303" s="41">
        <v>5</v>
      </c>
      <c r="T3303" s="129"/>
    </row>
    <row r="3304" spans="1:20">
      <c r="A3304" s="40" t="str">
        <f t="shared" si="204"/>
        <v>2_20112</v>
      </c>
      <c r="B3304" s="40">
        <v>2</v>
      </c>
      <c r="C3304" s="41" t="s">
        <v>78</v>
      </c>
      <c r="D3304" s="40">
        <v>2</v>
      </c>
      <c r="E3304" s="40">
        <v>2011</v>
      </c>
      <c r="F3304" s="40" t="str">
        <f t="shared" si="205"/>
        <v>2011Q2</v>
      </c>
      <c r="G3304" s="40">
        <v>1</v>
      </c>
      <c r="H3304" s="40">
        <v>12</v>
      </c>
      <c r="I3304" s="40">
        <v>0</v>
      </c>
      <c r="J3304" s="42">
        <v>0</v>
      </c>
      <c r="K3304" s="42">
        <f>J3304*OtherData!$C$3</f>
        <v>0</v>
      </c>
      <c r="L3304" s="42" t="str">
        <f>VLOOKUP($C3304,OtherData!$H:$I,2,0)</f>
        <v>Water</v>
      </c>
      <c r="M3304" s="54">
        <f t="shared" si="206"/>
        <v>-3.928866307812267E-2</v>
      </c>
      <c r="N3304" s="42" t="e">
        <f>VLOOKUP(E3304,Inflation!$A$2:'Inflation'!$L$63,14,FALSE)*J3304</f>
        <v>#REF!</v>
      </c>
      <c r="O3304" s="126" t="e">
        <f t="shared" si="207"/>
        <v>#REF!</v>
      </c>
      <c r="P3304" s="41">
        <v>3</v>
      </c>
      <c r="Q3304" s="41">
        <v>3</v>
      </c>
      <c r="R3304" s="41">
        <v>3</v>
      </c>
      <c r="T3304" s="129"/>
    </row>
    <row r="3305" spans="1:20">
      <c r="A3305" s="40" t="str">
        <f t="shared" si="204"/>
        <v>5_20112</v>
      </c>
      <c r="B3305" s="40">
        <v>5</v>
      </c>
      <c r="C3305" s="41" t="s">
        <v>86</v>
      </c>
      <c r="D3305" s="40">
        <v>2</v>
      </c>
      <c r="E3305" s="40">
        <v>2011</v>
      </c>
      <c r="F3305" s="40" t="str">
        <f t="shared" si="205"/>
        <v>2011Q2</v>
      </c>
      <c r="G3305" s="40">
        <v>1</v>
      </c>
      <c r="H3305" s="40">
        <v>0</v>
      </c>
      <c r="I3305" s="40">
        <v>0</v>
      </c>
      <c r="J3305" s="42">
        <v>0</v>
      </c>
      <c r="K3305" s="42">
        <f>J3305*OtherData!$C$3</f>
        <v>0</v>
      </c>
      <c r="L3305" s="42" t="str">
        <f>VLOOKUP($C3305,OtherData!$H:$I,2,0)</f>
        <v>Storm</v>
      </c>
      <c r="M3305" s="54">
        <f t="shared" si="206"/>
        <v>-3.928866307812267E-2</v>
      </c>
      <c r="N3305" s="42" t="e">
        <f>VLOOKUP(E3305,Inflation!$A$2:'Inflation'!$L$63,14,FALSE)*J3305</f>
        <v>#REF!</v>
      </c>
      <c r="O3305" s="126" t="e">
        <f t="shared" si="207"/>
        <v>#REF!</v>
      </c>
      <c r="P3305" s="41">
        <v>3</v>
      </c>
      <c r="Q3305" s="41">
        <v>3</v>
      </c>
      <c r="R3305" s="41">
        <v>3</v>
      </c>
      <c r="T3305" s="129"/>
    </row>
    <row r="3306" spans="1:20">
      <c r="A3306" s="40" t="str">
        <f t="shared" si="204"/>
        <v>3_20112</v>
      </c>
      <c r="B3306" s="40">
        <v>3</v>
      </c>
      <c r="C3306" s="41" t="s">
        <v>86</v>
      </c>
      <c r="D3306" s="40">
        <v>2</v>
      </c>
      <c r="E3306" s="40">
        <v>2011</v>
      </c>
      <c r="F3306" s="40" t="str">
        <f t="shared" si="205"/>
        <v>2011Q2</v>
      </c>
      <c r="G3306" s="40">
        <v>1</v>
      </c>
      <c r="H3306" s="40">
        <v>0</v>
      </c>
      <c r="I3306" s="40">
        <v>0</v>
      </c>
      <c r="J3306" s="42">
        <v>0</v>
      </c>
      <c r="K3306" s="42">
        <f>J3306*OtherData!$C$3</f>
        <v>0</v>
      </c>
      <c r="L3306" s="42" t="str">
        <f>VLOOKUP($C3306,OtherData!$H:$I,2,0)</f>
        <v>Storm</v>
      </c>
      <c r="M3306" s="54">
        <f t="shared" si="206"/>
        <v>-3.928866307812267E-2</v>
      </c>
      <c r="N3306" s="42" t="e">
        <f>VLOOKUP(E3306,Inflation!$A$2:'Inflation'!$L$63,14,FALSE)*J3306</f>
        <v>#REF!</v>
      </c>
      <c r="O3306" s="126" t="e">
        <f t="shared" si="207"/>
        <v>#REF!</v>
      </c>
      <c r="P3306" s="41">
        <v>3</v>
      </c>
      <c r="Q3306" s="41">
        <v>3</v>
      </c>
      <c r="R3306" s="41">
        <v>3</v>
      </c>
      <c r="T3306" s="129"/>
    </row>
    <row r="3307" spans="1:20">
      <c r="A3307" s="40" t="str">
        <f t="shared" si="204"/>
        <v>2_20112</v>
      </c>
      <c r="B3307" s="40">
        <v>2</v>
      </c>
      <c r="C3307" s="41" t="s">
        <v>78</v>
      </c>
      <c r="D3307" s="40">
        <v>2</v>
      </c>
      <c r="E3307" s="40">
        <v>2011</v>
      </c>
      <c r="F3307" s="40" t="str">
        <f t="shared" si="205"/>
        <v>2011Q2</v>
      </c>
      <c r="G3307" s="40">
        <v>1</v>
      </c>
      <c r="H3307" s="40">
        <v>0</v>
      </c>
      <c r="I3307" s="40">
        <v>12</v>
      </c>
      <c r="J3307" s="42">
        <v>0</v>
      </c>
      <c r="K3307" s="42">
        <f>J3307*OtherData!$C$3</f>
        <v>0</v>
      </c>
      <c r="L3307" s="42" t="str">
        <f>VLOOKUP($C3307,OtherData!$H:$I,2,0)</f>
        <v>Water</v>
      </c>
      <c r="M3307" s="54">
        <f t="shared" si="206"/>
        <v>-3.928866307812267E-2</v>
      </c>
      <c r="N3307" s="42" t="e">
        <f>VLOOKUP(E3307,Inflation!$A$2:'Inflation'!$L$63,14,FALSE)*J3307</f>
        <v>#REF!</v>
      </c>
      <c r="O3307" s="126" t="e">
        <f t="shared" si="207"/>
        <v>#REF!</v>
      </c>
      <c r="P3307" s="41">
        <v>4</v>
      </c>
      <c r="Q3307" s="41">
        <v>4</v>
      </c>
      <c r="R3307" s="41">
        <v>5</v>
      </c>
      <c r="T3307" s="129"/>
    </row>
    <row r="3308" spans="1:20">
      <c r="A3308" s="40" t="str">
        <f t="shared" si="204"/>
        <v>1_20112</v>
      </c>
      <c r="B3308" s="40">
        <v>1</v>
      </c>
      <c r="C3308" s="41" t="s">
        <v>71</v>
      </c>
      <c r="D3308" s="40">
        <v>2</v>
      </c>
      <c r="E3308" s="40">
        <v>2011</v>
      </c>
      <c r="F3308" s="40" t="str">
        <f t="shared" si="205"/>
        <v>2011Q2</v>
      </c>
      <c r="G3308" s="40">
        <v>1</v>
      </c>
      <c r="H3308" s="40">
        <v>0</v>
      </c>
      <c r="I3308" s="40">
        <v>12</v>
      </c>
      <c r="J3308" s="42">
        <v>0</v>
      </c>
      <c r="K3308" s="42">
        <f>J3308*OtherData!$C$3</f>
        <v>0</v>
      </c>
      <c r="L3308" s="42" t="str">
        <f>VLOOKUP($C3308,OtherData!$H:$I,2,0)</f>
        <v>Storm</v>
      </c>
      <c r="M3308" s="54">
        <f t="shared" si="206"/>
        <v>-3.928866307812267E-2</v>
      </c>
      <c r="N3308" s="42" t="e">
        <f>VLOOKUP(E3308,Inflation!$A$2:'Inflation'!$L$63,14,FALSE)*J3308</f>
        <v>#REF!</v>
      </c>
      <c r="O3308" s="126" t="e">
        <f t="shared" si="207"/>
        <v>#REF!</v>
      </c>
      <c r="P3308" s="41">
        <v>2</v>
      </c>
      <c r="Q3308" s="41">
        <v>2</v>
      </c>
      <c r="R3308" s="41">
        <v>2</v>
      </c>
      <c r="T3308" s="129"/>
    </row>
    <row r="3309" spans="1:20">
      <c r="A3309" s="40" t="str">
        <f t="shared" si="204"/>
        <v>5_20141</v>
      </c>
      <c r="B3309" s="40">
        <v>5</v>
      </c>
      <c r="C3309" s="41" t="s">
        <v>67</v>
      </c>
      <c r="D3309" s="40">
        <v>1</v>
      </c>
      <c r="E3309" s="40">
        <v>2014</v>
      </c>
      <c r="F3309" s="40" t="str">
        <f t="shared" si="205"/>
        <v>2014Q1</v>
      </c>
      <c r="G3309" s="40">
        <v>2</v>
      </c>
      <c r="H3309" s="40">
        <v>0</v>
      </c>
      <c r="I3309" s="40">
        <v>11</v>
      </c>
      <c r="J3309" s="42">
        <v>0</v>
      </c>
      <c r="K3309" s="42">
        <f>J3309*OtherData!$C$3</f>
        <v>0</v>
      </c>
      <c r="L3309" s="42" t="str">
        <f>VLOOKUP($C3309,OtherData!$H:$I,2,0)</f>
        <v>Winter</v>
      </c>
      <c r="M3309" s="54">
        <f t="shared" si="206"/>
        <v>-3.928866307812267E-2</v>
      </c>
      <c r="N3309" s="42" t="e">
        <f>VLOOKUP(E3309,Inflation!$A$2:'Inflation'!$L$63,14,FALSE)*J3309</f>
        <v>#REF!</v>
      </c>
      <c r="O3309" s="126" t="e">
        <f t="shared" si="207"/>
        <v>#REF!</v>
      </c>
      <c r="P3309" s="41">
        <v>3</v>
      </c>
      <c r="Q3309" s="41">
        <v>3</v>
      </c>
      <c r="R3309" s="41">
        <v>3</v>
      </c>
      <c r="T3309" s="129"/>
    </row>
    <row r="3310" spans="1:20">
      <c r="A3310" s="40" t="str">
        <f t="shared" si="204"/>
        <v>2_20143</v>
      </c>
      <c r="B3310" s="40">
        <v>2</v>
      </c>
      <c r="C3310" s="41" t="s">
        <v>78</v>
      </c>
      <c r="D3310" s="40">
        <v>3</v>
      </c>
      <c r="E3310" s="40">
        <v>2014</v>
      </c>
      <c r="F3310" s="40" t="str">
        <f t="shared" si="205"/>
        <v>2014Q3</v>
      </c>
      <c r="G3310" s="40">
        <v>1</v>
      </c>
      <c r="H3310" s="40">
        <v>12</v>
      </c>
      <c r="I3310" s="40">
        <v>0</v>
      </c>
      <c r="J3310" s="42">
        <v>0</v>
      </c>
      <c r="K3310" s="42">
        <f>J3310*OtherData!$C$3</f>
        <v>0</v>
      </c>
      <c r="L3310" s="42" t="str">
        <f>VLOOKUP($C3310,OtherData!$H:$I,2,0)</f>
        <v>Water</v>
      </c>
      <c r="M3310" s="54">
        <f t="shared" si="206"/>
        <v>-3.928866307812267E-2</v>
      </c>
      <c r="N3310" s="42" t="e">
        <f>VLOOKUP(E3310,Inflation!$A$2:'Inflation'!$L$63,14,FALSE)*J3310</f>
        <v>#REF!</v>
      </c>
      <c r="O3310" s="126" t="e">
        <f t="shared" si="207"/>
        <v>#REF!</v>
      </c>
      <c r="P3310" s="41">
        <v>2</v>
      </c>
      <c r="Q3310" s="41">
        <v>2</v>
      </c>
      <c r="R3310" s="41">
        <v>2</v>
      </c>
      <c r="T3310" s="129"/>
    </row>
    <row r="3311" spans="1:20">
      <c r="A3311" s="40" t="str">
        <f t="shared" si="204"/>
        <v>2_20152</v>
      </c>
      <c r="B3311" s="40">
        <v>2</v>
      </c>
      <c r="C3311" s="41" t="s">
        <v>78</v>
      </c>
      <c r="D3311" s="40">
        <v>2</v>
      </c>
      <c r="E3311" s="40">
        <v>2015</v>
      </c>
      <c r="F3311" s="40" t="str">
        <f t="shared" si="205"/>
        <v>2015Q2</v>
      </c>
      <c r="G3311" s="40">
        <v>1</v>
      </c>
      <c r="H3311" s="40">
        <v>13</v>
      </c>
      <c r="I3311" s="40">
        <v>0</v>
      </c>
      <c r="J3311" s="42">
        <v>0</v>
      </c>
      <c r="K3311" s="42">
        <f>J3311*OtherData!$C$3</f>
        <v>0</v>
      </c>
      <c r="L3311" s="42" t="str">
        <f>VLOOKUP($C3311,OtherData!$H:$I,2,0)</f>
        <v>Water</v>
      </c>
      <c r="M3311" s="54">
        <f t="shared" si="206"/>
        <v>-3.928866307812267E-2</v>
      </c>
      <c r="N3311" s="42" t="e">
        <f>VLOOKUP(E3311,Inflation!$A$2:'Inflation'!$L$63,14,FALSE)*J3311</f>
        <v>#REF!</v>
      </c>
      <c r="O3311" s="126" t="e">
        <f t="shared" si="207"/>
        <v>#REF!</v>
      </c>
      <c r="P3311" s="41">
        <v>2</v>
      </c>
      <c r="Q3311" s="41">
        <v>2</v>
      </c>
      <c r="R3311" s="41">
        <v>2</v>
      </c>
      <c r="T3311" s="129"/>
    </row>
    <row r="3312" spans="1:20">
      <c r="A3312" s="40" t="str">
        <f t="shared" si="204"/>
        <v>2_20153</v>
      </c>
      <c r="B3312" s="40">
        <v>2</v>
      </c>
      <c r="C3312" s="41" t="s">
        <v>78</v>
      </c>
      <c r="D3312" s="40">
        <v>3</v>
      </c>
      <c r="E3312" s="40">
        <v>2015</v>
      </c>
      <c r="F3312" s="40" t="str">
        <f t="shared" si="205"/>
        <v>2015Q3</v>
      </c>
      <c r="G3312" s="40">
        <v>1</v>
      </c>
      <c r="H3312" s="40">
        <v>12</v>
      </c>
      <c r="I3312" s="40">
        <v>0</v>
      </c>
      <c r="J3312" s="42">
        <v>0</v>
      </c>
      <c r="K3312" s="42">
        <f>J3312*OtherData!$C$3</f>
        <v>0</v>
      </c>
      <c r="L3312" s="42" t="str">
        <f>VLOOKUP($C3312,OtherData!$H:$I,2,0)</f>
        <v>Water</v>
      </c>
      <c r="M3312" s="54">
        <f t="shared" si="206"/>
        <v>-3.928866307812267E-2</v>
      </c>
      <c r="N3312" s="42" t="e">
        <f>VLOOKUP(E3312,Inflation!$A$2:'Inflation'!$L$63,14,FALSE)*J3312</f>
        <v>#REF!</v>
      </c>
      <c r="O3312" s="126" t="e">
        <f t="shared" si="207"/>
        <v>#REF!</v>
      </c>
      <c r="P3312" s="41">
        <v>3</v>
      </c>
      <c r="Q3312" s="41">
        <v>3</v>
      </c>
      <c r="R3312" s="41">
        <v>3</v>
      </c>
      <c r="T3312" s="129"/>
    </row>
    <row r="3313" spans="1:20">
      <c r="A3313" s="40" t="str">
        <f t="shared" si="204"/>
        <v>2_20153</v>
      </c>
      <c r="B3313" s="40">
        <v>2</v>
      </c>
      <c r="C3313" s="41" t="s">
        <v>78</v>
      </c>
      <c r="D3313" s="40">
        <v>3</v>
      </c>
      <c r="E3313" s="40">
        <v>2015</v>
      </c>
      <c r="F3313" s="40" t="str">
        <f t="shared" si="205"/>
        <v>2015Q3</v>
      </c>
      <c r="G3313" s="40">
        <v>1</v>
      </c>
      <c r="H3313" s="40">
        <v>11</v>
      </c>
      <c r="I3313" s="40">
        <v>0</v>
      </c>
      <c r="J3313" s="42">
        <v>0</v>
      </c>
      <c r="K3313" s="42">
        <f>J3313*OtherData!$C$3</f>
        <v>0</v>
      </c>
      <c r="L3313" s="42" t="str">
        <f>VLOOKUP($C3313,OtherData!$H:$I,2,0)</f>
        <v>Water</v>
      </c>
      <c r="M3313" s="54">
        <f t="shared" si="206"/>
        <v>-3.928866307812267E-2</v>
      </c>
      <c r="N3313" s="42" t="e">
        <f>VLOOKUP(E3313,Inflation!$A$2:'Inflation'!$L$63,14,FALSE)*J3313</f>
        <v>#REF!</v>
      </c>
      <c r="O3313" s="126" t="e">
        <f t="shared" si="207"/>
        <v>#REF!</v>
      </c>
      <c r="P3313" s="41">
        <v>3</v>
      </c>
      <c r="Q3313" s="41">
        <v>3</v>
      </c>
      <c r="R3313" s="41">
        <v>5</v>
      </c>
      <c r="T3313" s="129"/>
    </row>
    <row r="3314" spans="1:20">
      <c r="A3314" s="40" t="str">
        <f t="shared" si="204"/>
        <v>2_20152</v>
      </c>
      <c r="B3314" s="40">
        <v>2</v>
      </c>
      <c r="C3314" s="41" t="s">
        <v>78</v>
      </c>
      <c r="D3314" s="40">
        <v>2</v>
      </c>
      <c r="E3314" s="40">
        <v>2015</v>
      </c>
      <c r="F3314" s="40" t="str">
        <f t="shared" si="205"/>
        <v>2015Q2</v>
      </c>
      <c r="G3314" s="40">
        <v>1</v>
      </c>
      <c r="H3314" s="40">
        <v>13</v>
      </c>
      <c r="I3314" s="40">
        <v>0</v>
      </c>
      <c r="J3314" s="42">
        <v>0</v>
      </c>
      <c r="K3314" s="42">
        <f>J3314*OtherData!$C$3</f>
        <v>0</v>
      </c>
      <c r="L3314" s="42" t="str">
        <f>VLOOKUP($C3314,OtherData!$H:$I,2,0)</f>
        <v>Water</v>
      </c>
      <c r="M3314" s="54">
        <f t="shared" si="206"/>
        <v>-3.928866307812267E-2</v>
      </c>
      <c r="N3314" s="42" t="e">
        <f>VLOOKUP(E3314,Inflation!$A$2:'Inflation'!$L$63,14,FALSE)*J3314</f>
        <v>#REF!</v>
      </c>
      <c r="O3314" s="126" t="e">
        <f t="shared" si="207"/>
        <v>#REF!</v>
      </c>
      <c r="P3314" s="41">
        <v>3</v>
      </c>
      <c r="Q3314" s="41">
        <v>3</v>
      </c>
      <c r="R3314" s="41">
        <v>3</v>
      </c>
      <c r="T3314" s="129"/>
    </row>
    <row r="3315" spans="1:20">
      <c r="A3315" s="40" t="str">
        <f t="shared" si="204"/>
        <v>5_20162</v>
      </c>
      <c r="B3315" s="40">
        <v>5</v>
      </c>
      <c r="C3315" s="41" t="s">
        <v>71</v>
      </c>
      <c r="D3315" s="40">
        <v>2</v>
      </c>
      <c r="E3315" s="40">
        <v>2016</v>
      </c>
      <c r="F3315" s="40" t="str">
        <f t="shared" si="205"/>
        <v>2016Q2</v>
      </c>
      <c r="G3315" s="40">
        <v>1</v>
      </c>
      <c r="H3315" s="40">
        <v>0</v>
      </c>
      <c r="I3315" s="40">
        <v>0</v>
      </c>
      <c r="J3315" s="42">
        <v>0</v>
      </c>
      <c r="K3315" s="42">
        <f>J3315*OtherData!$C$3</f>
        <v>0</v>
      </c>
      <c r="L3315" s="42" t="str">
        <f>VLOOKUP($C3315,OtherData!$H:$I,2,0)</f>
        <v>Storm</v>
      </c>
      <c r="M3315" s="54">
        <f t="shared" si="206"/>
        <v>-3.928866307812267E-2</v>
      </c>
      <c r="N3315" s="42" t="e">
        <f>VLOOKUP(E3315,Inflation!$A$2:'Inflation'!$L$63,14,FALSE)*J3315</f>
        <v>#REF!</v>
      </c>
      <c r="O3315" s="126" t="e">
        <f t="shared" si="207"/>
        <v>#REF!</v>
      </c>
      <c r="P3315" s="41">
        <v>2</v>
      </c>
      <c r="Q3315" s="41">
        <v>2</v>
      </c>
      <c r="R3315" s="41">
        <v>2</v>
      </c>
      <c r="T3315" s="129"/>
    </row>
    <row r="3316" spans="1:20">
      <c r="A3316" s="40" t="str">
        <f t="shared" si="204"/>
        <v>2_20162</v>
      </c>
      <c r="B3316" s="40">
        <v>2</v>
      </c>
      <c r="C3316" s="41" t="s">
        <v>72</v>
      </c>
      <c r="D3316" s="40">
        <v>2</v>
      </c>
      <c r="E3316" s="40">
        <v>2016</v>
      </c>
      <c r="F3316" s="40" t="str">
        <f t="shared" si="205"/>
        <v>2016Q2</v>
      </c>
      <c r="G3316" s="40">
        <v>1</v>
      </c>
      <c r="H3316" s="40">
        <v>0</v>
      </c>
      <c r="I3316" s="40">
        <v>51</v>
      </c>
      <c r="J3316" s="42">
        <v>0</v>
      </c>
      <c r="K3316" s="42">
        <f>J3316*OtherData!$C$3</f>
        <v>0</v>
      </c>
      <c r="L3316" s="42" t="str">
        <f>VLOOKUP($C3316,OtherData!$H:$I,2,0)</f>
        <v>Storm</v>
      </c>
      <c r="M3316" s="54">
        <f t="shared" si="206"/>
        <v>-3.928866307812267E-2</v>
      </c>
      <c r="N3316" s="42" t="e">
        <f>VLOOKUP(E3316,Inflation!$A$2:'Inflation'!$L$63,14,FALSE)*J3316</f>
        <v>#REF!</v>
      </c>
      <c r="O3316" s="126" t="e">
        <f t="shared" si="207"/>
        <v>#REF!</v>
      </c>
      <c r="P3316" s="41">
        <v>2</v>
      </c>
      <c r="Q3316" s="41">
        <v>2</v>
      </c>
      <c r="R3316" s="41">
        <v>2</v>
      </c>
      <c r="T3316" s="129"/>
    </row>
    <row r="3317" spans="1:20">
      <c r="A3317" s="40" t="str">
        <f t="shared" si="204"/>
        <v>2_20163</v>
      </c>
      <c r="B3317" s="40">
        <v>2</v>
      </c>
      <c r="C3317" s="41" t="s">
        <v>72</v>
      </c>
      <c r="D3317" s="40">
        <v>3</v>
      </c>
      <c r="E3317" s="40">
        <v>2016</v>
      </c>
      <c r="F3317" s="40" t="str">
        <f t="shared" si="205"/>
        <v>2016Q3</v>
      </c>
      <c r="G3317" s="40">
        <v>1</v>
      </c>
      <c r="H3317" s="40">
        <v>0</v>
      </c>
      <c r="I3317" s="40">
        <v>11</v>
      </c>
      <c r="J3317" s="42">
        <v>0</v>
      </c>
      <c r="K3317" s="42">
        <f>J3317*OtherData!$C$3</f>
        <v>0</v>
      </c>
      <c r="L3317" s="42" t="str">
        <f>VLOOKUP($C3317,OtherData!$H:$I,2,0)</f>
        <v>Storm</v>
      </c>
      <c r="M3317" s="54">
        <f t="shared" si="206"/>
        <v>-3.928866307812267E-2</v>
      </c>
      <c r="N3317" s="42" t="e">
        <f>VLOOKUP(E3317,Inflation!$A$2:'Inflation'!$L$63,14,FALSE)*J3317</f>
        <v>#REF!</v>
      </c>
      <c r="O3317" s="126" t="e">
        <f t="shared" si="207"/>
        <v>#REF!</v>
      </c>
      <c r="P3317" s="41">
        <v>5</v>
      </c>
      <c r="Q3317" s="41">
        <v>2</v>
      </c>
      <c r="R3317" s="41">
        <v>5</v>
      </c>
      <c r="T3317" s="129"/>
    </row>
    <row r="3318" spans="1:20">
      <c r="A3318" s="40" t="str">
        <f t="shared" si="204"/>
        <v>3_20163</v>
      </c>
      <c r="B3318" s="40">
        <v>3</v>
      </c>
      <c r="C3318" s="41" t="s">
        <v>71</v>
      </c>
      <c r="D3318" s="40">
        <v>3</v>
      </c>
      <c r="E3318" s="40">
        <v>2016</v>
      </c>
      <c r="F3318" s="40" t="str">
        <f t="shared" si="205"/>
        <v>2016Q3</v>
      </c>
      <c r="G3318" s="40">
        <v>1</v>
      </c>
      <c r="H3318" s="40">
        <v>0</v>
      </c>
      <c r="I3318" s="40">
        <v>10</v>
      </c>
      <c r="J3318" s="42">
        <v>0</v>
      </c>
      <c r="K3318" s="42">
        <f>J3318*OtherData!$C$3</f>
        <v>0</v>
      </c>
      <c r="L3318" s="42" t="str">
        <f>VLOOKUP($C3318,OtherData!$H:$I,2,0)</f>
        <v>Storm</v>
      </c>
      <c r="M3318" s="54">
        <f t="shared" si="206"/>
        <v>-3.928866307812267E-2</v>
      </c>
      <c r="N3318" s="42" t="e">
        <f>VLOOKUP(E3318,Inflation!$A$2:'Inflation'!$L$63,14,FALSE)*J3318</f>
        <v>#REF!</v>
      </c>
      <c r="O3318" s="126" t="e">
        <f t="shared" si="207"/>
        <v>#REF!</v>
      </c>
      <c r="P3318" s="41">
        <v>4</v>
      </c>
      <c r="Q3318" s="41">
        <v>4</v>
      </c>
      <c r="R3318" s="41">
        <v>4</v>
      </c>
      <c r="T3318" s="129"/>
    </row>
    <row r="3319" spans="1:20">
      <c r="A3319" s="40" t="str">
        <f t="shared" si="204"/>
        <v>6_20163</v>
      </c>
      <c r="B3319" s="40">
        <v>6</v>
      </c>
      <c r="C3319" s="41" t="s">
        <v>72</v>
      </c>
      <c r="D3319" s="40">
        <v>3</v>
      </c>
      <c r="E3319" s="40">
        <v>2016</v>
      </c>
      <c r="F3319" s="40" t="str">
        <f t="shared" si="205"/>
        <v>2016Q3</v>
      </c>
      <c r="G3319" s="40">
        <v>1</v>
      </c>
      <c r="H3319" s="40">
        <v>0</v>
      </c>
      <c r="I3319" s="40">
        <v>52</v>
      </c>
      <c r="J3319" s="42">
        <v>0</v>
      </c>
      <c r="K3319" s="42">
        <f>J3319*OtherData!$C$3</f>
        <v>0</v>
      </c>
      <c r="L3319" s="42" t="str">
        <f>VLOOKUP($C3319,OtherData!$H:$I,2,0)</f>
        <v>Storm</v>
      </c>
      <c r="M3319" s="54">
        <f t="shared" si="206"/>
        <v>-3.928866307812267E-2</v>
      </c>
      <c r="N3319" s="42" t="e">
        <f>VLOOKUP(E3319,Inflation!$A$2:'Inflation'!$L$63,14,FALSE)*J3319</f>
        <v>#REF!</v>
      </c>
      <c r="O3319" s="126" t="e">
        <f t="shared" si="207"/>
        <v>#REF!</v>
      </c>
      <c r="P3319" s="41">
        <v>4</v>
      </c>
      <c r="Q3319" s="41">
        <v>4</v>
      </c>
      <c r="R3319" s="41">
        <v>4</v>
      </c>
      <c r="T3319" s="129"/>
    </row>
    <row r="3320" spans="1:20">
      <c r="A3320" s="40" t="str">
        <f t="shared" si="204"/>
        <v>1_20171</v>
      </c>
      <c r="B3320" s="40">
        <v>1</v>
      </c>
      <c r="C3320" s="41" t="s">
        <v>69</v>
      </c>
      <c r="D3320" s="40">
        <v>1</v>
      </c>
      <c r="E3320" s="40">
        <v>2017</v>
      </c>
      <c r="F3320" s="40" t="str">
        <f t="shared" si="205"/>
        <v>2017Q1</v>
      </c>
      <c r="G3320" s="40">
        <v>1</v>
      </c>
      <c r="H3320" s="40">
        <v>0</v>
      </c>
      <c r="I3320" s="40">
        <v>0</v>
      </c>
      <c r="J3320" s="42">
        <v>0</v>
      </c>
      <c r="K3320" s="42">
        <f>J3320*OtherData!$C$3</f>
        <v>0</v>
      </c>
      <c r="L3320" s="42" t="str">
        <f>VLOOKUP($C3320,OtherData!$H:$I,2,0)</f>
        <v>Wind</v>
      </c>
      <c r="M3320" s="54">
        <f t="shared" si="206"/>
        <v>-3.928866307812267E-2</v>
      </c>
      <c r="N3320" s="42" t="e">
        <f>VLOOKUP(E3320,Inflation!$A$2:'Inflation'!$L$63,14,FALSE)*J3320</f>
        <v>#REF!</v>
      </c>
      <c r="O3320" s="126" t="e">
        <f t="shared" si="207"/>
        <v>#REF!</v>
      </c>
      <c r="P3320" s="41">
        <v>3</v>
      </c>
      <c r="Q3320" s="41">
        <v>3</v>
      </c>
      <c r="R3320" s="41">
        <v>5</v>
      </c>
      <c r="T3320" s="129"/>
    </row>
    <row r="3321" spans="1:20">
      <c r="A3321" s="40" t="str">
        <f t="shared" si="204"/>
        <v>1_20171</v>
      </c>
      <c r="B3321" s="40">
        <v>1</v>
      </c>
      <c r="C3321" s="41" t="s">
        <v>69</v>
      </c>
      <c r="D3321" s="40">
        <v>1</v>
      </c>
      <c r="E3321" s="40">
        <v>2017</v>
      </c>
      <c r="F3321" s="40" t="str">
        <f t="shared" si="205"/>
        <v>2017Q1</v>
      </c>
      <c r="G3321" s="40">
        <v>1</v>
      </c>
      <c r="H3321" s="40">
        <v>0</v>
      </c>
      <c r="I3321" s="40">
        <v>0</v>
      </c>
      <c r="J3321" s="42">
        <v>0</v>
      </c>
      <c r="K3321" s="42">
        <f>J3321*OtherData!$C$3</f>
        <v>0</v>
      </c>
      <c r="L3321" s="42" t="str">
        <f>VLOOKUP($C3321,OtherData!$H:$I,2,0)</f>
        <v>Wind</v>
      </c>
      <c r="M3321" s="54">
        <f t="shared" si="206"/>
        <v>-3.928866307812267E-2</v>
      </c>
      <c r="N3321" s="42" t="e">
        <f>VLOOKUP(E3321,Inflation!$A$2:'Inflation'!$L$63,14,FALSE)*J3321</f>
        <v>#REF!</v>
      </c>
      <c r="O3321" s="126" t="e">
        <f t="shared" si="207"/>
        <v>#REF!</v>
      </c>
      <c r="P3321" s="41">
        <v>2</v>
      </c>
      <c r="Q3321" s="41">
        <v>2</v>
      </c>
      <c r="R3321" s="41">
        <v>2</v>
      </c>
      <c r="T3321" s="129"/>
    </row>
    <row r="3322" spans="1:20">
      <c r="A3322" s="40" t="str">
        <f t="shared" si="204"/>
        <v>6_20172</v>
      </c>
      <c r="B3322" s="40">
        <v>6</v>
      </c>
      <c r="C3322" s="41" t="s">
        <v>68</v>
      </c>
      <c r="D3322" s="40">
        <v>2</v>
      </c>
      <c r="E3322" s="40">
        <v>2017</v>
      </c>
      <c r="F3322" s="40" t="str">
        <f t="shared" si="205"/>
        <v>2017Q2</v>
      </c>
      <c r="G3322" s="40">
        <v>1</v>
      </c>
      <c r="H3322" s="40">
        <v>0</v>
      </c>
      <c r="I3322" s="40">
        <v>12</v>
      </c>
      <c r="J3322" s="42">
        <v>0</v>
      </c>
      <c r="K3322" s="42">
        <f>J3322*OtherData!$C$3</f>
        <v>0</v>
      </c>
      <c r="L3322" s="42" t="str">
        <f>VLOOKUP($C3322,OtherData!$H:$I,2,0)</f>
        <v>Wind</v>
      </c>
      <c r="M3322" s="54">
        <f t="shared" si="206"/>
        <v>-3.928866307812267E-2</v>
      </c>
      <c r="N3322" s="42" t="e">
        <f>VLOOKUP(E3322,Inflation!$A$2:'Inflation'!$L$63,14,FALSE)*J3322</f>
        <v>#REF!</v>
      </c>
      <c r="O3322" s="126" t="e">
        <f t="shared" si="207"/>
        <v>#REF!</v>
      </c>
      <c r="P3322" s="41">
        <v>3</v>
      </c>
      <c r="Q3322" s="41">
        <v>3</v>
      </c>
      <c r="R3322" s="41">
        <v>3</v>
      </c>
      <c r="T3322" s="129"/>
    </row>
    <row r="3323" spans="1:20">
      <c r="A3323" s="40" t="str">
        <f t="shared" si="204"/>
        <v>2_20183</v>
      </c>
      <c r="B3323" s="40">
        <v>2</v>
      </c>
      <c r="C3323" s="41" t="s">
        <v>78</v>
      </c>
      <c r="D3323" s="40">
        <v>3</v>
      </c>
      <c r="E3323" s="40">
        <v>2018</v>
      </c>
      <c r="F3323" s="40" t="str">
        <f t="shared" si="205"/>
        <v>2018Q3</v>
      </c>
      <c r="G3323" s="40">
        <v>1</v>
      </c>
      <c r="H3323" s="40">
        <v>11</v>
      </c>
      <c r="I3323" s="40">
        <v>0</v>
      </c>
      <c r="J3323" s="42">
        <v>0</v>
      </c>
      <c r="K3323" s="42">
        <f>J3323*OtherData!$C$3</f>
        <v>0</v>
      </c>
      <c r="L3323" s="42" t="str">
        <f>VLOOKUP($C3323,OtherData!$H:$I,2,0)</f>
        <v>Water</v>
      </c>
      <c r="M3323" s="54">
        <f t="shared" si="206"/>
        <v>-3.928866307812267E-2</v>
      </c>
      <c r="N3323" s="42" t="e">
        <f>VLOOKUP(E3323,Inflation!$A$2:'Inflation'!$L$63,14,FALSE)*J3323</f>
        <v>#REF!</v>
      </c>
      <c r="O3323" s="126" t="e">
        <f t="shared" si="207"/>
        <v>#REF!</v>
      </c>
      <c r="P3323" s="41">
        <v>1</v>
      </c>
      <c r="Q3323" s="41">
        <v>1</v>
      </c>
      <c r="R3323" s="41">
        <v>1</v>
      </c>
      <c r="T3323" s="129"/>
    </row>
    <row r="3324" spans="1:20">
      <c r="A3324" s="40" t="str">
        <f t="shared" si="204"/>
        <v>1_20182</v>
      </c>
      <c r="B3324" s="40">
        <v>1</v>
      </c>
      <c r="C3324" s="41" t="s">
        <v>72</v>
      </c>
      <c r="D3324" s="40">
        <v>2</v>
      </c>
      <c r="E3324" s="40">
        <v>2018</v>
      </c>
      <c r="F3324" s="40" t="str">
        <f t="shared" si="205"/>
        <v>2018Q2</v>
      </c>
      <c r="G3324" s="40">
        <v>1</v>
      </c>
      <c r="H3324" s="40">
        <v>0</v>
      </c>
      <c r="I3324" s="40">
        <v>11</v>
      </c>
      <c r="J3324" s="42">
        <v>0</v>
      </c>
      <c r="K3324" s="42">
        <f>J3324*OtherData!$C$3</f>
        <v>0</v>
      </c>
      <c r="L3324" s="42" t="str">
        <f>VLOOKUP($C3324,OtherData!$H:$I,2,0)</f>
        <v>Storm</v>
      </c>
      <c r="M3324" s="54">
        <f t="shared" si="206"/>
        <v>-3.928866307812267E-2</v>
      </c>
      <c r="N3324" s="42" t="e">
        <f>VLOOKUP(E3324,Inflation!$A$2:'Inflation'!$L$63,14,FALSE)*J3324</f>
        <v>#REF!</v>
      </c>
      <c r="O3324" s="126" t="e">
        <f t="shared" si="207"/>
        <v>#REF!</v>
      </c>
      <c r="P3324" s="41">
        <v>3</v>
      </c>
      <c r="Q3324" s="41">
        <v>3</v>
      </c>
      <c r="R3324" s="41">
        <v>5</v>
      </c>
      <c r="T3324" s="129"/>
    </row>
    <row r="3325" spans="1:20">
      <c r="A3325" s="40" t="str">
        <f t="shared" si="204"/>
        <v>3_20184</v>
      </c>
      <c r="B3325" s="40">
        <v>3</v>
      </c>
      <c r="C3325" s="41" t="s">
        <v>64</v>
      </c>
      <c r="D3325" s="40">
        <v>4</v>
      </c>
      <c r="E3325" s="40">
        <v>2018</v>
      </c>
      <c r="F3325" s="40" t="str">
        <f t="shared" si="205"/>
        <v>2018Q4</v>
      </c>
      <c r="G3325" s="40">
        <v>2</v>
      </c>
      <c r="H3325" s="40">
        <v>0</v>
      </c>
      <c r="I3325" s="40">
        <v>12</v>
      </c>
      <c r="J3325" s="42">
        <v>0</v>
      </c>
      <c r="K3325" s="42">
        <f>J3325*OtherData!$C$3</f>
        <v>0</v>
      </c>
      <c r="L3325" s="42" t="str">
        <f>VLOOKUP($C3325,OtherData!$H:$I,2,0)</f>
        <v>Wind</v>
      </c>
      <c r="M3325" s="54">
        <f t="shared" si="206"/>
        <v>-3.928866307812267E-2</v>
      </c>
      <c r="N3325" s="42" t="e">
        <f>VLOOKUP(E3325,Inflation!$A$2:'Inflation'!$L$63,14,FALSE)*J3325</f>
        <v>#REF!</v>
      </c>
      <c r="O3325" s="126" t="e">
        <f t="shared" si="207"/>
        <v>#REF!</v>
      </c>
      <c r="P3325" s="41">
        <v>3</v>
      </c>
      <c r="Q3325" s="41">
        <v>3</v>
      </c>
      <c r="R3325" s="41">
        <v>5</v>
      </c>
      <c r="T3325" s="129"/>
    </row>
    <row r="3326" spans="1:20">
      <c r="A3326" s="40" t="str">
        <f t="shared" si="204"/>
        <v>5_20182</v>
      </c>
      <c r="B3326" s="40">
        <v>5</v>
      </c>
      <c r="C3326" s="41" t="s">
        <v>86</v>
      </c>
      <c r="D3326" s="40">
        <v>2</v>
      </c>
      <c r="E3326" s="40">
        <v>2018</v>
      </c>
      <c r="F3326" s="40" t="str">
        <f t="shared" si="205"/>
        <v>2018Q2</v>
      </c>
      <c r="G3326" s="40">
        <v>1</v>
      </c>
      <c r="H3326" s="40">
        <v>0</v>
      </c>
      <c r="I3326" s="40">
        <v>0</v>
      </c>
      <c r="J3326" s="42">
        <v>0</v>
      </c>
      <c r="K3326" s="42">
        <f>J3326*OtherData!$C$3</f>
        <v>0</v>
      </c>
      <c r="L3326" s="42" t="str">
        <f>VLOOKUP($C3326,OtherData!$H:$I,2,0)</f>
        <v>Storm</v>
      </c>
      <c r="M3326" s="54">
        <f t="shared" si="206"/>
        <v>-3.928866307812267E-2</v>
      </c>
      <c r="N3326" s="42" t="e">
        <f>VLOOKUP(E3326,Inflation!$A$2:'Inflation'!$L$63,14,FALSE)*J3326</f>
        <v>#REF!</v>
      </c>
      <c r="O3326" s="126" t="e">
        <f t="shared" si="207"/>
        <v>#REF!</v>
      </c>
      <c r="P3326" s="41">
        <v>5</v>
      </c>
      <c r="Q3326" s="41">
        <v>2</v>
      </c>
      <c r="R3326" s="41">
        <v>5</v>
      </c>
      <c r="T3326" s="129"/>
    </row>
    <row r="3327" spans="1:20">
      <c r="A3327" s="40" t="str">
        <f t="shared" si="204"/>
        <v>5_20182</v>
      </c>
      <c r="B3327" s="40">
        <v>5</v>
      </c>
      <c r="C3327" s="41" t="s">
        <v>86</v>
      </c>
      <c r="D3327" s="40">
        <v>2</v>
      </c>
      <c r="E3327" s="40">
        <v>2018</v>
      </c>
      <c r="F3327" s="40" t="str">
        <f t="shared" si="205"/>
        <v>2018Q2</v>
      </c>
      <c r="G3327" s="40">
        <v>1</v>
      </c>
      <c r="H3327" s="40">
        <v>0</v>
      </c>
      <c r="I3327" s="40">
        <v>0</v>
      </c>
      <c r="J3327" s="42">
        <v>0</v>
      </c>
      <c r="K3327" s="42">
        <f>J3327*OtherData!$C$3</f>
        <v>0</v>
      </c>
      <c r="L3327" s="42" t="str">
        <f>VLOOKUP($C3327,OtherData!$H:$I,2,0)</f>
        <v>Storm</v>
      </c>
      <c r="M3327" s="54">
        <f t="shared" si="206"/>
        <v>-3.928866307812267E-2</v>
      </c>
      <c r="N3327" s="42" t="e">
        <f>VLOOKUP(E3327,Inflation!$A$2:'Inflation'!$L$63,14,FALSE)*J3327</f>
        <v>#REF!</v>
      </c>
      <c r="O3327" s="126" t="e">
        <f t="shared" si="207"/>
        <v>#REF!</v>
      </c>
      <c r="P3327" s="41">
        <v>3</v>
      </c>
      <c r="Q3327" s="41">
        <v>3</v>
      </c>
      <c r="R3327" s="41">
        <v>3</v>
      </c>
      <c r="T3327" s="129"/>
    </row>
    <row r="3328" spans="1:20">
      <c r="A3328" s="40" t="str">
        <f t="shared" si="204"/>
        <v>5_20183</v>
      </c>
      <c r="B3328" s="40">
        <v>5</v>
      </c>
      <c r="C3328" s="41" t="s">
        <v>72</v>
      </c>
      <c r="D3328" s="40">
        <v>3</v>
      </c>
      <c r="E3328" s="40">
        <v>2018</v>
      </c>
      <c r="F3328" s="40" t="str">
        <f t="shared" si="205"/>
        <v>2018Q3</v>
      </c>
      <c r="G3328" s="40">
        <v>1</v>
      </c>
      <c r="H3328" s="40">
        <v>0</v>
      </c>
      <c r="I3328" s="40">
        <v>0</v>
      </c>
      <c r="J3328" s="42">
        <v>0</v>
      </c>
      <c r="K3328" s="42">
        <f>J3328*OtherData!$C$3</f>
        <v>0</v>
      </c>
      <c r="L3328" s="42" t="str">
        <f>VLOOKUP($C3328,OtherData!$H:$I,2,0)</f>
        <v>Storm</v>
      </c>
      <c r="M3328" s="54">
        <f t="shared" si="206"/>
        <v>-3.928866307812267E-2</v>
      </c>
      <c r="N3328" s="42" t="e">
        <f>VLOOKUP(E3328,Inflation!$A$2:'Inflation'!$L$63,14,FALSE)*J3328</f>
        <v>#REF!</v>
      </c>
      <c r="O3328" s="126" t="e">
        <f t="shared" si="207"/>
        <v>#REF!</v>
      </c>
      <c r="P3328" s="41">
        <v>3</v>
      </c>
      <c r="Q3328" s="41">
        <v>3</v>
      </c>
      <c r="R3328" s="41">
        <v>3</v>
      </c>
      <c r="T3328" s="129"/>
    </row>
    <row r="3329" spans="1:20">
      <c r="A3329" s="40" t="str">
        <f t="shared" si="204"/>
        <v>3_20002</v>
      </c>
      <c r="B3329" s="40">
        <v>3</v>
      </c>
      <c r="C3329" s="41" t="s">
        <v>71</v>
      </c>
      <c r="D3329" s="40">
        <v>2</v>
      </c>
      <c r="E3329" s="40">
        <v>2000</v>
      </c>
      <c r="F3329" s="40" t="str">
        <f t="shared" si="205"/>
        <v>2000Q2</v>
      </c>
      <c r="G3329" s="40">
        <v>1</v>
      </c>
      <c r="H3329" s="40">
        <v>11</v>
      </c>
      <c r="I3329" s="40">
        <v>11</v>
      </c>
      <c r="J3329" s="42">
        <v>0</v>
      </c>
      <c r="K3329" s="42">
        <f>J3329*OtherData!$C$3</f>
        <v>0</v>
      </c>
      <c r="L3329" s="42" t="str">
        <f>VLOOKUP($C3329,OtherData!$H:$I,2,0)</f>
        <v>Storm</v>
      </c>
      <c r="M3329" s="54">
        <f t="shared" si="206"/>
        <v>-3.928866307812267E-2</v>
      </c>
      <c r="N3329" s="42" t="e">
        <f>VLOOKUP(E3329,Inflation!$A$2:'Inflation'!$L$63,14,FALSE)*J3329</f>
        <v>#REF!</v>
      </c>
      <c r="O3329" s="126" t="e">
        <f t="shared" si="207"/>
        <v>#REF!</v>
      </c>
      <c r="P3329" s="41">
        <v>3</v>
      </c>
      <c r="Q3329" s="41">
        <v>3</v>
      </c>
      <c r="R3329" s="41">
        <v>3</v>
      </c>
      <c r="T3329" s="129"/>
    </row>
    <row r="3330" spans="1:20">
      <c r="A3330" s="40" t="str">
        <f t="shared" ref="A3330:A3367" si="208">B3330&amp;"_"&amp;E3330&amp;D3330</f>
        <v>1_20002</v>
      </c>
      <c r="B3330" s="40">
        <v>1</v>
      </c>
      <c r="C3330" s="41" t="s">
        <v>71</v>
      </c>
      <c r="D3330" s="40">
        <v>2</v>
      </c>
      <c r="E3330" s="40">
        <v>2000</v>
      </c>
      <c r="F3330" s="40" t="str">
        <f t="shared" ref="F3330:F3367" si="209">E3330&amp;"Q"&amp;D3330</f>
        <v>2000Q2</v>
      </c>
      <c r="G3330" s="40">
        <v>1</v>
      </c>
      <c r="H3330" s="40">
        <v>0</v>
      </c>
      <c r="I3330" s="40">
        <v>23</v>
      </c>
      <c r="J3330" s="42">
        <v>0</v>
      </c>
      <c r="K3330" s="42">
        <f>J3330*OtherData!$C$3</f>
        <v>0</v>
      </c>
      <c r="L3330" s="42" t="str">
        <f>VLOOKUP($C3330,OtherData!$H:$I,2,0)</f>
        <v>Storm</v>
      </c>
      <c r="M3330" s="54">
        <f t="shared" ref="M3330:M3367" si="210">STANDARDIZE(J3330,AVERAGE($J$2:$J$3367),_xlfn.STDEV.S($J$2:$J$3367))</f>
        <v>-3.928866307812267E-2</v>
      </c>
      <c r="N3330" s="42" t="e">
        <f>VLOOKUP(E3330,Inflation!$A$2:'Inflation'!$L$63,14,FALSE)*J3330</f>
        <v>#REF!</v>
      </c>
      <c r="O3330" s="126" t="e">
        <f t="shared" ref="O3330:O3367" si="211">STANDARDIZE(N3330,AVERAGE($N$2:$N$3367),_xlfn.STDEV.S($N$2:$N$3367))</f>
        <v>#REF!</v>
      </c>
      <c r="P3330" s="41">
        <v>2</v>
      </c>
      <c r="Q3330" s="41">
        <v>2</v>
      </c>
      <c r="R3330" s="41">
        <v>2</v>
      </c>
      <c r="T3330" s="129"/>
    </row>
    <row r="3331" spans="1:20">
      <c r="A3331" s="40" t="str">
        <f t="shared" si="208"/>
        <v>3_20002</v>
      </c>
      <c r="B3331" s="40">
        <v>3</v>
      </c>
      <c r="C3331" s="41" t="s">
        <v>71</v>
      </c>
      <c r="D3331" s="40">
        <v>2</v>
      </c>
      <c r="E3331" s="40">
        <v>2000</v>
      </c>
      <c r="F3331" s="40" t="str">
        <f t="shared" si="209"/>
        <v>2000Q2</v>
      </c>
      <c r="G3331" s="40">
        <v>1</v>
      </c>
      <c r="H3331" s="40">
        <v>0</v>
      </c>
      <c r="I3331" s="40">
        <v>12</v>
      </c>
      <c r="J3331" s="42">
        <v>0</v>
      </c>
      <c r="K3331" s="42">
        <f>J3331*OtherData!$C$3</f>
        <v>0</v>
      </c>
      <c r="L3331" s="42" t="str">
        <f>VLOOKUP($C3331,OtherData!$H:$I,2,0)</f>
        <v>Storm</v>
      </c>
      <c r="M3331" s="54">
        <f t="shared" si="210"/>
        <v>-3.928866307812267E-2</v>
      </c>
      <c r="N3331" s="42" t="e">
        <f>VLOOKUP(E3331,Inflation!$A$2:'Inflation'!$L$63,14,FALSE)*J3331</f>
        <v>#REF!</v>
      </c>
      <c r="O3331" s="126" t="e">
        <f t="shared" si="211"/>
        <v>#REF!</v>
      </c>
      <c r="P3331" s="41">
        <v>3</v>
      </c>
      <c r="Q3331" s="41">
        <v>3</v>
      </c>
      <c r="R3331" s="41">
        <v>3</v>
      </c>
      <c r="T3331" s="129"/>
    </row>
    <row r="3332" spans="1:20">
      <c r="A3332" s="40" t="str">
        <f t="shared" si="208"/>
        <v>2_20003</v>
      </c>
      <c r="B3332" s="40">
        <v>2</v>
      </c>
      <c r="C3332" s="41" t="s">
        <v>72</v>
      </c>
      <c r="D3332" s="40">
        <v>3</v>
      </c>
      <c r="E3332" s="40">
        <v>2000</v>
      </c>
      <c r="F3332" s="40" t="str">
        <f t="shared" si="209"/>
        <v>2000Q3</v>
      </c>
      <c r="G3332" s="40">
        <v>1</v>
      </c>
      <c r="H3332" s="40">
        <v>0</v>
      </c>
      <c r="I3332" s="40">
        <v>11</v>
      </c>
      <c r="J3332" s="42">
        <v>0</v>
      </c>
      <c r="K3332" s="42">
        <f>J3332*OtherData!$C$3</f>
        <v>0</v>
      </c>
      <c r="L3332" s="42" t="str">
        <f>VLOOKUP($C3332,OtherData!$H:$I,2,0)</f>
        <v>Storm</v>
      </c>
      <c r="M3332" s="54">
        <f t="shared" si="210"/>
        <v>-3.928866307812267E-2</v>
      </c>
      <c r="N3332" s="42" t="e">
        <f>VLOOKUP(E3332,Inflation!$A$2:'Inflation'!$L$63,14,FALSE)*J3332</f>
        <v>#REF!</v>
      </c>
      <c r="O3332" s="126" t="e">
        <f t="shared" si="211"/>
        <v>#REF!</v>
      </c>
      <c r="P3332" s="41">
        <v>4</v>
      </c>
      <c r="Q3332" s="41">
        <v>4</v>
      </c>
      <c r="R3332" s="41">
        <v>4</v>
      </c>
      <c r="T3332" s="129"/>
    </row>
    <row r="3333" spans="1:20">
      <c r="A3333" s="40" t="str">
        <f t="shared" si="208"/>
        <v>2_20012</v>
      </c>
      <c r="B3333" s="40">
        <v>2</v>
      </c>
      <c r="C3333" s="41" t="s">
        <v>69</v>
      </c>
      <c r="D3333" s="40">
        <v>2</v>
      </c>
      <c r="E3333" s="40">
        <v>2001</v>
      </c>
      <c r="F3333" s="40" t="str">
        <f t="shared" si="209"/>
        <v>2001Q2</v>
      </c>
      <c r="G3333" s="40">
        <v>1</v>
      </c>
      <c r="H3333" s="40">
        <v>0</v>
      </c>
      <c r="I3333" s="40">
        <v>0</v>
      </c>
      <c r="J3333" s="42">
        <v>0</v>
      </c>
      <c r="K3333" s="42">
        <f>J3333*OtherData!$C$3</f>
        <v>0</v>
      </c>
      <c r="L3333" s="42" t="str">
        <f>VLOOKUP($C3333,OtherData!$H:$I,2,0)</f>
        <v>Wind</v>
      </c>
      <c r="M3333" s="54">
        <f t="shared" si="210"/>
        <v>-3.928866307812267E-2</v>
      </c>
      <c r="N3333" s="42" t="e">
        <f>VLOOKUP(E3333,Inflation!$A$2:'Inflation'!$L$63,14,FALSE)*J3333</f>
        <v>#REF!</v>
      </c>
      <c r="O3333" s="126" t="e">
        <f t="shared" si="211"/>
        <v>#REF!</v>
      </c>
      <c r="P3333" s="41">
        <v>3</v>
      </c>
      <c r="Q3333" s="41">
        <v>3</v>
      </c>
      <c r="R3333" s="41">
        <v>3</v>
      </c>
      <c r="T3333" s="129"/>
    </row>
    <row r="3334" spans="1:20">
      <c r="A3334" s="40" t="str">
        <f t="shared" si="208"/>
        <v>2_20021</v>
      </c>
      <c r="B3334" s="40">
        <v>2</v>
      </c>
      <c r="C3334" s="41" t="s">
        <v>69</v>
      </c>
      <c r="D3334" s="40">
        <v>1</v>
      </c>
      <c r="E3334" s="40">
        <v>2002</v>
      </c>
      <c r="F3334" s="40" t="str">
        <f t="shared" si="209"/>
        <v>2002Q1</v>
      </c>
      <c r="G3334" s="40">
        <v>1</v>
      </c>
      <c r="H3334" s="40">
        <v>12</v>
      </c>
      <c r="I3334" s="40">
        <v>0</v>
      </c>
      <c r="J3334" s="42">
        <v>0</v>
      </c>
      <c r="K3334" s="42">
        <f>J3334*OtherData!$C$3</f>
        <v>0</v>
      </c>
      <c r="L3334" s="42" t="str">
        <f>VLOOKUP($C3334,OtherData!$H:$I,2,0)</f>
        <v>Wind</v>
      </c>
      <c r="M3334" s="54">
        <f t="shared" si="210"/>
        <v>-3.928866307812267E-2</v>
      </c>
      <c r="N3334" s="42" t="e">
        <f>VLOOKUP(E3334,Inflation!$A$2:'Inflation'!$L$63,14,FALSE)*J3334</f>
        <v>#REF!</v>
      </c>
      <c r="O3334" s="126" t="e">
        <f t="shared" si="211"/>
        <v>#REF!</v>
      </c>
      <c r="P3334" s="41">
        <v>5</v>
      </c>
      <c r="Q3334" s="41">
        <v>2</v>
      </c>
      <c r="R3334" s="41">
        <v>2</v>
      </c>
      <c r="T3334" s="129"/>
    </row>
    <row r="3335" spans="1:20">
      <c r="A3335" s="40" t="str">
        <f t="shared" si="208"/>
        <v>1_20032</v>
      </c>
      <c r="B3335" s="40">
        <v>1</v>
      </c>
      <c r="C3335" s="41" t="s">
        <v>86</v>
      </c>
      <c r="D3335" s="40">
        <v>2</v>
      </c>
      <c r="E3335" s="40">
        <v>2003</v>
      </c>
      <c r="F3335" s="40" t="str">
        <f t="shared" si="209"/>
        <v>2003Q2</v>
      </c>
      <c r="G3335" s="40">
        <v>1</v>
      </c>
      <c r="H3335" s="40">
        <v>0</v>
      </c>
      <c r="I3335" s="40">
        <v>11</v>
      </c>
      <c r="J3335" s="42">
        <v>0</v>
      </c>
      <c r="K3335" s="42">
        <f>J3335*OtherData!$C$3</f>
        <v>0</v>
      </c>
      <c r="L3335" s="42" t="str">
        <f>VLOOKUP($C3335,OtherData!$H:$I,2,0)</f>
        <v>Storm</v>
      </c>
      <c r="M3335" s="54">
        <f t="shared" si="210"/>
        <v>-3.928866307812267E-2</v>
      </c>
      <c r="N3335" s="42" t="e">
        <f>VLOOKUP(E3335,Inflation!$A$2:'Inflation'!$L$63,14,FALSE)*J3335</f>
        <v>#REF!</v>
      </c>
      <c r="O3335" s="126" t="e">
        <f t="shared" si="211"/>
        <v>#REF!</v>
      </c>
      <c r="P3335" s="41">
        <v>3</v>
      </c>
      <c r="Q3335" s="41">
        <v>3</v>
      </c>
      <c r="R3335" s="41">
        <v>3</v>
      </c>
      <c r="T3335" s="129"/>
    </row>
    <row r="3336" spans="1:20">
      <c r="A3336" s="40" t="str">
        <f t="shared" si="208"/>
        <v>4_20033</v>
      </c>
      <c r="B3336" s="40">
        <v>4</v>
      </c>
      <c r="C3336" s="41" t="s">
        <v>72</v>
      </c>
      <c r="D3336" s="40">
        <v>3</v>
      </c>
      <c r="E3336" s="40">
        <v>2003</v>
      </c>
      <c r="F3336" s="40" t="str">
        <f t="shared" si="209"/>
        <v>2003Q3</v>
      </c>
      <c r="G3336" s="40">
        <v>1</v>
      </c>
      <c r="H3336" s="40">
        <v>0</v>
      </c>
      <c r="I3336" s="40">
        <v>11</v>
      </c>
      <c r="J3336" s="42">
        <v>0</v>
      </c>
      <c r="K3336" s="42">
        <f>J3336*OtherData!$C$3</f>
        <v>0</v>
      </c>
      <c r="L3336" s="42" t="str">
        <f>VLOOKUP($C3336,OtherData!$H:$I,2,0)</f>
        <v>Storm</v>
      </c>
      <c r="M3336" s="54">
        <f t="shared" si="210"/>
        <v>-3.928866307812267E-2</v>
      </c>
      <c r="N3336" s="42" t="e">
        <f>VLOOKUP(E3336,Inflation!$A$2:'Inflation'!$L$63,14,FALSE)*J3336</f>
        <v>#REF!</v>
      </c>
      <c r="O3336" s="126" t="e">
        <f t="shared" si="211"/>
        <v>#REF!</v>
      </c>
      <c r="P3336" s="41">
        <v>1</v>
      </c>
      <c r="Q3336" s="41">
        <v>1</v>
      </c>
      <c r="R3336" s="41">
        <v>1</v>
      </c>
      <c r="T3336" s="129"/>
    </row>
    <row r="3337" spans="1:20">
      <c r="A3337" s="40" t="str">
        <f t="shared" si="208"/>
        <v>2_20042</v>
      </c>
      <c r="B3337" s="40">
        <v>2</v>
      </c>
      <c r="C3337" s="41" t="s">
        <v>78</v>
      </c>
      <c r="D3337" s="40">
        <v>2</v>
      </c>
      <c r="E3337" s="40">
        <v>2004</v>
      </c>
      <c r="F3337" s="40" t="str">
        <f t="shared" si="209"/>
        <v>2004Q2</v>
      </c>
      <c r="G3337" s="40">
        <v>1</v>
      </c>
      <c r="H3337" s="40">
        <v>23</v>
      </c>
      <c r="I3337" s="40">
        <v>0</v>
      </c>
      <c r="J3337" s="42">
        <v>0</v>
      </c>
      <c r="K3337" s="42">
        <f>J3337*OtherData!$C$3</f>
        <v>0</v>
      </c>
      <c r="L3337" s="42" t="str">
        <f>VLOOKUP($C3337,OtherData!$H:$I,2,0)</f>
        <v>Water</v>
      </c>
      <c r="M3337" s="54">
        <f t="shared" si="210"/>
        <v>-3.928866307812267E-2</v>
      </c>
      <c r="N3337" s="42" t="e">
        <f>VLOOKUP(E3337,Inflation!$A$2:'Inflation'!$L$63,14,FALSE)*J3337</f>
        <v>#REF!</v>
      </c>
      <c r="O3337" s="126" t="e">
        <f t="shared" si="211"/>
        <v>#REF!</v>
      </c>
      <c r="P3337" s="41">
        <v>3</v>
      </c>
      <c r="Q3337" s="41">
        <v>3</v>
      </c>
      <c r="R3337" s="41">
        <v>3</v>
      </c>
      <c r="T3337" s="129"/>
    </row>
    <row r="3338" spans="1:20">
      <c r="A3338" s="40" t="str">
        <f t="shared" si="208"/>
        <v>4_20044</v>
      </c>
      <c r="B3338" s="40">
        <v>4</v>
      </c>
      <c r="C3338" s="41" t="s">
        <v>68</v>
      </c>
      <c r="D3338" s="40">
        <v>4</v>
      </c>
      <c r="E3338" s="40">
        <v>2004</v>
      </c>
      <c r="F3338" s="40" t="str">
        <f t="shared" si="209"/>
        <v>2004Q4</v>
      </c>
      <c r="G3338" s="40">
        <v>1</v>
      </c>
      <c r="H3338" s="40">
        <v>0</v>
      </c>
      <c r="I3338" s="40">
        <v>11</v>
      </c>
      <c r="J3338" s="42">
        <v>0</v>
      </c>
      <c r="K3338" s="42">
        <f>J3338*OtherData!$C$3</f>
        <v>0</v>
      </c>
      <c r="L3338" s="42" t="str">
        <f>VLOOKUP($C3338,OtherData!$H:$I,2,0)</f>
        <v>Wind</v>
      </c>
      <c r="M3338" s="54">
        <f t="shared" si="210"/>
        <v>-3.928866307812267E-2</v>
      </c>
      <c r="N3338" s="42" t="e">
        <f>VLOOKUP(E3338,Inflation!$A$2:'Inflation'!$L$63,14,FALSE)*J3338</f>
        <v>#REF!</v>
      </c>
      <c r="O3338" s="126" t="e">
        <f t="shared" si="211"/>
        <v>#REF!</v>
      </c>
      <c r="P3338" s="41">
        <v>2</v>
      </c>
      <c r="Q3338" s="41">
        <v>2</v>
      </c>
      <c r="R3338" s="41">
        <v>2</v>
      </c>
      <c r="T3338" s="129"/>
    </row>
    <row r="3339" spans="1:20">
      <c r="A3339" s="40" t="str">
        <f t="shared" si="208"/>
        <v>2_20052</v>
      </c>
      <c r="B3339" s="40">
        <v>2</v>
      </c>
      <c r="C3339" s="41" t="s">
        <v>78</v>
      </c>
      <c r="D3339" s="40">
        <v>2</v>
      </c>
      <c r="E3339" s="40">
        <v>2005</v>
      </c>
      <c r="F3339" s="40" t="str">
        <f t="shared" si="209"/>
        <v>2005Q2</v>
      </c>
      <c r="G3339" s="40">
        <v>1</v>
      </c>
      <c r="H3339" s="40">
        <v>24</v>
      </c>
      <c r="I3339" s="40">
        <v>0</v>
      </c>
      <c r="J3339" s="42">
        <v>0</v>
      </c>
      <c r="K3339" s="42">
        <f>J3339*OtherData!$C$3</f>
        <v>0</v>
      </c>
      <c r="L3339" s="42" t="str">
        <f>VLOOKUP($C3339,OtherData!$H:$I,2,0)</f>
        <v>Water</v>
      </c>
      <c r="M3339" s="54">
        <f t="shared" si="210"/>
        <v>-3.928866307812267E-2</v>
      </c>
      <c r="N3339" s="42" t="e">
        <f>VLOOKUP(E3339,Inflation!$A$2:'Inflation'!$L$63,14,FALSE)*J3339</f>
        <v>#REF!</v>
      </c>
      <c r="O3339" s="126" t="e">
        <f t="shared" si="211"/>
        <v>#REF!</v>
      </c>
      <c r="P3339" s="41">
        <v>3</v>
      </c>
      <c r="Q3339" s="41">
        <v>3</v>
      </c>
      <c r="R3339" s="41">
        <v>3</v>
      </c>
      <c r="T3339" s="129"/>
    </row>
    <row r="3340" spans="1:20">
      <c r="A3340" s="40" t="str">
        <f t="shared" si="208"/>
        <v>2_20053</v>
      </c>
      <c r="B3340" s="40">
        <v>2</v>
      </c>
      <c r="C3340" s="41" t="s">
        <v>78</v>
      </c>
      <c r="D3340" s="40">
        <v>3</v>
      </c>
      <c r="E3340" s="40">
        <v>2005</v>
      </c>
      <c r="F3340" s="40" t="str">
        <f t="shared" si="209"/>
        <v>2005Q3</v>
      </c>
      <c r="G3340" s="40">
        <v>1</v>
      </c>
      <c r="H3340" s="40">
        <v>24</v>
      </c>
      <c r="I3340" s="40">
        <v>0</v>
      </c>
      <c r="J3340" s="42">
        <v>0</v>
      </c>
      <c r="K3340" s="42">
        <f>J3340*OtherData!$C$3</f>
        <v>0</v>
      </c>
      <c r="L3340" s="42" t="str">
        <f>VLOOKUP($C3340,OtherData!$H:$I,2,0)</f>
        <v>Water</v>
      </c>
      <c r="M3340" s="54">
        <f t="shared" si="210"/>
        <v>-3.928866307812267E-2</v>
      </c>
      <c r="N3340" s="42" t="e">
        <f>VLOOKUP(E3340,Inflation!$A$2:'Inflation'!$L$63,14,FALSE)*J3340</f>
        <v>#REF!</v>
      </c>
      <c r="O3340" s="126" t="e">
        <f t="shared" si="211"/>
        <v>#REF!</v>
      </c>
      <c r="P3340" s="41">
        <v>3</v>
      </c>
      <c r="Q3340" s="41">
        <v>3</v>
      </c>
      <c r="R3340" s="41">
        <v>5</v>
      </c>
      <c r="T3340" s="129"/>
    </row>
    <row r="3341" spans="1:20">
      <c r="A3341" s="40" t="str">
        <f t="shared" si="208"/>
        <v>2_20062</v>
      </c>
      <c r="B3341" s="40">
        <v>2</v>
      </c>
      <c r="C3341" s="41" t="s">
        <v>78</v>
      </c>
      <c r="D3341" s="40">
        <v>2</v>
      </c>
      <c r="E3341" s="40">
        <v>2006</v>
      </c>
      <c r="F3341" s="40" t="str">
        <f t="shared" si="209"/>
        <v>2006Q2</v>
      </c>
      <c r="G3341" s="40">
        <v>1</v>
      </c>
      <c r="H3341" s="40">
        <v>12</v>
      </c>
      <c r="I3341" s="40">
        <v>0</v>
      </c>
      <c r="J3341" s="42">
        <v>0</v>
      </c>
      <c r="K3341" s="42">
        <f>J3341*OtherData!$C$3</f>
        <v>0</v>
      </c>
      <c r="L3341" s="42" t="str">
        <f>VLOOKUP($C3341,OtherData!$H:$I,2,0)</f>
        <v>Water</v>
      </c>
      <c r="M3341" s="54">
        <f t="shared" si="210"/>
        <v>-3.928866307812267E-2</v>
      </c>
      <c r="N3341" s="42" t="e">
        <f>VLOOKUP(E3341,Inflation!$A$2:'Inflation'!$L$63,14,FALSE)*J3341</f>
        <v>#REF!</v>
      </c>
      <c r="O3341" s="126" t="e">
        <f t="shared" si="211"/>
        <v>#REF!</v>
      </c>
      <c r="P3341" s="41">
        <v>5</v>
      </c>
      <c r="Q3341" s="41">
        <v>2</v>
      </c>
      <c r="R3341" s="41">
        <v>2</v>
      </c>
      <c r="T3341" s="129"/>
    </row>
    <row r="3342" spans="1:20">
      <c r="A3342" s="40" t="str">
        <f t="shared" si="208"/>
        <v>5_20062</v>
      </c>
      <c r="B3342" s="40">
        <v>5</v>
      </c>
      <c r="C3342" s="41" t="s">
        <v>86</v>
      </c>
      <c r="D3342" s="40">
        <v>2</v>
      </c>
      <c r="E3342" s="40">
        <v>2006</v>
      </c>
      <c r="F3342" s="40" t="str">
        <f t="shared" si="209"/>
        <v>2006Q2</v>
      </c>
      <c r="G3342" s="40">
        <v>1</v>
      </c>
      <c r="H3342" s="40">
        <v>0</v>
      </c>
      <c r="I3342" s="40">
        <v>117</v>
      </c>
      <c r="J3342" s="42">
        <v>0</v>
      </c>
      <c r="K3342" s="42">
        <f>J3342*OtherData!$C$3</f>
        <v>0</v>
      </c>
      <c r="L3342" s="42" t="str">
        <f>VLOOKUP($C3342,OtherData!$H:$I,2,0)</f>
        <v>Storm</v>
      </c>
      <c r="M3342" s="54">
        <f t="shared" si="210"/>
        <v>-3.928866307812267E-2</v>
      </c>
      <c r="N3342" s="42" t="e">
        <f>VLOOKUP(E3342,Inflation!$A$2:'Inflation'!$L$63,14,FALSE)*J3342</f>
        <v>#REF!</v>
      </c>
      <c r="O3342" s="126" t="e">
        <f t="shared" si="211"/>
        <v>#REF!</v>
      </c>
      <c r="P3342" s="41">
        <v>4</v>
      </c>
      <c r="Q3342" s="41">
        <v>4</v>
      </c>
      <c r="R3342" s="41">
        <v>5</v>
      </c>
      <c r="T3342" s="129"/>
    </row>
    <row r="3343" spans="1:20">
      <c r="A3343" s="40" t="str">
        <f t="shared" si="208"/>
        <v>1_20063</v>
      </c>
      <c r="B3343" s="40">
        <v>1</v>
      </c>
      <c r="C3343" s="41" t="s">
        <v>71</v>
      </c>
      <c r="D3343" s="40">
        <v>3</v>
      </c>
      <c r="E3343" s="40">
        <v>2006</v>
      </c>
      <c r="F3343" s="40" t="str">
        <f t="shared" si="209"/>
        <v>2006Q3</v>
      </c>
      <c r="G3343" s="40">
        <v>1</v>
      </c>
      <c r="H3343" s="40">
        <v>11</v>
      </c>
      <c r="I3343" s="40">
        <v>0</v>
      </c>
      <c r="J3343" s="42">
        <v>0</v>
      </c>
      <c r="K3343" s="42">
        <f>J3343*OtherData!$C$3</f>
        <v>0</v>
      </c>
      <c r="L3343" s="42" t="str">
        <f>VLOOKUP($C3343,OtherData!$H:$I,2,0)</f>
        <v>Storm</v>
      </c>
      <c r="M3343" s="54">
        <f t="shared" si="210"/>
        <v>-3.928866307812267E-2</v>
      </c>
      <c r="N3343" s="42" t="e">
        <f>VLOOKUP(E3343,Inflation!$A$2:'Inflation'!$L$63,14,FALSE)*J3343</f>
        <v>#REF!</v>
      </c>
      <c r="O3343" s="126" t="e">
        <f t="shared" si="211"/>
        <v>#REF!</v>
      </c>
      <c r="P3343" s="41">
        <v>3</v>
      </c>
      <c r="Q3343" s="41">
        <v>3</v>
      </c>
      <c r="R3343" s="41">
        <v>5</v>
      </c>
      <c r="T3343" s="129"/>
    </row>
    <row r="3344" spans="1:20">
      <c r="A3344" s="40" t="str">
        <f t="shared" si="208"/>
        <v>6_20071</v>
      </c>
      <c r="B3344" s="40">
        <v>6</v>
      </c>
      <c r="C3344" s="41" t="s">
        <v>68</v>
      </c>
      <c r="D3344" s="40">
        <v>1</v>
      </c>
      <c r="E3344" s="40">
        <v>2007</v>
      </c>
      <c r="F3344" s="40" t="str">
        <f t="shared" si="209"/>
        <v>2007Q1</v>
      </c>
      <c r="G3344" s="40">
        <v>1</v>
      </c>
      <c r="H3344" s="40">
        <v>0</v>
      </c>
      <c r="I3344" s="40">
        <v>0</v>
      </c>
      <c r="J3344" s="42">
        <v>0</v>
      </c>
      <c r="K3344" s="42">
        <f>J3344*OtherData!$C$3</f>
        <v>0</v>
      </c>
      <c r="L3344" s="42" t="str">
        <f>VLOOKUP($C3344,OtherData!$H:$I,2,0)</f>
        <v>Wind</v>
      </c>
      <c r="M3344" s="54">
        <f t="shared" si="210"/>
        <v>-3.928866307812267E-2</v>
      </c>
      <c r="N3344" s="42" t="e">
        <f>VLOOKUP(E3344,Inflation!$A$2:'Inflation'!$L$63,14,FALSE)*J3344</f>
        <v>#REF!</v>
      </c>
      <c r="O3344" s="126" t="e">
        <f t="shared" si="211"/>
        <v>#REF!</v>
      </c>
      <c r="P3344" s="41">
        <v>2</v>
      </c>
      <c r="Q3344" s="41">
        <v>2</v>
      </c>
      <c r="R3344" s="41">
        <v>2</v>
      </c>
      <c r="T3344" s="129"/>
    </row>
    <row r="3345" spans="1:20">
      <c r="A3345" s="40" t="str">
        <f t="shared" si="208"/>
        <v>5_20072</v>
      </c>
      <c r="B3345" s="40">
        <v>5</v>
      </c>
      <c r="C3345" s="41" t="s">
        <v>68</v>
      </c>
      <c r="D3345" s="40">
        <v>2</v>
      </c>
      <c r="E3345" s="40">
        <v>2007</v>
      </c>
      <c r="F3345" s="40" t="str">
        <f t="shared" si="209"/>
        <v>2007Q2</v>
      </c>
      <c r="G3345" s="40">
        <v>1</v>
      </c>
      <c r="H3345" s="40">
        <v>11</v>
      </c>
      <c r="I3345" s="40">
        <v>55</v>
      </c>
      <c r="J3345" s="42">
        <v>0</v>
      </c>
      <c r="K3345" s="42">
        <f>J3345*OtherData!$C$3</f>
        <v>0</v>
      </c>
      <c r="L3345" s="42" t="str">
        <f>VLOOKUP($C3345,OtherData!$H:$I,2,0)</f>
        <v>Wind</v>
      </c>
      <c r="M3345" s="54">
        <f t="shared" si="210"/>
        <v>-3.928866307812267E-2</v>
      </c>
      <c r="N3345" s="42" t="e">
        <f>VLOOKUP(E3345,Inflation!$A$2:'Inflation'!$L$63,14,FALSE)*J3345</f>
        <v>#REF!</v>
      </c>
      <c r="O3345" s="126" t="e">
        <f t="shared" si="211"/>
        <v>#REF!</v>
      </c>
      <c r="P3345" s="41">
        <v>3</v>
      </c>
      <c r="Q3345" s="41">
        <v>3</v>
      </c>
      <c r="R3345" s="41">
        <v>3</v>
      </c>
      <c r="T3345" s="129"/>
    </row>
    <row r="3346" spans="1:20">
      <c r="A3346" s="40" t="str">
        <f t="shared" si="208"/>
        <v>3_20073</v>
      </c>
      <c r="B3346" s="40">
        <v>3</v>
      </c>
      <c r="C3346" s="41" t="s">
        <v>112</v>
      </c>
      <c r="D3346" s="40">
        <v>3</v>
      </c>
      <c r="E3346" s="40">
        <v>2007</v>
      </c>
      <c r="F3346" s="40" t="str">
        <f t="shared" si="209"/>
        <v>2007Q3</v>
      </c>
      <c r="G3346" s="40">
        <v>1</v>
      </c>
      <c r="H3346" s="40">
        <v>13</v>
      </c>
      <c r="I3346" s="40">
        <v>0</v>
      </c>
      <c r="J3346" s="42">
        <v>0</v>
      </c>
      <c r="K3346" s="42">
        <f>J3346*OtherData!$C$3</f>
        <v>0</v>
      </c>
      <c r="L3346" s="42" t="str">
        <f>VLOOKUP($C3346,OtherData!$H:$I,2,0)</f>
        <v>Heat</v>
      </c>
      <c r="M3346" s="54">
        <f t="shared" si="210"/>
        <v>-3.928866307812267E-2</v>
      </c>
      <c r="N3346" s="42" t="e">
        <f>VLOOKUP(E3346,Inflation!$A$2:'Inflation'!$L$63,14,FALSE)*J3346</f>
        <v>#REF!</v>
      </c>
      <c r="O3346" s="126" t="e">
        <f t="shared" si="211"/>
        <v>#REF!</v>
      </c>
      <c r="P3346" s="41">
        <v>3</v>
      </c>
      <c r="Q3346" s="41">
        <v>3</v>
      </c>
      <c r="R3346" s="41">
        <v>3</v>
      </c>
      <c r="T3346" s="129"/>
    </row>
    <row r="3347" spans="1:20">
      <c r="A3347" s="40" t="str">
        <f t="shared" si="208"/>
        <v>2_20072</v>
      </c>
      <c r="B3347" s="40">
        <v>2</v>
      </c>
      <c r="C3347" s="41" t="s">
        <v>72</v>
      </c>
      <c r="D3347" s="40">
        <v>2</v>
      </c>
      <c r="E3347" s="40">
        <v>2007</v>
      </c>
      <c r="F3347" s="40" t="str">
        <f t="shared" si="209"/>
        <v>2007Q2</v>
      </c>
      <c r="G3347" s="40">
        <v>1</v>
      </c>
      <c r="H3347" s="40">
        <v>0</v>
      </c>
      <c r="I3347" s="40">
        <v>12</v>
      </c>
      <c r="J3347" s="42">
        <v>0</v>
      </c>
      <c r="K3347" s="42">
        <f>J3347*OtherData!$C$3</f>
        <v>0</v>
      </c>
      <c r="L3347" s="42" t="str">
        <f>VLOOKUP($C3347,OtherData!$H:$I,2,0)</f>
        <v>Storm</v>
      </c>
      <c r="M3347" s="54">
        <f t="shared" si="210"/>
        <v>-3.928866307812267E-2</v>
      </c>
      <c r="N3347" s="42" t="e">
        <f>VLOOKUP(E3347,Inflation!$A$2:'Inflation'!$L$63,14,FALSE)*J3347</f>
        <v>#REF!</v>
      </c>
      <c r="O3347" s="126" t="e">
        <f t="shared" si="211"/>
        <v>#REF!</v>
      </c>
      <c r="P3347" s="41">
        <v>3</v>
      </c>
      <c r="Q3347" s="41">
        <v>3</v>
      </c>
      <c r="R3347" s="41">
        <v>3</v>
      </c>
      <c r="T3347" s="129"/>
    </row>
    <row r="3348" spans="1:20">
      <c r="A3348" s="40" t="str">
        <f t="shared" si="208"/>
        <v>1_20072</v>
      </c>
      <c r="B3348" s="40">
        <v>1</v>
      </c>
      <c r="C3348" s="41" t="s">
        <v>67</v>
      </c>
      <c r="D3348" s="40">
        <v>2</v>
      </c>
      <c r="E3348" s="40">
        <v>2007</v>
      </c>
      <c r="F3348" s="40" t="str">
        <f t="shared" si="209"/>
        <v>2007Q2</v>
      </c>
      <c r="G3348" s="40">
        <v>1</v>
      </c>
      <c r="H3348" s="40">
        <v>0</v>
      </c>
      <c r="I3348" s="40">
        <v>0</v>
      </c>
      <c r="J3348" s="42">
        <v>0</v>
      </c>
      <c r="K3348" s="42">
        <f>J3348*OtherData!$C$3</f>
        <v>0</v>
      </c>
      <c r="L3348" s="42" t="str">
        <f>VLOOKUP($C3348,OtherData!$H:$I,2,0)</f>
        <v>Winter</v>
      </c>
      <c r="M3348" s="54">
        <f t="shared" si="210"/>
        <v>-3.928866307812267E-2</v>
      </c>
      <c r="N3348" s="42" t="e">
        <f>VLOOKUP(E3348,Inflation!$A$2:'Inflation'!$L$63,14,FALSE)*J3348</f>
        <v>#REF!</v>
      </c>
      <c r="O3348" s="126" t="e">
        <f t="shared" si="211"/>
        <v>#REF!</v>
      </c>
      <c r="P3348" s="41">
        <v>2</v>
      </c>
      <c r="Q3348" s="41">
        <v>2</v>
      </c>
      <c r="R3348" s="41">
        <v>2</v>
      </c>
      <c r="T3348" s="129"/>
    </row>
    <row r="3349" spans="1:20">
      <c r="A3349" s="40" t="str">
        <f t="shared" si="208"/>
        <v>1_20072</v>
      </c>
      <c r="B3349" s="40">
        <v>1</v>
      </c>
      <c r="C3349" s="41" t="s">
        <v>67</v>
      </c>
      <c r="D3349" s="40">
        <v>2</v>
      </c>
      <c r="E3349" s="40">
        <v>2007</v>
      </c>
      <c r="F3349" s="40" t="str">
        <f t="shared" si="209"/>
        <v>2007Q2</v>
      </c>
      <c r="G3349" s="40">
        <v>1</v>
      </c>
      <c r="H3349" s="40">
        <v>0</v>
      </c>
      <c r="I3349" s="40">
        <v>0</v>
      </c>
      <c r="J3349" s="42">
        <v>0</v>
      </c>
      <c r="K3349" s="42">
        <f>J3349*OtherData!$C$3</f>
        <v>0</v>
      </c>
      <c r="L3349" s="42" t="str">
        <f>VLOOKUP($C3349,OtherData!$H:$I,2,0)</f>
        <v>Winter</v>
      </c>
      <c r="M3349" s="54">
        <f t="shared" si="210"/>
        <v>-3.928866307812267E-2</v>
      </c>
      <c r="N3349" s="42" t="e">
        <f>VLOOKUP(E3349,Inflation!$A$2:'Inflation'!$L$63,14,FALSE)*J3349</f>
        <v>#REF!</v>
      </c>
      <c r="O3349" s="126" t="e">
        <f t="shared" si="211"/>
        <v>#REF!</v>
      </c>
      <c r="P3349" s="41">
        <v>2</v>
      </c>
      <c r="Q3349" s="41">
        <v>2</v>
      </c>
      <c r="R3349" s="41">
        <v>2</v>
      </c>
      <c r="T3349" s="129"/>
    </row>
    <row r="3350" spans="1:20">
      <c r="A3350" s="40" t="str">
        <f t="shared" si="208"/>
        <v>2_20073</v>
      </c>
      <c r="B3350" s="40">
        <v>2</v>
      </c>
      <c r="C3350" s="41" t="s">
        <v>78</v>
      </c>
      <c r="D3350" s="40">
        <v>3</v>
      </c>
      <c r="E3350" s="40">
        <v>2007</v>
      </c>
      <c r="F3350" s="40" t="str">
        <f t="shared" si="209"/>
        <v>2007Q3</v>
      </c>
      <c r="G3350" s="40">
        <v>1</v>
      </c>
      <c r="H3350" s="40">
        <v>12</v>
      </c>
      <c r="I3350" s="40">
        <v>0</v>
      </c>
      <c r="J3350" s="42">
        <v>0</v>
      </c>
      <c r="K3350" s="42">
        <f>J3350*OtherData!$C$3</f>
        <v>0</v>
      </c>
      <c r="L3350" s="42" t="str">
        <f>VLOOKUP($C3350,OtherData!$H:$I,2,0)</f>
        <v>Water</v>
      </c>
      <c r="M3350" s="54">
        <f t="shared" si="210"/>
        <v>-3.928866307812267E-2</v>
      </c>
      <c r="N3350" s="42" t="e">
        <f>VLOOKUP(E3350,Inflation!$A$2:'Inflation'!$L$63,14,FALSE)*J3350</f>
        <v>#REF!</v>
      </c>
      <c r="O3350" s="126" t="e">
        <f t="shared" si="211"/>
        <v>#REF!</v>
      </c>
      <c r="P3350" s="41">
        <v>3</v>
      </c>
      <c r="Q3350" s="41">
        <v>3</v>
      </c>
      <c r="R3350" s="41">
        <v>5</v>
      </c>
      <c r="T3350" s="129"/>
    </row>
    <row r="3351" spans="1:20">
      <c r="A3351" s="40" t="str">
        <f t="shared" si="208"/>
        <v>2_20073</v>
      </c>
      <c r="B3351" s="40">
        <v>2</v>
      </c>
      <c r="C3351" s="41" t="s">
        <v>78</v>
      </c>
      <c r="D3351" s="40">
        <v>3</v>
      </c>
      <c r="E3351" s="40">
        <v>2007</v>
      </c>
      <c r="F3351" s="40" t="str">
        <f t="shared" si="209"/>
        <v>2007Q3</v>
      </c>
      <c r="G3351" s="40">
        <v>1</v>
      </c>
      <c r="H3351" s="40">
        <v>11</v>
      </c>
      <c r="I3351" s="40">
        <v>0</v>
      </c>
      <c r="J3351" s="42">
        <v>0</v>
      </c>
      <c r="K3351" s="42">
        <f>J3351*OtherData!$C$3</f>
        <v>0</v>
      </c>
      <c r="L3351" s="42" t="str">
        <f>VLOOKUP($C3351,OtherData!$H:$I,2,0)</f>
        <v>Water</v>
      </c>
      <c r="M3351" s="54">
        <f t="shared" si="210"/>
        <v>-3.928866307812267E-2</v>
      </c>
      <c r="N3351" s="42" t="e">
        <f>VLOOKUP(E3351,Inflation!$A$2:'Inflation'!$L$63,14,FALSE)*J3351</f>
        <v>#REF!</v>
      </c>
      <c r="O3351" s="126" t="e">
        <f t="shared" si="211"/>
        <v>#REF!</v>
      </c>
      <c r="P3351" s="41">
        <v>5</v>
      </c>
      <c r="Q3351" s="41">
        <v>2</v>
      </c>
      <c r="R3351" s="41">
        <v>2</v>
      </c>
      <c r="T3351" s="129"/>
    </row>
    <row r="3352" spans="1:20">
      <c r="A3352" s="40" t="str">
        <f t="shared" si="208"/>
        <v>6_20082</v>
      </c>
      <c r="B3352" s="40">
        <v>6</v>
      </c>
      <c r="C3352" s="41" t="s">
        <v>68</v>
      </c>
      <c r="D3352" s="40">
        <v>2</v>
      </c>
      <c r="E3352" s="40">
        <v>2008</v>
      </c>
      <c r="F3352" s="40" t="str">
        <f t="shared" si="209"/>
        <v>2008Q2</v>
      </c>
      <c r="G3352" s="40">
        <v>1</v>
      </c>
      <c r="H3352" s="40">
        <v>0</v>
      </c>
      <c r="I3352" s="40">
        <v>0</v>
      </c>
      <c r="J3352" s="42">
        <v>0</v>
      </c>
      <c r="K3352" s="42">
        <f>J3352*OtherData!$C$3</f>
        <v>0</v>
      </c>
      <c r="L3352" s="42" t="str">
        <f>VLOOKUP($C3352,OtherData!$H:$I,2,0)</f>
        <v>Wind</v>
      </c>
      <c r="M3352" s="54">
        <f t="shared" si="210"/>
        <v>-3.928866307812267E-2</v>
      </c>
      <c r="N3352" s="42" t="e">
        <f>VLOOKUP(E3352,Inflation!$A$2:'Inflation'!$L$63,14,FALSE)*J3352</f>
        <v>#REF!</v>
      </c>
      <c r="O3352" s="126" t="e">
        <f t="shared" si="211"/>
        <v>#REF!</v>
      </c>
      <c r="P3352" s="41">
        <v>3</v>
      </c>
      <c r="Q3352" s="41">
        <v>3</v>
      </c>
      <c r="R3352" s="41">
        <v>3</v>
      </c>
      <c r="T3352" s="129"/>
    </row>
    <row r="3353" spans="1:20">
      <c r="A3353" s="40" t="str">
        <f t="shared" si="208"/>
        <v>4_20083</v>
      </c>
      <c r="B3353" s="40">
        <v>4</v>
      </c>
      <c r="C3353" s="41" t="s">
        <v>72</v>
      </c>
      <c r="D3353" s="40">
        <v>3</v>
      </c>
      <c r="E3353" s="40">
        <v>2008</v>
      </c>
      <c r="F3353" s="40" t="str">
        <f t="shared" si="209"/>
        <v>2008Q3</v>
      </c>
      <c r="G3353" s="40">
        <v>1</v>
      </c>
      <c r="H3353" s="40">
        <v>12</v>
      </c>
      <c r="I3353" s="40">
        <v>0</v>
      </c>
      <c r="J3353" s="42">
        <v>0</v>
      </c>
      <c r="K3353" s="42">
        <f>J3353*OtherData!$C$3</f>
        <v>0</v>
      </c>
      <c r="L3353" s="42" t="str">
        <f>VLOOKUP($C3353,OtherData!$H:$I,2,0)</f>
        <v>Storm</v>
      </c>
      <c r="M3353" s="54">
        <f t="shared" si="210"/>
        <v>-3.928866307812267E-2</v>
      </c>
      <c r="N3353" s="42" t="e">
        <f>VLOOKUP(E3353,Inflation!$A$2:'Inflation'!$L$63,14,FALSE)*J3353</f>
        <v>#REF!</v>
      </c>
      <c r="O3353" s="126" t="e">
        <f t="shared" si="211"/>
        <v>#REF!</v>
      </c>
      <c r="P3353" s="41">
        <v>2</v>
      </c>
      <c r="Q3353" s="41">
        <v>2</v>
      </c>
      <c r="R3353" s="41">
        <v>2</v>
      </c>
      <c r="T3353" s="129"/>
    </row>
    <row r="3354" spans="1:20">
      <c r="A3354" s="40" t="str">
        <f t="shared" si="208"/>
        <v>2_20092</v>
      </c>
      <c r="B3354" s="40">
        <v>2</v>
      </c>
      <c r="C3354" s="41" t="s">
        <v>78</v>
      </c>
      <c r="D3354" s="40">
        <v>2</v>
      </c>
      <c r="E3354" s="40">
        <v>2009</v>
      </c>
      <c r="F3354" s="40" t="str">
        <f t="shared" si="209"/>
        <v>2009Q2</v>
      </c>
      <c r="G3354" s="40">
        <v>1</v>
      </c>
      <c r="H3354" s="40">
        <v>12</v>
      </c>
      <c r="I3354" s="40">
        <v>0</v>
      </c>
      <c r="J3354" s="42">
        <v>0</v>
      </c>
      <c r="K3354" s="42">
        <f>J3354*OtherData!$C$3</f>
        <v>0</v>
      </c>
      <c r="L3354" s="42" t="str">
        <f>VLOOKUP($C3354,OtherData!$H:$I,2,0)</f>
        <v>Water</v>
      </c>
      <c r="M3354" s="54">
        <f t="shared" si="210"/>
        <v>-3.928866307812267E-2</v>
      </c>
      <c r="N3354" s="42" t="e">
        <f>VLOOKUP(E3354,Inflation!$A$2:'Inflation'!$L$63,14,FALSE)*J3354</f>
        <v>#REF!</v>
      </c>
      <c r="O3354" s="126" t="e">
        <f t="shared" si="211"/>
        <v>#REF!</v>
      </c>
      <c r="P3354" s="41">
        <v>2</v>
      </c>
      <c r="Q3354" s="41">
        <v>2</v>
      </c>
      <c r="R3354" s="41">
        <v>2</v>
      </c>
      <c r="T3354" s="129"/>
    </row>
    <row r="3355" spans="1:20">
      <c r="A3355" s="40" t="str">
        <f t="shared" si="208"/>
        <v>2_20093</v>
      </c>
      <c r="B3355" s="40">
        <v>2</v>
      </c>
      <c r="C3355" s="41" t="s">
        <v>78</v>
      </c>
      <c r="D3355" s="40">
        <v>3</v>
      </c>
      <c r="E3355" s="40">
        <v>2009</v>
      </c>
      <c r="F3355" s="40" t="str">
        <f t="shared" si="209"/>
        <v>2009Q3</v>
      </c>
      <c r="G3355" s="40">
        <v>1</v>
      </c>
      <c r="H3355" s="40">
        <v>10</v>
      </c>
      <c r="I3355" s="40">
        <v>10</v>
      </c>
      <c r="J3355" s="42">
        <v>0</v>
      </c>
      <c r="K3355" s="42">
        <f>J3355*OtherData!$C$3</f>
        <v>0</v>
      </c>
      <c r="L3355" s="42" t="str">
        <f>VLOOKUP($C3355,OtherData!$H:$I,2,0)</f>
        <v>Water</v>
      </c>
      <c r="M3355" s="54">
        <f t="shared" si="210"/>
        <v>-3.928866307812267E-2</v>
      </c>
      <c r="N3355" s="42" t="e">
        <f>VLOOKUP(E3355,Inflation!$A$2:'Inflation'!$L$63,14,FALSE)*J3355</f>
        <v>#REF!</v>
      </c>
      <c r="O3355" s="126" t="e">
        <f t="shared" si="211"/>
        <v>#REF!</v>
      </c>
      <c r="P3355" s="41">
        <v>1</v>
      </c>
      <c r="Q3355" s="41">
        <v>1</v>
      </c>
      <c r="R3355" s="41">
        <v>1</v>
      </c>
      <c r="T3355" s="129"/>
    </row>
    <row r="3356" spans="1:20">
      <c r="A3356" s="40" t="str">
        <f t="shared" si="208"/>
        <v>2_20093</v>
      </c>
      <c r="B3356" s="40">
        <v>2</v>
      </c>
      <c r="C3356" s="41" t="s">
        <v>78</v>
      </c>
      <c r="D3356" s="40">
        <v>3</v>
      </c>
      <c r="E3356" s="40">
        <v>2009</v>
      </c>
      <c r="F3356" s="40" t="str">
        <f t="shared" si="209"/>
        <v>2009Q3</v>
      </c>
      <c r="G3356" s="40">
        <v>1</v>
      </c>
      <c r="H3356" s="40">
        <v>12</v>
      </c>
      <c r="I3356" s="40">
        <v>12</v>
      </c>
      <c r="J3356" s="42">
        <v>0</v>
      </c>
      <c r="K3356" s="42">
        <f>J3356*OtherData!$C$3</f>
        <v>0</v>
      </c>
      <c r="L3356" s="42" t="str">
        <f>VLOOKUP($C3356,OtherData!$H:$I,2,0)</f>
        <v>Water</v>
      </c>
      <c r="M3356" s="54">
        <f t="shared" si="210"/>
        <v>-3.928866307812267E-2</v>
      </c>
      <c r="N3356" s="42" t="e">
        <f>VLOOKUP(E3356,Inflation!$A$2:'Inflation'!$L$63,14,FALSE)*J3356</f>
        <v>#REF!</v>
      </c>
      <c r="O3356" s="126" t="e">
        <f t="shared" si="211"/>
        <v>#REF!</v>
      </c>
      <c r="P3356" s="41">
        <v>4</v>
      </c>
      <c r="Q3356" s="41">
        <v>4</v>
      </c>
      <c r="R3356" s="41">
        <v>5</v>
      </c>
      <c r="T3356" s="129"/>
    </row>
    <row r="3357" spans="1:20">
      <c r="A3357" s="40" t="str">
        <f t="shared" si="208"/>
        <v>3_20094</v>
      </c>
      <c r="B3357" s="40">
        <v>3</v>
      </c>
      <c r="C3357" s="41" t="s">
        <v>112</v>
      </c>
      <c r="D3357" s="40">
        <v>4</v>
      </c>
      <c r="E3357" s="40">
        <v>2009</v>
      </c>
      <c r="F3357" s="40" t="str">
        <f t="shared" si="209"/>
        <v>2009Q4</v>
      </c>
      <c r="G3357" s="40">
        <v>1</v>
      </c>
      <c r="H3357" s="40">
        <v>12</v>
      </c>
      <c r="I3357" s="40">
        <v>0</v>
      </c>
      <c r="J3357" s="42">
        <v>0</v>
      </c>
      <c r="K3357" s="42">
        <f>J3357*OtherData!$C$3</f>
        <v>0</v>
      </c>
      <c r="L3357" s="42" t="str">
        <f>VLOOKUP($C3357,OtherData!$H:$I,2,0)</f>
        <v>Heat</v>
      </c>
      <c r="M3357" s="54">
        <f t="shared" si="210"/>
        <v>-3.928866307812267E-2</v>
      </c>
      <c r="N3357" s="42" t="e">
        <f>VLOOKUP(E3357,Inflation!$A$2:'Inflation'!$L$63,14,FALSE)*J3357</f>
        <v>#REF!</v>
      </c>
      <c r="O3357" s="126" t="e">
        <f t="shared" si="211"/>
        <v>#REF!</v>
      </c>
      <c r="P3357" s="41">
        <v>3</v>
      </c>
      <c r="Q3357" s="41">
        <v>3</v>
      </c>
      <c r="R3357" s="41">
        <v>3</v>
      </c>
      <c r="T3357" s="129"/>
    </row>
    <row r="3358" spans="1:20">
      <c r="A3358" s="40" t="str">
        <f t="shared" si="208"/>
        <v>6_20191</v>
      </c>
      <c r="B3358" s="40">
        <v>6</v>
      </c>
      <c r="C3358" s="41" t="s">
        <v>68</v>
      </c>
      <c r="D3358" s="40">
        <v>1</v>
      </c>
      <c r="E3358" s="40">
        <v>2019</v>
      </c>
      <c r="F3358" s="40" t="str">
        <f t="shared" si="209"/>
        <v>2019Q1</v>
      </c>
      <c r="G3358" s="40">
        <v>1</v>
      </c>
      <c r="H3358" s="40">
        <v>0</v>
      </c>
      <c r="I3358" s="40">
        <v>78</v>
      </c>
      <c r="J3358" s="42">
        <v>0</v>
      </c>
      <c r="K3358" s="42">
        <f>J3358*OtherData!$C$3</f>
        <v>0</v>
      </c>
      <c r="L3358" s="42" t="str">
        <f>VLOOKUP($C3358,OtherData!$H:$I,2,0)</f>
        <v>Wind</v>
      </c>
      <c r="M3358" s="54">
        <f t="shared" si="210"/>
        <v>-3.928866307812267E-2</v>
      </c>
      <c r="N3358" s="42" t="e">
        <f>VLOOKUP(E3358,Inflation!$A$2:'Inflation'!$L$63,14,FALSE)*J3358</f>
        <v>#REF!</v>
      </c>
      <c r="O3358" s="126" t="e">
        <f t="shared" si="211"/>
        <v>#REF!</v>
      </c>
      <c r="P3358" s="41">
        <v>5</v>
      </c>
      <c r="Q3358" s="41">
        <v>2</v>
      </c>
      <c r="R3358" s="41">
        <v>2</v>
      </c>
      <c r="T3358" s="129"/>
    </row>
    <row r="3359" spans="1:20">
      <c r="A3359" s="40" t="str">
        <f t="shared" si="208"/>
        <v>3_20192</v>
      </c>
      <c r="B3359" s="40">
        <v>3</v>
      </c>
      <c r="C3359" s="41" t="s">
        <v>71</v>
      </c>
      <c r="D3359" s="40">
        <v>2</v>
      </c>
      <c r="E3359" s="40">
        <v>2019</v>
      </c>
      <c r="F3359" s="40" t="str">
        <f t="shared" si="209"/>
        <v>2019Q2</v>
      </c>
      <c r="G3359" s="40">
        <v>1</v>
      </c>
      <c r="H3359" s="40">
        <v>12</v>
      </c>
      <c r="I3359" s="40">
        <v>0</v>
      </c>
      <c r="J3359" s="42">
        <v>0</v>
      </c>
      <c r="K3359" s="42">
        <f>J3359*OtherData!$C$3</f>
        <v>0</v>
      </c>
      <c r="L3359" s="42" t="str">
        <f>VLOOKUP($C3359,OtherData!$H:$I,2,0)</f>
        <v>Storm</v>
      </c>
      <c r="M3359" s="54">
        <f t="shared" si="210"/>
        <v>-3.928866307812267E-2</v>
      </c>
      <c r="N3359" s="42" t="e">
        <f>VLOOKUP(E3359,Inflation!$A$2:'Inflation'!$L$63,14,FALSE)*J3359</f>
        <v>#REF!</v>
      </c>
      <c r="O3359" s="126" t="e">
        <f t="shared" si="211"/>
        <v>#REF!</v>
      </c>
      <c r="P3359" s="41">
        <v>3</v>
      </c>
      <c r="Q3359" s="41">
        <v>3</v>
      </c>
      <c r="R3359" s="41">
        <v>3</v>
      </c>
      <c r="T3359" s="129"/>
    </row>
    <row r="3360" spans="1:20">
      <c r="A3360" s="40" t="str">
        <f t="shared" si="208"/>
        <v>4_20193</v>
      </c>
      <c r="B3360" s="40">
        <v>4</v>
      </c>
      <c r="C3360" s="41" t="s">
        <v>71</v>
      </c>
      <c r="D3360" s="40">
        <v>3</v>
      </c>
      <c r="E3360" s="40">
        <v>2019</v>
      </c>
      <c r="F3360" s="40" t="str">
        <f t="shared" si="209"/>
        <v>2019Q3</v>
      </c>
      <c r="G3360" s="40">
        <v>1</v>
      </c>
      <c r="H3360" s="40">
        <v>11</v>
      </c>
      <c r="I3360" s="40">
        <v>0</v>
      </c>
      <c r="J3360" s="42">
        <v>0</v>
      </c>
      <c r="K3360" s="42">
        <f>J3360*OtherData!$C$3</f>
        <v>0</v>
      </c>
      <c r="L3360" s="42" t="str">
        <f>VLOOKUP($C3360,OtherData!$H:$I,2,0)</f>
        <v>Storm</v>
      </c>
      <c r="M3360" s="54">
        <f t="shared" si="210"/>
        <v>-3.928866307812267E-2</v>
      </c>
      <c r="N3360" s="42" t="e">
        <f>VLOOKUP(E3360,Inflation!$A$2:'Inflation'!$L$63,14,FALSE)*J3360</f>
        <v>#REF!</v>
      </c>
      <c r="O3360" s="126" t="e">
        <f t="shared" si="211"/>
        <v>#REF!</v>
      </c>
      <c r="P3360" s="41">
        <v>5</v>
      </c>
      <c r="Q3360" s="41">
        <v>2</v>
      </c>
      <c r="R3360" s="41">
        <v>2</v>
      </c>
      <c r="T3360" s="129"/>
    </row>
    <row r="3361" spans="1:20">
      <c r="A3361" s="40" t="str">
        <f t="shared" si="208"/>
        <v>3_20192</v>
      </c>
      <c r="B3361" s="40">
        <v>3</v>
      </c>
      <c r="C3361" s="41" t="s">
        <v>112</v>
      </c>
      <c r="D3361" s="40">
        <v>2</v>
      </c>
      <c r="E3361" s="40">
        <v>2019</v>
      </c>
      <c r="F3361" s="40" t="str">
        <f t="shared" si="209"/>
        <v>2019Q2</v>
      </c>
      <c r="G3361" s="40">
        <v>1</v>
      </c>
      <c r="H3361" s="40">
        <v>11</v>
      </c>
      <c r="I3361" s="40">
        <v>0</v>
      </c>
      <c r="J3361" s="42">
        <v>0</v>
      </c>
      <c r="K3361" s="42">
        <f>J3361*OtherData!$C$3</f>
        <v>0</v>
      </c>
      <c r="L3361" s="42" t="str">
        <f>VLOOKUP($C3361,OtherData!$H:$I,2,0)</f>
        <v>Heat</v>
      </c>
      <c r="M3361" s="54">
        <f t="shared" si="210"/>
        <v>-3.928866307812267E-2</v>
      </c>
      <c r="N3361" s="42" t="e">
        <f>VLOOKUP(E3361,Inflation!$A$2:'Inflation'!$L$63,14,FALSE)*J3361</f>
        <v>#REF!</v>
      </c>
      <c r="O3361" s="126" t="e">
        <f t="shared" si="211"/>
        <v>#REF!</v>
      </c>
      <c r="P3361" s="41">
        <v>4</v>
      </c>
      <c r="Q3361" s="41">
        <v>4</v>
      </c>
      <c r="R3361" s="41">
        <v>4</v>
      </c>
      <c r="T3361" s="129"/>
    </row>
    <row r="3362" spans="1:20">
      <c r="A3362" s="40" t="str">
        <f t="shared" si="208"/>
        <v>1_20003</v>
      </c>
      <c r="B3362" s="40">
        <v>1</v>
      </c>
      <c r="C3362" s="41" t="s">
        <v>112</v>
      </c>
      <c r="D3362" s="40">
        <v>3</v>
      </c>
      <c r="E3362" s="40">
        <v>2000</v>
      </c>
      <c r="F3362" s="40" t="str">
        <f t="shared" si="209"/>
        <v>2000Q3</v>
      </c>
      <c r="G3362" s="40">
        <v>1</v>
      </c>
      <c r="H3362" s="40">
        <v>11</v>
      </c>
      <c r="I3362" s="40">
        <v>0</v>
      </c>
      <c r="J3362" s="42">
        <v>0</v>
      </c>
      <c r="K3362" s="42">
        <f>J3362*OtherData!$C$3</f>
        <v>0</v>
      </c>
      <c r="L3362" s="42" t="str">
        <f>VLOOKUP($C3362,OtherData!$H:$I,2,0)</f>
        <v>Heat</v>
      </c>
      <c r="M3362" s="54">
        <f t="shared" si="210"/>
        <v>-3.928866307812267E-2</v>
      </c>
      <c r="N3362" s="42" t="e">
        <f>VLOOKUP(E3362,Inflation!$A$2:'Inflation'!$L$63,14,FALSE)*J3362</f>
        <v>#REF!</v>
      </c>
      <c r="O3362" s="126" t="e">
        <f t="shared" si="211"/>
        <v>#REF!</v>
      </c>
      <c r="P3362" s="41">
        <v>2</v>
      </c>
      <c r="Q3362" s="41">
        <v>2</v>
      </c>
      <c r="R3362" s="41">
        <v>2</v>
      </c>
      <c r="T3362" s="129"/>
    </row>
    <row r="3363" spans="1:20">
      <c r="A3363" s="40" t="str">
        <f t="shared" si="208"/>
        <v>3_20201</v>
      </c>
      <c r="B3363" s="40">
        <v>3</v>
      </c>
      <c r="C3363" s="41" t="s">
        <v>73</v>
      </c>
      <c r="D3363" s="40">
        <v>1</v>
      </c>
      <c r="E3363" s="40">
        <v>2020</v>
      </c>
      <c r="F3363" s="40" t="str">
        <f t="shared" si="209"/>
        <v>2020Q1</v>
      </c>
      <c r="G3363" s="40">
        <v>1</v>
      </c>
      <c r="H3363" s="40">
        <v>12</v>
      </c>
      <c r="I3363" s="40">
        <v>0</v>
      </c>
      <c r="J3363" s="42">
        <v>0</v>
      </c>
      <c r="K3363" s="42">
        <f>J3363*OtherData!$C$3</f>
        <v>0</v>
      </c>
      <c r="L3363" s="42" t="str">
        <f>VLOOKUP($C3363,OtherData!$H:$I,2,0)</f>
        <v>Wind</v>
      </c>
      <c r="M3363" s="54">
        <f t="shared" si="210"/>
        <v>-3.928866307812267E-2</v>
      </c>
      <c r="N3363" s="42" t="e">
        <f>VLOOKUP(E3363,Inflation!$A$2:'Inflation'!$L$63,14,FALSE)*J3363</f>
        <v>#REF!</v>
      </c>
      <c r="O3363" s="126" t="e">
        <f t="shared" si="211"/>
        <v>#REF!</v>
      </c>
      <c r="P3363" s="41">
        <v>2</v>
      </c>
      <c r="Q3363" s="41">
        <v>2</v>
      </c>
      <c r="R3363" s="41">
        <v>2</v>
      </c>
      <c r="T3363" s="129"/>
    </row>
    <row r="3364" spans="1:20">
      <c r="A3364" s="40" t="str">
        <f t="shared" si="208"/>
        <v>3_20203</v>
      </c>
      <c r="B3364" s="40">
        <v>3</v>
      </c>
      <c r="C3364" s="41" t="s">
        <v>72</v>
      </c>
      <c r="D3364" s="40">
        <v>3</v>
      </c>
      <c r="E3364" s="40">
        <v>2020</v>
      </c>
      <c r="F3364" s="40" t="str">
        <f t="shared" si="209"/>
        <v>2020Q3</v>
      </c>
      <c r="G3364" s="40">
        <v>1</v>
      </c>
      <c r="H3364" s="40">
        <v>0</v>
      </c>
      <c r="I3364" s="40">
        <v>12</v>
      </c>
      <c r="J3364" s="42">
        <v>0</v>
      </c>
      <c r="K3364" s="42">
        <f>J3364*OtherData!$C$3</f>
        <v>0</v>
      </c>
      <c r="L3364" s="42" t="str">
        <f>VLOOKUP($C3364,OtherData!$H:$I,2,0)</f>
        <v>Storm</v>
      </c>
      <c r="M3364" s="54">
        <f t="shared" si="210"/>
        <v>-3.928866307812267E-2</v>
      </c>
      <c r="N3364" s="42" t="e">
        <f>VLOOKUP(E3364,Inflation!$A$2:'Inflation'!$L$63,14,FALSE)*J3364</f>
        <v>#REF!</v>
      </c>
      <c r="O3364" s="126" t="e">
        <f t="shared" si="211"/>
        <v>#REF!</v>
      </c>
      <c r="P3364" s="41">
        <v>3</v>
      </c>
      <c r="Q3364" s="41">
        <v>3</v>
      </c>
      <c r="R3364" s="41">
        <v>3</v>
      </c>
      <c r="T3364" s="129"/>
    </row>
    <row r="3365" spans="1:20">
      <c r="A3365" s="40" t="str">
        <f t="shared" si="208"/>
        <v>2_20203</v>
      </c>
      <c r="B3365" s="40">
        <v>2</v>
      </c>
      <c r="C3365" s="41" t="s">
        <v>78</v>
      </c>
      <c r="D3365" s="40">
        <v>3</v>
      </c>
      <c r="E3365" s="40">
        <v>2020</v>
      </c>
      <c r="F3365" s="40" t="str">
        <f t="shared" si="209"/>
        <v>2020Q3</v>
      </c>
      <c r="G3365" s="40">
        <v>1</v>
      </c>
      <c r="H3365" s="40">
        <v>12</v>
      </c>
      <c r="I3365" s="40">
        <v>0</v>
      </c>
      <c r="J3365" s="42">
        <v>0</v>
      </c>
      <c r="K3365" s="42">
        <f>J3365*OtherData!$C$3</f>
        <v>0</v>
      </c>
      <c r="L3365" s="42" t="str">
        <f>VLOOKUP($C3365,OtherData!$H:$I,2,0)</f>
        <v>Water</v>
      </c>
      <c r="M3365" s="54">
        <f t="shared" si="210"/>
        <v>-3.928866307812267E-2</v>
      </c>
      <c r="N3365" s="42" t="e">
        <f>VLOOKUP(E3365,Inflation!$A$2:'Inflation'!$L$63,14,FALSE)*J3365</f>
        <v>#REF!</v>
      </c>
      <c r="O3365" s="126" t="e">
        <f t="shared" si="211"/>
        <v>#REF!</v>
      </c>
      <c r="P3365" s="41">
        <v>3</v>
      </c>
      <c r="Q3365" s="41">
        <v>3</v>
      </c>
      <c r="R3365" s="41">
        <v>3</v>
      </c>
      <c r="T3365" s="129"/>
    </row>
    <row r="3366" spans="1:20">
      <c r="A3366" s="40" t="str">
        <f t="shared" si="208"/>
        <v>4_20202</v>
      </c>
      <c r="B3366" s="40">
        <v>4</v>
      </c>
      <c r="C3366" s="41" t="s">
        <v>68</v>
      </c>
      <c r="D3366" s="40">
        <v>2</v>
      </c>
      <c r="E3366" s="40">
        <v>2020</v>
      </c>
      <c r="F3366" s="40" t="str">
        <f t="shared" si="209"/>
        <v>2020Q2</v>
      </c>
      <c r="G3366" s="40">
        <v>8</v>
      </c>
      <c r="H3366" s="40">
        <v>23</v>
      </c>
      <c r="I3366" s="40">
        <v>83</v>
      </c>
      <c r="J3366" s="42">
        <v>0</v>
      </c>
      <c r="K3366" s="42">
        <f>J3366*OtherData!$C$3</f>
        <v>0</v>
      </c>
      <c r="L3366" s="42" t="str">
        <f>VLOOKUP($C3366,OtherData!$H:$I,2,0)</f>
        <v>Wind</v>
      </c>
      <c r="M3366" s="54">
        <f t="shared" si="210"/>
        <v>-3.928866307812267E-2</v>
      </c>
      <c r="N3366" s="42" t="e">
        <f>VLOOKUP(E3366,Inflation!$A$2:'Inflation'!$L$63,14,FALSE)*J3366</f>
        <v>#REF!</v>
      </c>
      <c r="O3366" s="126" t="e">
        <f t="shared" si="211"/>
        <v>#REF!</v>
      </c>
      <c r="P3366" s="41"/>
      <c r="Q3366" s="41"/>
      <c r="R3366" s="41"/>
      <c r="T3366" s="129"/>
    </row>
    <row r="3367" spans="1:20">
      <c r="A3367" s="40" t="str">
        <f t="shared" si="208"/>
        <v>2_20202</v>
      </c>
      <c r="B3367" s="40">
        <v>2</v>
      </c>
      <c r="C3367" s="41" t="s">
        <v>78</v>
      </c>
      <c r="D3367" s="40">
        <v>2</v>
      </c>
      <c r="E3367" s="40">
        <v>2020</v>
      </c>
      <c r="F3367" s="40" t="str">
        <f t="shared" si="209"/>
        <v>2020Q2</v>
      </c>
      <c r="G3367" s="40">
        <v>2</v>
      </c>
      <c r="H3367" s="40">
        <v>34</v>
      </c>
      <c r="I3367" s="40">
        <v>0</v>
      </c>
      <c r="J3367" s="42">
        <v>0</v>
      </c>
      <c r="K3367" s="42">
        <f>J3367*OtherData!$C$3</f>
        <v>0</v>
      </c>
      <c r="L3367" s="42" t="str">
        <f>VLOOKUP($C3367,OtherData!$H:$I,2,0)</f>
        <v>Water</v>
      </c>
      <c r="M3367" s="54">
        <f t="shared" si="210"/>
        <v>-3.928866307812267E-2</v>
      </c>
      <c r="N3367" s="42" t="e">
        <f>VLOOKUP(E3367,Inflation!$A$2:'Inflation'!$L$63,14,FALSE)*J3367</f>
        <v>#REF!</v>
      </c>
      <c r="O3367" s="126" t="e">
        <f t="shared" si="211"/>
        <v>#REF!</v>
      </c>
      <c r="P3367" s="41"/>
      <c r="Q3367" s="41"/>
      <c r="R3367" s="41"/>
      <c r="T3367" s="129"/>
    </row>
    <row r="3368" spans="1:20">
      <c r="T3368" s="129"/>
    </row>
    <row r="3369" spans="1:20">
      <c r="T3369" s="129"/>
    </row>
    <row r="3370" spans="1:20">
      <c r="T3370" s="129"/>
    </row>
    <row r="3371" spans="1:20">
      <c r="T3371" s="129"/>
    </row>
    <row r="3372" spans="1:20">
      <c r="T3372" s="129"/>
    </row>
    <row r="3373" spans="1:20">
      <c r="T3373" s="129"/>
    </row>
    <row r="3374" spans="1:20">
      <c r="T3374" s="129"/>
    </row>
    <row r="3375" spans="1:20">
      <c r="T3375" s="129"/>
    </row>
    <row r="3376" spans="1:20">
      <c r="T3376" s="129"/>
    </row>
    <row r="3377" spans="20:20">
      <c r="T3377" s="129"/>
    </row>
    <row r="3378" spans="20:20">
      <c r="T3378" s="129"/>
    </row>
    <row r="3379" spans="20:20">
      <c r="T3379" s="129"/>
    </row>
    <row r="3380" spans="20:20">
      <c r="T3380" s="129"/>
    </row>
    <row r="3381" spans="20:20">
      <c r="T3381" s="129"/>
    </row>
    <row r="3382" spans="20:20">
      <c r="T3382" s="129"/>
    </row>
    <row r="3383" spans="20:20">
      <c r="T3383" s="129"/>
    </row>
    <row r="3384" spans="20:20">
      <c r="T3384" s="129"/>
    </row>
    <row r="3385" spans="20:20">
      <c r="T3385" s="129"/>
    </row>
    <row r="3386" spans="20:20">
      <c r="T3386" s="129"/>
    </row>
    <row r="3387" spans="20:20">
      <c r="T3387" s="129"/>
    </row>
    <row r="3388" spans="20:20">
      <c r="T3388" s="129"/>
    </row>
    <row r="3389" spans="20:20">
      <c r="T3389" s="129"/>
    </row>
    <row r="3390" spans="20:20">
      <c r="T3390" s="129"/>
    </row>
    <row r="3391" spans="20:20">
      <c r="T3391" s="129"/>
    </row>
    <row r="3392" spans="20:20">
      <c r="T3392" s="129"/>
    </row>
    <row r="3393" spans="20:20">
      <c r="T3393" s="129"/>
    </row>
    <row r="3394" spans="20:20">
      <c r="T3394" s="129"/>
    </row>
    <row r="3395" spans="20:20">
      <c r="T3395" s="129"/>
    </row>
    <row r="3396" spans="20:20">
      <c r="T3396" s="129"/>
    </row>
    <row r="3397" spans="20:20">
      <c r="T3397" s="129"/>
    </row>
    <row r="3398" spans="20:20">
      <c r="T3398" s="129"/>
    </row>
    <row r="3399" spans="20:20">
      <c r="T3399" s="129"/>
    </row>
    <row r="3400" spans="20:20">
      <c r="T3400" s="129"/>
    </row>
    <row r="3401" spans="20:20">
      <c r="T3401" s="129"/>
    </row>
    <row r="3402" spans="20:20">
      <c r="T3402" s="129"/>
    </row>
    <row r="3403" spans="20:20">
      <c r="T3403" s="129"/>
    </row>
    <row r="3404" spans="20:20">
      <c r="T3404" s="129"/>
    </row>
    <row r="3405" spans="20:20">
      <c r="T3405" s="129"/>
    </row>
    <row r="3406" spans="20:20">
      <c r="T3406" s="129"/>
    </row>
    <row r="3407" spans="20:20">
      <c r="T3407" s="129"/>
    </row>
    <row r="3408" spans="20:20">
      <c r="T3408" s="129"/>
    </row>
    <row r="3409" spans="20:20">
      <c r="T3409" s="129"/>
    </row>
    <row r="3410" spans="20:20">
      <c r="T3410" s="129"/>
    </row>
    <row r="3411" spans="20:20">
      <c r="T3411" s="129"/>
    </row>
    <row r="3412" spans="20:20">
      <c r="T3412" s="129"/>
    </row>
    <row r="3413" spans="20:20">
      <c r="T3413" s="129"/>
    </row>
    <row r="3414" spans="20:20">
      <c r="T3414" s="129"/>
    </row>
    <row r="3415" spans="20:20">
      <c r="T3415" s="129"/>
    </row>
    <row r="3416" spans="20:20">
      <c r="T3416" s="129"/>
    </row>
    <row r="3417" spans="20:20">
      <c r="T3417" s="129"/>
    </row>
    <row r="3418" spans="20:20">
      <c r="T3418" s="129"/>
    </row>
    <row r="3419" spans="20:20">
      <c r="T3419" s="129"/>
    </row>
    <row r="3420" spans="20:20">
      <c r="T3420" s="129"/>
    </row>
    <row r="3421" spans="20:20">
      <c r="T3421" s="129">
        <v>1</v>
      </c>
    </row>
    <row r="3422" spans="20:20">
      <c r="T3422" s="129">
        <v>1</v>
      </c>
    </row>
    <row r="3423" spans="20:20">
      <c r="T3423" s="129">
        <v>1</v>
      </c>
    </row>
    <row r="3424" spans="20:20">
      <c r="T3424" s="129">
        <v>1</v>
      </c>
    </row>
    <row r="3425" spans="20:20">
      <c r="T3425" s="129">
        <v>1</v>
      </c>
    </row>
    <row r="3426" spans="20:20">
      <c r="T3426" s="129">
        <v>1</v>
      </c>
    </row>
    <row r="3427" spans="20:20">
      <c r="T3427" s="129">
        <v>1</v>
      </c>
    </row>
    <row r="3428" spans="20:20">
      <c r="T3428" s="129">
        <v>1</v>
      </c>
    </row>
    <row r="3429" spans="20:20">
      <c r="T3429" s="129">
        <v>1</v>
      </c>
    </row>
    <row r="3430" spans="20:20">
      <c r="T3430" s="129">
        <v>1</v>
      </c>
    </row>
    <row r="3431" spans="20:20">
      <c r="T3431" s="129">
        <v>1</v>
      </c>
    </row>
    <row r="3432" spans="20:20">
      <c r="T3432" s="129">
        <v>1</v>
      </c>
    </row>
    <row r="3433" spans="20:20">
      <c r="T3433" s="129">
        <v>1</v>
      </c>
    </row>
    <row r="3434" spans="20:20">
      <c r="T3434" s="129">
        <v>1</v>
      </c>
    </row>
    <row r="3435" spans="20:20">
      <c r="T3435" s="129">
        <v>1</v>
      </c>
    </row>
    <row r="3436" spans="20:20">
      <c r="T3436" s="129">
        <v>1</v>
      </c>
    </row>
    <row r="3437" spans="20:20">
      <c r="T3437" s="129">
        <v>1</v>
      </c>
    </row>
    <row r="3438" spans="20:20">
      <c r="T3438" s="129">
        <v>1</v>
      </c>
    </row>
    <row r="3439" spans="20:20">
      <c r="T3439" s="129">
        <v>1</v>
      </c>
    </row>
    <row r="3440" spans="20:20">
      <c r="T3440" s="129">
        <v>1</v>
      </c>
    </row>
    <row r="3441" spans="20:20">
      <c r="T3441" s="129">
        <v>1</v>
      </c>
    </row>
    <row r="3442" spans="20:20">
      <c r="T3442" s="129">
        <v>1</v>
      </c>
    </row>
    <row r="3443" spans="20:20">
      <c r="T3443" s="129">
        <v>1</v>
      </c>
    </row>
    <row r="3444" spans="20:20">
      <c r="T3444" s="129">
        <v>1</v>
      </c>
    </row>
    <row r="3445" spans="20:20">
      <c r="T3445" s="129">
        <v>1</v>
      </c>
    </row>
    <row r="3446" spans="20:20">
      <c r="T3446" s="129">
        <v>1</v>
      </c>
    </row>
    <row r="3447" spans="20:20">
      <c r="T3447" s="129">
        <v>1</v>
      </c>
    </row>
    <row r="3448" spans="20:20">
      <c r="T3448" s="129">
        <v>1</v>
      </c>
    </row>
    <row r="3449" spans="20:20">
      <c r="T3449" s="129">
        <v>1</v>
      </c>
    </row>
    <row r="3450" spans="20:20">
      <c r="T3450" s="129">
        <v>1</v>
      </c>
    </row>
    <row r="3451" spans="20:20">
      <c r="T3451" s="129">
        <v>1</v>
      </c>
    </row>
    <row r="3452" spans="20:20">
      <c r="T3452" s="129">
        <v>1</v>
      </c>
    </row>
  </sheetData>
  <conditionalFormatting sqref="A2:A3367">
    <cfRule type="expression" dxfId="15" priority="6">
      <formula>MOD(ROW(),5)=0</formula>
    </cfRule>
  </conditionalFormatting>
  <conditionalFormatting sqref="B2:J3367">
    <cfRule type="expression" dxfId="14" priority="7">
      <formula>MOD(ROW(),5)=0</formula>
    </cfRule>
  </conditionalFormatting>
  <conditionalFormatting sqref="K2:K3367">
    <cfRule type="expression" dxfId="13" priority="5">
      <formula>MOD(ROW(),5)=0</formula>
    </cfRule>
  </conditionalFormatting>
  <conditionalFormatting sqref="L2:L3367">
    <cfRule type="expression" dxfId="12" priority="4">
      <formula>MOD(ROW(),5)=0</formula>
    </cfRule>
  </conditionalFormatting>
  <conditionalFormatting sqref="N2:N3367">
    <cfRule type="expression" dxfId="11" priority="3">
      <formula>MOD(ROW(),5)=0</formula>
    </cfRule>
  </conditionalFormatting>
  <conditionalFormatting sqref="O2:R3367">
    <cfRule type="expression" dxfId="10" priority="2">
      <formula>MOD(ROW(),5)=0</formula>
    </cfRule>
  </conditionalFormatting>
  <conditionalFormatting sqref="T3246:T3452">
    <cfRule type="expression" dxfId="9" priority="1">
      <formula>MOD(ROW(),5)=0</formula>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27086-523C-4E54-9F84-AFA3978D3E28}">
  <sheetPr>
    <tabColor theme="8" tint="0.79998168889431442"/>
  </sheetPr>
  <dimension ref="A1:N55"/>
  <sheetViews>
    <sheetView topLeftCell="H1" workbookViewId="0">
      <selection activeCell="N3" sqref="N3"/>
    </sheetView>
  </sheetViews>
  <sheetFormatPr defaultColWidth="8.875" defaultRowHeight="15.75"/>
  <cols>
    <col min="1" max="1" width="22.625" customWidth="1"/>
    <col min="2" max="2" width="19.625" customWidth="1"/>
    <col min="3" max="3" width="17.5" customWidth="1"/>
    <col min="4" max="4" width="15.125" customWidth="1"/>
    <col min="5" max="5" width="23.125" customWidth="1"/>
    <col min="6" max="6" width="15.125" customWidth="1"/>
    <col min="7" max="7" width="17" customWidth="1"/>
    <col min="8" max="8" width="58.375" customWidth="1"/>
    <col min="9" max="9" width="11" customWidth="1"/>
  </cols>
  <sheetData>
    <row r="1" spans="1:14" ht="29.25" customHeight="1">
      <c r="A1" s="132" t="s">
        <v>115</v>
      </c>
      <c r="B1" s="131">
        <f>2020-1960</f>
        <v>60</v>
      </c>
      <c r="H1" s="144" t="s">
        <v>116</v>
      </c>
      <c r="I1" s="145"/>
      <c r="J1" s="145"/>
      <c r="K1" s="145"/>
      <c r="L1" s="145"/>
      <c r="M1" s="145"/>
      <c r="N1" s="146"/>
    </row>
    <row r="2" spans="1:14" ht="13.5" customHeight="1">
      <c r="H2" s="130" t="s">
        <v>117</v>
      </c>
      <c r="I2" s="130">
        <v>1</v>
      </c>
      <c r="J2" s="130">
        <v>2</v>
      </c>
      <c r="K2" s="130">
        <v>3</v>
      </c>
      <c r="L2" s="130">
        <v>4</v>
      </c>
      <c r="M2" s="130">
        <v>5</v>
      </c>
      <c r="N2" s="130">
        <v>6</v>
      </c>
    </row>
    <row r="3" spans="1:14">
      <c r="H3" s="133" t="str" cm="1">
        <f t="array" ref="H3:H53">_xlfn.UNIQUE([1]HazardData!C2:C3367)</f>
        <v>Hurricane/Tropical Storm</v>
      </c>
      <c r="I3" s="133">
        <f>COUNTIFS(表1[Region],RegionalHazardData!I$2,表1[Hazard Event],RegionalHazardData!$H3)</f>
        <v>7</v>
      </c>
      <c r="J3" s="133">
        <f>COUNTIFS(表1[Region],RegionalHazardData!J$2,表1[Hazard Event],RegionalHazardData!$H3)</f>
        <v>28</v>
      </c>
      <c r="K3" s="133">
        <f>COUNTIFS(表1[Region],RegionalHazardData!K$2,表1[Hazard Event],RegionalHazardData!$H3)</f>
        <v>10</v>
      </c>
      <c r="L3" s="133">
        <f>COUNTIFS(表1[Region],RegionalHazardData!L$2,表1[Hazard Event],RegionalHazardData!$H3)</f>
        <v>9</v>
      </c>
      <c r="M3" s="133">
        <f>COUNTIFS(表1[Region],RegionalHazardData!M$2,表1[Hazard Event],RegionalHazardData!$H3)</f>
        <v>9</v>
      </c>
      <c r="N3" s="133">
        <f>COUNTIFS(表1[Region],RegionalHazardData!N$2,表1[Hazard Event],RegionalHazardData!$H3)</f>
        <v>5</v>
      </c>
    </row>
    <row r="4" spans="1:14" ht="50.25" customHeight="1">
      <c r="A4" s="130" t="s">
        <v>118</v>
      </c>
      <c r="B4" s="130" t="s">
        <v>119</v>
      </c>
      <c r="C4" s="130" t="s">
        <v>120</v>
      </c>
      <c r="D4" s="128"/>
      <c r="E4" s="128"/>
      <c r="F4" s="128"/>
      <c r="G4" s="128"/>
      <c r="H4" s="133" t="str">
        <v>Wildfire</v>
      </c>
      <c r="I4" s="133">
        <f>COUNTIFS(表1[Region],RegionalHazardData!I$2,表1[Hazard Event],RegionalHazardData!$H4)</f>
        <v>3</v>
      </c>
      <c r="J4" s="133">
        <f>COUNTIFS(表1[Region],RegionalHazardData!J$2,表1[Hazard Event],RegionalHazardData!$H4)</f>
        <v>5</v>
      </c>
      <c r="K4" s="133">
        <f>COUNTIFS(表1[Region],RegionalHazardData!K$2,表1[Hazard Event],RegionalHazardData!$H4)</f>
        <v>3</v>
      </c>
      <c r="L4" s="133">
        <f>COUNTIFS(表1[Region],RegionalHazardData!L$2,表1[Hazard Event],RegionalHazardData!$H4)</f>
        <v>3</v>
      </c>
      <c r="M4" s="133">
        <f>COUNTIFS(表1[Region],RegionalHazardData!M$2,表1[Hazard Event],RegionalHazardData!$H4)</f>
        <v>3</v>
      </c>
      <c r="N4" s="133">
        <f>COUNTIFS(表1[Region],RegionalHazardData!N$2,表1[Hazard Event],RegionalHazardData!$H4)</f>
        <v>3</v>
      </c>
    </row>
    <row r="5" spans="1:14">
      <c r="A5" s="133">
        <v>1</v>
      </c>
      <c r="B5" s="133">
        <f>COUNTIF(表1[Region],A5)</f>
        <v>618</v>
      </c>
      <c r="C5" s="134">
        <f t="shared" ref="C5:C10" si="0">B5/60</f>
        <v>10.3</v>
      </c>
      <c r="H5" s="133" t="str">
        <v>Flooding</v>
      </c>
      <c r="I5" s="133">
        <f>COUNTIFS(表1[Region],RegionalHazardData!I$2,表1[Hazard Event],RegionalHazardData!$H5)</f>
        <v>61</v>
      </c>
      <c r="J5" s="133">
        <f>COUNTIFS(表1[Region],RegionalHazardData!J$2,表1[Hazard Event],RegionalHazardData!$H5)</f>
        <v>71</v>
      </c>
      <c r="K5" s="133">
        <f>COUNTIFS(表1[Region],RegionalHazardData!K$2,表1[Hazard Event],RegionalHazardData!$H5)</f>
        <v>178</v>
      </c>
      <c r="L5" s="133">
        <f>COUNTIFS(表1[Region],RegionalHazardData!L$2,表1[Hazard Event],RegionalHazardData!$H5)</f>
        <v>42</v>
      </c>
      <c r="M5" s="133">
        <f>COUNTIFS(表1[Region],RegionalHazardData!M$2,表1[Hazard Event],RegionalHazardData!$H5)</f>
        <v>33</v>
      </c>
      <c r="N5" s="133">
        <f>COUNTIFS(表1[Region],RegionalHazardData!N$2,表1[Hazard Event],RegionalHazardData!$H5)</f>
        <v>17</v>
      </c>
    </row>
    <row r="6" spans="1:14">
      <c r="A6" s="133">
        <v>2</v>
      </c>
      <c r="B6" s="133">
        <f>COUNTIF(表1[Region],A6)</f>
        <v>787</v>
      </c>
      <c r="C6" s="134">
        <f t="shared" si="0"/>
        <v>13.116666666666667</v>
      </c>
      <c r="H6" s="133" t="str">
        <v>Winter Weather</v>
      </c>
      <c r="I6" s="133">
        <f>COUNTIFS(表1[Region],RegionalHazardData!I$2,表1[Hazard Event],RegionalHazardData!$H6)</f>
        <v>113</v>
      </c>
      <c r="J6" s="133">
        <f>COUNTIFS(表1[Region],RegionalHazardData!J$2,表1[Hazard Event],RegionalHazardData!$H6)</f>
        <v>50</v>
      </c>
      <c r="K6" s="133">
        <f>COUNTIFS(表1[Region],RegionalHazardData!K$2,表1[Hazard Event],RegionalHazardData!$H6)</f>
        <v>51</v>
      </c>
      <c r="L6" s="133">
        <f>COUNTIFS(表1[Region],RegionalHazardData!L$2,表1[Hazard Event],RegionalHazardData!$H6)</f>
        <v>47</v>
      </c>
      <c r="M6" s="133">
        <f>COUNTIFS(表1[Region],RegionalHazardData!M$2,表1[Hazard Event],RegionalHazardData!$H6)</f>
        <v>54</v>
      </c>
      <c r="N6" s="133">
        <f>COUNTIFS(表1[Region],RegionalHazardData!N$2,表1[Hazard Event],RegionalHazardData!$H6)</f>
        <v>54</v>
      </c>
    </row>
    <row r="7" spans="1:14">
      <c r="A7" s="133">
        <v>3</v>
      </c>
      <c r="B7" s="133">
        <f>COUNTIF(表1[Region],A7)</f>
        <v>781</v>
      </c>
      <c r="C7" s="134">
        <f t="shared" si="0"/>
        <v>13.016666666666667</v>
      </c>
      <c r="H7" s="133" t="str">
        <v>Tornado</v>
      </c>
      <c r="I7" s="133">
        <f>COUNTIFS(表1[Region],RegionalHazardData!I$2,表1[Hazard Event],RegionalHazardData!$H7)</f>
        <v>27</v>
      </c>
      <c r="J7" s="133">
        <f>COUNTIFS(表1[Region],RegionalHazardData!J$2,表1[Hazard Event],RegionalHazardData!$H7)</f>
        <v>44</v>
      </c>
      <c r="K7" s="133">
        <f>COUNTIFS(表1[Region],RegionalHazardData!K$2,表1[Hazard Event],RegionalHazardData!$H7)</f>
        <v>17</v>
      </c>
      <c r="L7" s="133">
        <f>COUNTIFS(表1[Region],RegionalHazardData!L$2,表1[Hazard Event],RegionalHazardData!$H7)</f>
        <v>43</v>
      </c>
      <c r="M7" s="133">
        <f>COUNTIFS(表1[Region],RegionalHazardData!M$2,表1[Hazard Event],RegionalHazardData!$H7)</f>
        <v>17</v>
      </c>
      <c r="N7" s="133">
        <f>COUNTIFS(表1[Region],RegionalHazardData!N$2,表1[Hazard Event],RegionalHazardData!$H7)</f>
        <v>15</v>
      </c>
    </row>
    <row r="8" spans="1:14">
      <c r="A8" s="133">
        <v>4</v>
      </c>
      <c r="B8" s="133">
        <f>COUNTIF(表1[Region],A8)</f>
        <v>508</v>
      </c>
      <c r="C8" s="134">
        <f t="shared" si="0"/>
        <v>8.4666666666666668</v>
      </c>
      <c r="H8" s="133" t="str">
        <v>Wind/ Winter Weather</v>
      </c>
      <c r="I8" s="133">
        <f>COUNTIFS(表1[Region],RegionalHazardData!I$2,表1[Hazard Event],RegionalHazardData!$H8)</f>
        <v>3</v>
      </c>
      <c r="J8" s="133">
        <f>COUNTIFS(表1[Region],RegionalHazardData!J$2,表1[Hazard Event],RegionalHazardData!$H8)</f>
        <v>4</v>
      </c>
      <c r="K8" s="133">
        <f>COUNTIFS(表1[Region],RegionalHazardData!K$2,表1[Hazard Event],RegionalHazardData!$H8)</f>
        <v>3</v>
      </c>
      <c r="L8" s="133">
        <f>COUNTIFS(表1[Region],RegionalHazardData!L$2,表1[Hazard Event],RegionalHazardData!$H8)</f>
        <v>3</v>
      </c>
      <c r="M8" s="133">
        <f>COUNTIFS(表1[Region],RegionalHazardData!M$2,表1[Hazard Event],RegionalHazardData!$H8)</f>
        <v>3</v>
      </c>
      <c r="N8" s="133">
        <f>COUNTIFS(表1[Region],RegionalHazardData!N$2,表1[Hazard Event],RegionalHazardData!$H8)</f>
        <v>1</v>
      </c>
    </row>
    <row r="9" spans="1:14">
      <c r="A9" s="133">
        <v>5</v>
      </c>
      <c r="B9" s="133">
        <f>COUNTIF(表1[Region],A9)</f>
        <v>424</v>
      </c>
      <c r="C9" s="134">
        <f t="shared" si="0"/>
        <v>7.0666666666666664</v>
      </c>
      <c r="H9" s="133" t="str">
        <v>Drought/ Heat</v>
      </c>
      <c r="I9" s="133">
        <f>COUNTIFS(表1[Region],RegionalHazardData!I$2,表1[Hazard Event],RegionalHazardData!$H9)</f>
        <v>4</v>
      </c>
      <c r="J9" s="133">
        <f>COUNTIFS(表1[Region],RegionalHazardData!J$2,表1[Hazard Event],RegionalHazardData!$H9)</f>
        <v>4</v>
      </c>
      <c r="K9" s="133">
        <f>COUNTIFS(表1[Region],RegionalHazardData!K$2,表1[Hazard Event],RegionalHazardData!$H9)</f>
        <v>4</v>
      </c>
      <c r="L9" s="133">
        <f>COUNTIFS(表1[Region],RegionalHazardData!L$2,表1[Hazard Event],RegionalHazardData!$H9)</f>
        <v>4</v>
      </c>
      <c r="M9" s="133">
        <f>COUNTIFS(表1[Region],RegionalHazardData!M$2,表1[Hazard Event],RegionalHazardData!$H9)</f>
        <v>4</v>
      </c>
      <c r="N9" s="133">
        <f>COUNTIFS(表1[Region],RegionalHazardData!N$2,表1[Hazard Event],RegionalHazardData!$H9)</f>
        <v>4</v>
      </c>
    </row>
    <row r="10" spans="1:14">
      <c r="A10" s="133">
        <v>6</v>
      </c>
      <c r="B10" s="133">
        <f>COUNTIF(表1[Region],A10)</f>
        <v>248</v>
      </c>
      <c r="C10" s="134">
        <f t="shared" si="0"/>
        <v>4.1333333333333337</v>
      </c>
      <c r="H10" s="133" t="str">
        <v>Severe Storm/Thunder Storm/ Wind</v>
      </c>
      <c r="I10" s="133">
        <f>COUNTIFS(表1[Region],RegionalHazardData!I$2,表1[Hazard Event],RegionalHazardData!$H10)</f>
        <v>120</v>
      </c>
      <c r="J10" s="133">
        <f>COUNTIFS(表1[Region],RegionalHazardData!J$2,表1[Hazard Event],RegionalHazardData!$H10)</f>
        <v>188</v>
      </c>
      <c r="K10" s="133">
        <f>COUNTIFS(表1[Region],RegionalHazardData!K$2,表1[Hazard Event],RegionalHazardData!$H10)</f>
        <v>249</v>
      </c>
      <c r="L10" s="133">
        <f>COUNTIFS(表1[Region],RegionalHazardData!L$2,表1[Hazard Event],RegionalHazardData!$H10)</f>
        <v>174</v>
      </c>
      <c r="M10" s="133">
        <f>COUNTIFS(表1[Region],RegionalHazardData!M$2,表1[Hazard Event],RegionalHazardData!$H10)</f>
        <v>125</v>
      </c>
      <c r="N10" s="133">
        <f>COUNTIFS(表1[Region],RegionalHazardData!N$2,表1[Hazard Event],RegionalHazardData!$H10)</f>
        <v>55</v>
      </c>
    </row>
    <row r="11" spans="1:14">
      <c r="H11" s="133" t="str">
        <v>Lightning</v>
      </c>
      <c r="I11" s="133">
        <f>COUNTIFS(表1[Region],RegionalHazardData!I$2,表1[Hazard Event],RegionalHazardData!$H11)</f>
        <v>36</v>
      </c>
      <c r="J11" s="133">
        <f>COUNTIFS(表1[Region],RegionalHazardData!J$2,表1[Hazard Event],RegionalHazardData!$H11)</f>
        <v>60</v>
      </c>
      <c r="K11" s="133">
        <f>COUNTIFS(表1[Region],RegionalHazardData!K$2,表1[Hazard Event],RegionalHazardData!$H11)</f>
        <v>47</v>
      </c>
      <c r="L11" s="133">
        <f>COUNTIFS(表1[Region],RegionalHazardData!L$2,表1[Hazard Event],RegionalHazardData!$H11)</f>
        <v>28</v>
      </c>
      <c r="M11" s="133">
        <f>COUNTIFS(表1[Region],RegionalHazardData!M$2,表1[Hazard Event],RegionalHazardData!$H11)</f>
        <v>25</v>
      </c>
      <c r="N11" s="133">
        <f>COUNTIFS(表1[Region],RegionalHazardData!N$2,表1[Hazard Event],RegionalHazardData!$H11)</f>
        <v>5</v>
      </c>
    </row>
    <row r="12" spans="1:14" ht="50.25" customHeight="1">
      <c r="A12" s="130" t="s">
        <v>118</v>
      </c>
      <c r="B12" s="130" t="s">
        <v>121</v>
      </c>
      <c r="C12" s="130" t="s">
        <v>122</v>
      </c>
      <c r="D12" s="130" t="s">
        <v>123</v>
      </c>
      <c r="E12" s="138" t="s">
        <v>124</v>
      </c>
      <c r="F12" s="138" t="s">
        <v>125</v>
      </c>
      <c r="G12" s="138" t="s">
        <v>126</v>
      </c>
      <c r="H12" s="133" t="str">
        <v>Wind</v>
      </c>
      <c r="I12" s="133">
        <f>COUNTIFS(表1[Region],RegionalHazardData!I$2,表1[Hazard Event],RegionalHazardData!$H12)</f>
        <v>52</v>
      </c>
      <c r="J12" s="133">
        <f>COUNTIFS(表1[Region],RegionalHazardData!J$2,表1[Hazard Event],RegionalHazardData!$H12)</f>
        <v>40</v>
      </c>
      <c r="K12" s="133">
        <f>COUNTIFS(表1[Region],RegionalHazardData!K$2,表1[Hazard Event],RegionalHazardData!$H12)</f>
        <v>43</v>
      </c>
      <c r="L12" s="133">
        <f>COUNTIFS(表1[Region],RegionalHazardData!L$2,表1[Hazard Event],RegionalHazardData!$H12)</f>
        <v>33</v>
      </c>
      <c r="M12" s="133">
        <f>COUNTIFS(表1[Region],RegionalHazardData!M$2,表1[Hazard Event],RegionalHazardData!$H12)</f>
        <v>28</v>
      </c>
      <c r="N12" s="133">
        <f>COUNTIFS(表1[Region],RegionalHazardData!N$2,表1[Hazard Event],RegionalHazardData!$H12)</f>
        <v>19</v>
      </c>
    </row>
    <row r="13" spans="1:14">
      <c r="A13" s="133">
        <v>1</v>
      </c>
      <c r="B13" s="135">
        <f>SUMIF(表1[Region],RegionalHazardData!A13,表1[Property Damage (Local Currency)])</f>
        <v>857491111</v>
      </c>
      <c r="C13" s="136">
        <f>B13/B5</f>
        <v>1387526.0695792881</v>
      </c>
      <c r="D13" s="136">
        <f>B13/$B$1</f>
        <v>14291518.516666668</v>
      </c>
      <c r="E13" s="139" t="e">
        <f>SUMIF(表1[Region],RegionalHazardData!A13,表1[Ꝕ at 2021 year end])</f>
        <v>#REF!</v>
      </c>
      <c r="F13" s="139" t="e">
        <f>E13/B5</f>
        <v>#REF!</v>
      </c>
      <c r="G13" s="141" t="e">
        <f>E13/$B$1</f>
        <v>#REF!</v>
      </c>
      <c r="H13" s="133" t="str">
        <v>Severe Storm/Thunder Storm</v>
      </c>
      <c r="I13" s="133">
        <f>COUNTIFS(表1[Region],RegionalHazardData!I$2,表1[Hazard Event],RegionalHazardData!$H13)</f>
        <v>36</v>
      </c>
      <c r="J13" s="133">
        <f>COUNTIFS(表1[Region],RegionalHazardData!J$2,表1[Hazard Event],RegionalHazardData!$H13)</f>
        <v>21</v>
      </c>
      <c r="K13" s="133">
        <f>COUNTIFS(表1[Region],RegionalHazardData!K$2,表1[Hazard Event],RegionalHazardData!$H13)</f>
        <v>35</v>
      </c>
      <c r="L13" s="133">
        <f>COUNTIFS(表1[Region],RegionalHazardData!L$2,表1[Hazard Event],RegionalHazardData!$H13)</f>
        <v>14</v>
      </c>
      <c r="M13" s="133">
        <f>COUNTIFS(表1[Region],RegionalHazardData!M$2,表1[Hazard Event],RegionalHazardData!$H13)</f>
        <v>12</v>
      </c>
      <c r="N13" s="133">
        <f>COUNTIFS(表1[Region],RegionalHazardData!N$2,表1[Hazard Event],RegionalHazardData!$H13)</f>
        <v>9</v>
      </c>
    </row>
    <row r="14" spans="1:14">
      <c r="A14" s="133">
        <v>2</v>
      </c>
      <c r="B14" s="135">
        <f>SUMIF(表1[Region],RegionalHazardData!A14,表1[Property Damage (Local Currency)])</f>
        <v>12963919193</v>
      </c>
      <c r="C14" s="136">
        <f t="shared" ref="C14:C18" si="1">B14/B6</f>
        <v>16472578.390088946</v>
      </c>
      <c r="D14" s="136">
        <f t="shared" ref="D14:D18" si="2">B14/$B$1</f>
        <v>216065319.88333333</v>
      </c>
      <c r="E14" s="139" t="e">
        <f>SUMIF(表1[Region],RegionalHazardData!A14,表1[Ꝕ at 2021 year end])</f>
        <v>#REF!</v>
      </c>
      <c r="F14" s="139" t="e">
        <f t="shared" ref="F14:F18" si="3">E14/B6</f>
        <v>#REF!</v>
      </c>
      <c r="G14" s="141" t="e">
        <f t="shared" ref="G14:G18" si="4">E14/$B$1</f>
        <v>#REF!</v>
      </c>
      <c r="H14" s="133" t="str">
        <v>Severe Storm/Thunder Storm - Wind</v>
      </c>
      <c r="I14" s="133">
        <f>COUNTIFS(表1[Region],RegionalHazardData!I$2,表1[Hazard Event],RegionalHazardData!$H14)</f>
        <v>0</v>
      </c>
      <c r="J14" s="133">
        <f>COUNTIFS(表1[Region],RegionalHazardData!J$2,表1[Hazard Event],RegionalHazardData!$H14)</f>
        <v>5</v>
      </c>
      <c r="K14" s="133">
        <f>COUNTIFS(表1[Region],RegionalHazardData!K$2,表1[Hazard Event],RegionalHazardData!$H14)</f>
        <v>2</v>
      </c>
      <c r="L14" s="133">
        <f>COUNTIFS(表1[Region],RegionalHazardData!L$2,表1[Hazard Event],RegionalHazardData!$H14)</f>
        <v>1</v>
      </c>
      <c r="M14" s="133">
        <f>COUNTIFS(表1[Region],RegionalHazardData!M$2,表1[Hazard Event],RegionalHazardData!$H14)</f>
        <v>2</v>
      </c>
      <c r="N14" s="133">
        <f>COUNTIFS(表1[Region],RegionalHazardData!N$2,表1[Hazard Event],RegionalHazardData!$H14)</f>
        <v>2</v>
      </c>
    </row>
    <row r="15" spans="1:14">
      <c r="A15" s="133">
        <v>3</v>
      </c>
      <c r="B15" s="135">
        <f>SUMIF(表1[Region],RegionalHazardData!A15,表1[Property Damage (Local Currency)])</f>
        <v>1443261916</v>
      </c>
      <c r="C15" s="136">
        <f t="shared" si="1"/>
        <v>1847966.6017925737</v>
      </c>
      <c r="D15" s="136">
        <f t="shared" si="2"/>
        <v>24054365.266666666</v>
      </c>
      <c r="E15" s="139" t="e">
        <f>SUMIF(表1[Region],RegionalHazardData!A15,表1[Ꝕ at 2021 year end])</f>
        <v>#REF!</v>
      </c>
      <c r="F15" s="139" t="e">
        <f t="shared" si="3"/>
        <v>#REF!</v>
      </c>
      <c r="G15" s="141" t="e">
        <f t="shared" si="4"/>
        <v>#REF!</v>
      </c>
      <c r="H15" s="133" t="str">
        <v>Coastal/ Severe Storm/Thunder Storm/ Wind</v>
      </c>
      <c r="I15" s="133">
        <f>COUNTIFS(表1[Region],RegionalHazardData!I$2,表1[Hazard Event],RegionalHazardData!$H15)</f>
        <v>0</v>
      </c>
      <c r="J15" s="133">
        <f>COUNTIFS(表1[Region],RegionalHazardData!J$2,表1[Hazard Event],RegionalHazardData!$H15)</f>
        <v>2</v>
      </c>
      <c r="K15" s="133">
        <f>COUNTIFS(表1[Region],RegionalHazardData!K$2,表1[Hazard Event],RegionalHazardData!$H15)</f>
        <v>0</v>
      </c>
      <c r="L15" s="133">
        <f>COUNTIFS(表1[Region],RegionalHazardData!L$2,表1[Hazard Event],RegionalHazardData!$H15)</f>
        <v>0</v>
      </c>
      <c r="M15" s="133">
        <f>COUNTIFS(表1[Region],RegionalHazardData!M$2,表1[Hazard Event],RegionalHazardData!$H15)</f>
        <v>0</v>
      </c>
      <c r="N15" s="133">
        <f>COUNTIFS(表1[Region],RegionalHazardData!N$2,表1[Hazard Event],RegionalHazardData!$H15)</f>
        <v>0</v>
      </c>
    </row>
    <row r="16" spans="1:14">
      <c r="A16" s="133">
        <v>4</v>
      </c>
      <c r="B16" s="135">
        <f>SUMIF(表1[Region],RegionalHazardData!A16,表1[Property Damage (Local Currency)])</f>
        <v>1071592056</v>
      </c>
      <c r="C16" s="136">
        <f t="shared" si="1"/>
        <v>2109433.181102362</v>
      </c>
      <c r="D16" s="136">
        <f t="shared" si="2"/>
        <v>17859867.600000001</v>
      </c>
      <c r="E16" s="139" t="e">
        <f>SUMIF(表1[Region],RegionalHazardData!A16,表1[Ꝕ at 2021 year end])</f>
        <v>#REF!</v>
      </c>
      <c r="F16" s="139" t="e">
        <f t="shared" si="3"/>
        <v>#REF!</v>
      </c>
      <c r="G16" s="141" t="e">
        <f t="shared" si="4"/>
        <v>#REF!</v>
      </c>
      <c r="H16" s="133" t="str">
        <v>Coastal/ Hurricane/Tropical Storm/ Severe Storm/Thunder Storm/ Wind</v>
      </c>
      <c r="I16" s="133">
        <f>COUNTIFS(表1[Region],RegionalHazardData!I$2,表1[Hazard Event],RegionalHazardData!$H16)</f>
        <v>0</v>
      </c>
      <c r="J16" s="133">
        <f>COUNTIFS(表1[Region],RegionalHazardData!J$2,表1[Hazard Event],RegionalHazardData!$H16)</f>
        <v>1</v>
      </c>
      <c r="K16" s="133">
        <f>COUNTIFS(表1[Region],RegionalHazardData!K$2,表1[Hazard Event],RegionalHazardData!$H16)</f>
        <v>0</v>
      </c>
      <c r="L16" s="133">
        <f>COUNTIFS(表1[Region],RegionalHazardData!L$2,表1[Hazard Event],RegionalHazardData!$H16)</f>
        <v>0</v>
      </c>
      <c r="M16" s="133">
        <f>COUNTIFS(表1[Region],RegionalHazardData!M$2,表1[Hazard Event],RegionalHazardData!$H16)</f>
        <v>0</v>
      </c>
      <c r="N16" s="133">
        <f>COUNTIFS(表1[Region],RegionalHazardData!N$2,表1[Hazard Event],RegionalHazardData!$H16)</f>
        <v>0</v>
      </c>
    </row>
    <row r="17" spans="1:14">
      <c r="A17" s="133">
        <v>5</v>
      </c>
      <c r="B17" s="135">
        <f>SUMIF(表1[Region],RegionalHazardData!A17,表1[Property Damage (Local Currency)])</f>
        <v>3333421586</v>
      </c>
      <c r="C17" s="136">
        <f t="shared" si="1"/>
        <v>7861843.363207547</v>
      </c>
      <c r="D17" s="136">
        <f t="shared" si="2"/>
        <v>55557026.43333333</v>
      </c>
      <c r="E17" s="139" t="e">
        <f>SUMIF(表1[Region],RegionalHazardData!A17,表1[Ꝕ at 2021 year end])</f>
        <v>#REF!</v>
      </c>
      <c r="F17" s="139" t="e">
        <f t="shared" si="3"/>
        <v>#REF!</v>
      </c>
      <c r="G17" s="141" t="e">
        <f t="shared" si="4"/>
        <v>#REF!</v>
      </c>
      <c r="H17" s="133" t="str">
        <v>Coastal</v>
      </c>
      <c r="I17" s="133">
        <f>COUNTIFS(表1[Region],RegionalHazardData!I$2,表1[Hazard Event],RegionalHazardData!$H17)</f>
        <v>0</v>
      </c>
      <c r="J17" s="133">
        <f>COUNTIFS(表1[Region],RegionalHazardData!J$2,表1[Hazard Event],RegionalHazardData!$H17)</f>
        <v>28</v>
      </c>
      <c r="K17" s="133">
        <f>COUNTIFS(表1[Region],RegionalHazardData!K$2,表1[Hazard Event],RegionalHazardData!$H17)</f>
        <v>0</v>
      </c>
      <c r="L17" s="133">
        <f>COUNTIFS(表1[Region],RegionalHazardData!L$2,表1[Hazard Event],RegionalHazardData!$H17)</f>
        <v>0</v>
      </c>
      <c r="M17" s="133">
        <f>COUNTIFS(表1[Region],RegionalHazardData!M$2,表1[Hazard Event],RegionalHazardData!$H17)</f>
        <v>0</v>
      </c>
      <c r="N17" s="133">
        <f>COUNTIFS(表1[Region],RegionalHazardData!N$2,表1[Hazard Event],RegionalHazardData!$H17)</f>
        <v>0</v>
      </c>
    </row>
    <row r="18" spans="1:14">
      <c r="A18" s="133">
        <v>6</v>
      </c>
      <c r="B18" s="135">
        <f>SUMIF(表1[Region],RegionalHazardData!A18,表1[Property Damage (Local Currency)])</f>
        <v>177328726</v>
      </c>
      <c r="C18" s="136">
        <f t="shared" si="1"/>
        <v>715035.18548387091</v>
      </c>
      <c r="D18" s="136">
        <f t="shared" si="2"/>
        <v>2955478.7666666666</v>
      </c>
      <c r="E18" s="139" t="e">
        <f>SUMIF(表1[Region],RegionalHazardData!A18,表1[Ꝕ at 2021 year end])</f>
        <v>#REF!</v>
      </c>
      <c r="F18" s="139" t="e">
        <f t="shared" si="3"/>
        <v>#REF!</v>
      </c>
      <c r="G18" s="141" t="e">
        <f t="shared" si="4"/>
        <v>#REF!</v>
      </c>
      <c r="H18" s="133" t="str">
        <v>Hail/ Severe Storm/Thunder Storm/ Wind</v>
      </c>
      <c r="I18" s="133">
        <f>COUNTIFS(表1[Region],RegionalHazardData!I$2,表1[Hazard Event],RegionalHazardData!$H18)</f>
        <v>16</v>
      </c>
      <c r="J18" s="133">
        <f>COUNTIFS(表1[Region],RegionalHazardData!J$2,表1[Hazard Event],RegionalHazardData!$H18)</f>
        <v>6</v>
      </c>
      <c r="K18" s="133">
        <f>COUNTIFS(表1[Region],RegionalHazardData!K$2,表1[Hazard Event],RegionalHazardData!$H18)</f>
        <v>6</v>
      </c>
      <c r="L18" s="133">
        <f>COUNTIFS(表1[Region],RegionalHazardData!L$2,表1[Hazard Event],RegionalHazardData!$H18)</f>
        <v>6</v>
      </c>
      <c r="M18" s="133">
        <f>COUNTIFS(表1[Region],RegionalHazardData!M$2,表1[Hazard Event],RegionalHazardData!$H18)</f>
        <v>4</v>
      </c>
      <c r="N18" s="133">
        <f>COUNTIFS(表1[Region],RegionalHazardData!N$2,表1[Hazard Event],RegionalHazardData!$H18)</f>
        <v>1</v>
      </c>
    </row>
    <row r="19" spans="1:14">
      <c r="H19" s="133" t="str">
        <v>Lightning/ Severe Storm/Thunder Storm</v>
      </c>
      <c r="I19" s="133">
        <f>COUNTIFS(表1[Region],RegionalHazardData!I$2,表1[Hazard Event],RegionalHazardData!$H19)</f>
        <v>5</v>
      </c>
      <c r="J19" s="133">
        <f>COUNTIFS(表1[Region],RegionalHazardData!J$2,表1[Hazard Event],RegionalHazardData!$H19)</f>
        <v>1</v>
      </c>
      <c r="K19" s="133">
        <f>COUNTIFS(表1[Region],RegionalHazardData!K$2,表1[Hazard Event],RegionalHazardData!$H19)</f>
        <v>3</v>
      </c>
      <c r="L19" s="133">
        <f>COUNTIFS(表1[Region],RegionalHazardData!L$2,表1[Hazard Event],RegionalHazardData!$H19)</f>
        <v>1</v>
      </c>
      <c r="M19" s="133">
        <f>COUNTIFS(表1[Region],RegionalHazardData!M$2,表1[Hazard Event],RegionalHazardData!$H19)</f>
        <v>1</v>
      </c>
      <c r="N19" s="133">
        <f>COUNTIFS(表1[Region],RegionalHazardData!N$2,表1[Hazard Event],RegionalHazardData!$H19)</f>
        <v>0</v>
      </c>
    </row>
    <row r="20" spans="1:14" ht="42.75" customHeight="1">
      <c r="A20" s="130" t="s">
        <v>118</v>
      </c>
      <c r="B20" s="130" t="s">
        <v>127</v>
      </c>
      <c r="C20" s="130" t="s">
        <v>128</v>
      </c>
      <c r="D20" s="130" t="s">
        <v>129</v>
      </c>
      <c r="E20" s="38"/>
      <c r="F20" s="38"/>
      <c r="H20" s="133" t="str">
        <v>Flooding/ Lightning/ Severe Storm/Thunder Storm</v>
      </c>
      <c r="I20" s="133">
        <f>COUNTIFS(表1[Region],RegionalHazardData!I$2,表1[Hazard Event],RegionalHazardData!$H20)</f>
        <v>1</v>
      </c>
      <c r="J20" s="133">
        <f>COUNTIFS(表1[Region],RegionalHazardData!J$2,表1[Hazard Event],RegionalHazardData!$H20)</f>
        <v>1</v>
      </c>
      <c r="K20" s="133">
        <f>COUNTIFS(表1[Region],RegionalHazardData!K$2,表1[Hazard Event],RegionalHazardData!$H20)</f>
        <v>2</v>
      </c>
      <c r="L20" s="133">
        <f>COUNTIFS(表1[Region],RegionalHazardData!L$2,表1[Hazard Event],RegionalHazardData!$H20)</f>
        <v>1</v>
      </c>
      <c r="M20" s="133">
        <f>COUNTIFS(表1[Region],RegionalHazardData!M$2,表1[Hazard Event],RegionalHazardData!$H20)</f>
        <v>1</v>
      </c>
      <c r="N20" s="133">
        <f>COUNTIFS(表1[Region],RegionalHazardData!N$2,表1[Hazard Event],RegionalHazardData!$H20)</f>
        <v>0</v>
      </c>
    </row>
    <row r="21" spans="1:14">
      <c r="A21" s="133">
        <v>1</v>
      </c>
      <c r="B21" s="133">
        <f>SUMIF(表1[Region],RegionalHazardData!A21,表1[Fatalities])</f>
        <v>375</v>
      </c>
      <c r="C21" s="134">
        <f>B21/B5</f>
        <v>0.60679611650485432</v>
      </c>
      <c r="D21" s="134">
        <f>B21/$B$1</f>
        <v>6.25</v>
      </c>
      <c r="E21" s="140"/>
      <c r="F21" s="140"/>
      <c r="H21" s="133" t="str">
        <v>Hurricane/Tropical Storm/ Severe Storm/Thunder Storm</v>
      </c>
      <c r="I21" s="133">
        <f>COUNTIFS(表1[Region],RegionalHazardData!I$2,表1[Hazard Event],RegionalHazardData!$H21)</f>
        <v>0</v>
      </c>
      <c r="J21" s="133">
        <f>COUNTIFS(表1[Region],RegionalHazardData!J$2,表1[Hazard Event],RegionalHazardData!$H21)</f>
        <v>1</v>
      </c>
      <c r="K21" s="133">
        <f>COUNTIFS(表1[Region],RegionalHazardData!K$2,表1[Hazard Event],RegionalHazardData!$H21)</f>
        <v>0</v>
      </c>
      <c r="L21" s="133">
        <f>COUNTIFS(表1[Region],RegionalHazardData!L$2,表1[Hazard Event],RegionalHazardData!$H21)</f>
        <v>0</v>
      </c>
      <c r="M21" s="133">
        <f>COUNTIFS(表1[Region],RegionalHazardData!M$2,表1[Hazard Event],RegionalHazardData!$H21)</f>
        <v>0</v>
      </c>
      <c r="N21" s="133">
        <f>COUNTIFS(表1[Region],RegionalHazardData!N$2,表1[Hazard Event],RegionalHazardData!$H21)</f>
        <v>0</v>
      </c>
    </row>
    <row r="22" spans="1:14">
      <c r="A22" s="133">
        <v>2</v>
      </c>
      <c r="B22" s="133">
        <f>SUMIF(表1[Region],RegionalHazardData!A22,表1[Fatalities])</f>
        <v>638</v>
      </c>
      <c r="C22" s="134">
        <f t="shared" ref="C22:C26" si="5">B22/B6</f>
        <v>0.81067344345616266</v>
      </c>
      <c r="D22" s="134">
        <f t="shared" ref="D22:D26" si="6">B22/$B$1</f>
        <v>10.633333333333333</v>
      </c>
      <c r="E22" s="140"/>
      <c r="F22" s="140"/>
      <c r="H22" s="133" t="str">
        <v>Hail/ Lightning/ Severe Storm/Thunder Storm/ Wind</v>
      </c>
      <c r="I22" s="133">
        <f>COUNTIFS(表1[Region],RegionalHazardData!I$2,表1[Hazard Event],RegionalHazardData!$H22)</f>
        <v>6</v>
      </c>
      <c r="J22" s="133">
        <f>COUNTIFS(表1[Region],RegionalHazardData!J$2,表1[Hazard Event],RegionalHazardData!$H22)</f>
        <v>10</v>
      </c>
      <c r="K22" s="133">
        <f>COUNTIFS(表1[Region],RegionalHazardData!K$2,表1[Hazard Event],RegionalHazardData!$H22)</f>
        <v>7</v>
      </c>
      <c r="L22" s="133">
        <f>COUNTIFS(表1[Region],RegionalHazardData!L$2,表1[Hazard Event],RegionalHazardData!$H22)</f>
        <v>5</v>
      </c>
      <c r="M22" s="133">
        <f>COUNTIFS(表1[Region],RegionalHazardData!M$2,表1[Hazard Event],RegionalHazardData!$H22)</f>
        <v>5</v>
      </c>
      <c r="N22" s="133">
        <f>COUNTIFS(表1[Region],RegionalHazardData!N$2,表1[Hazard Event],RegionalHazardData!$H22)</f>
        <v>3</v>
      </c>
    </row>
    <row r="23" spans="1:14">
      <c r="A23" s="133">
        <v>3</v>
      </c>
      <c r="B23" s="133">
        <f>SUMIF(表1[Region],RegionalHazardData!A23,表1[Fatalities])</f>
        <v>484</v>
      </c>
      <c r="C23" s="134">
        <f t="shared" si="5"/>
        <v>0.61971830985915488</v>
      </c>
      <c r="D23" s="134">
        <f t="shared" si="6"/>
        <v>8.0666666666666664</v>
      </c>
      <c r="E23" s="140"/>
      <c r="F23" s="140"/>
      <c r="H23" s="133" t="str">
        <v>Flooding/ Severe Storm/Thunder Storm</v>
      </c>
      <c r="I23" s="133">
        <f>COUNTIFS(表1[Region],RegionalHazardData!I$2,表1[Hazard Event],RegionalHazardData!$H23)</f>
        <v>16</v>
      </c>
      <c r="J23" s="133">
        <f>COUNTIFS(表1[Region],RegionalHazardData!J$2,表1[Hazard Event],RegionalHazardData!$H23)</f>
        <v>6</v>
      </c>
      <c r="K23" s="133">
        <f>COUNTIFS(表1[Region],RegionalHazardData!K$2,表1[Hazard Event],RegionalHazardData!$H23)</f>
        <v>5</v>
      </c>
      <c r="L23" s="133">
        <f>COUNTIFS(表1[Region],RegionalHazardData!L$2,表1[Hazard Event],RegionalHazardData!$H23)</f>
        <v>5</v>
      </c>
      <c r="M23" s="133">
        <f>COUNTIFS(表1[Region],RegionalHazardData!M$2,表1[Hazard Event],RegionalHazardData!$H23)</f>
        <v>4</v>
      </c>
      <c r="N23" s="133">
        <f>COUNTIFS(表1[Region],RegionalHazardData!N$2,表1[Hazard Event],RegionalHazardData!$H23)</f>
        <v>2</v>
      </c>
    </row>
    <row r="24" spans="1:14">
      <c r="A24" s="133">
        <v>4</v>
      </c>
      <c r="B24" s="133">
        <f>SUMIF(表1[Region],RegionalHazardData!A24,表1[Fatalities])</f>
        <v>242</v>
      </c>
      <c r="C24" s="134">
        <f t="shared" si="5"/>
        <v>0.4763779527559055</v>
      </c>
      <c r="D24" s="134">
        <f t="shared" si="6"/>
        <v>4.0333333333333332</v>
      </c>
      <c r="E24" s="140"/>
      <c r="F24" s="140"/>
      <c r="H24" s="133" t="str">
        <v>Drought</v>
      </c>
      <c r="I24" s="133">
        <f>COUNTIFS(表1[Region],RegionalHazardData!I$2,表1[Hazard Event],RegionalHazardData!$H24)</f>
        <v>12</v>
      </c>
      <c r="J24" s="133">
        <f>COUNTIFS(表1[Region],RegionalHazardData!J$2,表1[Hazard Event],RegionalHazardData!$H24)</f>
        <v>12</v>
      </c>
      <c r="K24" s="133">
        <f>COUNTIFS(表1[Region],RegionalHazardData!K$2,表1[Hazard Event],RegionalHazardData!$H24)</f>
        <v>12</v>
      </c>
      <c r="L24" s="133">
        <f>COUNTIFS(表1[Region],RegionalHazardData!L$2,表1[Hazard Event],RegionalHazardData!$H24)</f>
        <v>12</v>
      </c>
      <c r="M24" s="133">
        <f>COUNTIFS(表1[Region],RegionalHazardData!M$2,表1[Hazard Event],RegionalHazardData!$H24)</f>
        <v>11</v>
      </c>
      <c r="N24" s="133">
        <f>COUNTIFS(表1[Region],RegionalHazardData!N$2,表1[Hazard Event],RegionalHazardData!$H24)</f>
        <v>12</v>
      </c>
    </row>
    <row r="25" spans="1:14">
      <c r="A25" s="133">
        <v>5</v>
      </c>
      <c r="B25" s="133">
        <f>SUMIF(表1[Region],RegionalHazardData!A25,表1[Fatalities])</f>
        <v>133</v>
      </c>
      <c r="C25" s="134">
        <f t="shared" si="5"/>
        <v>0.31367924528301888</v>
      </c>
      <c r="D25" s="134">
        <f t="shared" si="6"/>
        <v>2.2166666666666668</v>
      </c>
      <c r="E25" s="140"/>
      <c r="F25" s="140"/>
      <c r="H25" s="133" t="str">
        <v>Hail</v>
      </c>
      <c r="I25" s="133">
        <f>COUNTIFS(表1[Region],RegionalHazardData!I$2,表1[Hazard Event],RegionalHazardData!$H25)</f>
        <v>23</v>
      </c>
      <c r="J25" s="133">
        <f>COUNTIFS(表1[Region],RegionalHazardData!J$2,表1[Hazard Event],RegionalHazardData!$H25)</f>
        <v>145</v>
      </c>
      <c r="K25" s="133">
        <f>COUNTIFS(表1[Region],RegionalHazardData!K$2,表1[Hazard Event],RegionalHazardData!$H25)</f>
        <v>46</v>
      </c>
      <c r="L25" s="133">
        <f>COUNTIFS(表1[Region],RegionalHazardData!L$2,表1[Hazard Event],RegionalHazardData!$H25)</f>
        <v>31</v>
      </c>
      <c r="M25" s="133">
        <f>COUNTIFS(表1[Region],RegionalHazardData!M$2,表1[Hazard Event],RegionalHazardData!$H25)</f>
        <v>29</v>
      </c>
      <c r="N25" s="133">
        <f>COUNTIFS(表1[Region],RegionalHazardData!N$2,表1[Hazard Event],RegionalHazardData!$H25)</f>
        <v>13</v>
      </c>
    </row>
    <row r="26" spans="1:14">
      <c r="A26" s="133">
        <v>6</v>
      </c>
      <c r="B26" s="133">
        <f>SUMIF(表1[Region],RegionalHazardData!A26,表1[Fatalities])</f>
        <v>66</v>
      </c>
      <c r="C26" s="134">
        <f t="shared" si="5"/>
        <v>0.2661290322580645</v>
      </c>
      <c r="D26" s="134">
        <f t="shared" si="6"/>
        <v>1.1000000000000001</v>
      </c>
      <c r="E26" s="140"/>
      <c r="F26" s="140"/>
      <c r="H26" s="133" t="str">
        <v>Coastal/ Severe Storm/Thunder Storm</v>
      </c>
      <c r="I26" s="133">
        <f>COUNTIFS(表1[Region],RegionalHazardData!I$2,表1[Hazard Event],RegionalHazardData!$H26)</f>
        <v>0</v>
      </c>
      <c r="J26" s="133">
        <f>COUNTIFS(表1[Region],RegionalHazardData!J$2,表1[Hazard Event],RegionalHazardData!$H26)</f>
        <v>1</v>
      </c>
      <c r="K26" s="133">
        <f>COUNTIFS(表1[Region],RegionalHazardData!K$2,表1[Hazard Event],RegionalHazardData!$H26)</f>
        <v>0</v>
      </c>
      <c r="L26" s="133">
        <f>COUNTIFS(表1[Region],RegionalHazardData!L$2,表1[Hazard Event],RegionalHazardData!$H26)</f>
        <v>0</v>
      </c>
      <c r="M26" s="133">
        <f>COUNTIFS(表1[Region],RegionalHazardData!M$2,表1[Hazard Event],RegionalHazardData!$H26)</f>
        <v>0</v>
      </c>
      <c r="N26" s="133">
        <f>COUNTIFS(表1[Region],RegionalHazardData!N$2,表1[Hazard Event],RegionalHazardData!$H26)</f>
        <v>0</v>
      </c>
    </row>
    <row r="27" spans="1:14">
      <c r="H27" s="133" t="str">
        <v>Coastal/ Hurricane/Tropical Storm/ Wind</v>
      </c>
      <c r="I27" s="133">
        <f>COUNTIFS(表1[Region],RegionalHazardData!I$2,表1[Hazard Event],RegionalHazardData!$H27)</f>
        <v>0</v>
      </c>
      <c r="J27" s="133">
        <f>COUNTIFS(表1[Region],RegionalHazardData!J$2,表1[Hazard Event],RegionalHazardData!$H27)</f>
        <v>2</v>
      </c>
      <c r="K27" s="133">
        <f>COUNTIFS(表1[Region],RegionalHazardData!K$2,表1[Hazard Event],RegionalHazardData!$H27)</f>
        <v>0</v>
      </c>
      <c r="L27" s="133">
        <f>COUNTIFS(表1[Region],RegionalHazardData!L$2,表1[Hazard Event],RegionalHazardData!$H27)</f>
        <v>0</v>
      </c>
      <c r="M27" s="133">
        <f>COUNTIFS(表1[Region],RegionalHazardData!M$2,表1[Hazard Event],RegionalHazardData!$H27)</f>
        <v>0</v>
      </c>
      <c r="N27" s="133">
        <f>COUNTIFS(表1[Region],RegionalHazardData!N$2,表1[Hazard Event],RegionalHazardData!$H27)</f>
        <v>0</v>
      </c>
    </row>
    <row r="28" spans="1:14" ht="30">
      <c r="A28" s="130" t="s">
        <v>118</v>
      </c>
      <c r="B28" s="130" t="s">
        <v>130</v>
      </c>
      <c r="C28" s="130" t="s">
        <v>131</v>
      </c>
      <c r="D28" s="130" t="s">
        <v>132</v>
      </c>
      <c r="E28" s="38"/>
      <c r="F28" s="38"/>
      <c r="H28" s="133" t="str">
        <v>Hail/ Tornado</v>
      </c>
      <c r="I28" s="133">
        <f>COUNTIFS(表1[Region],RegionalHazardData!I$2,表1[Hazard Event],RegionalHazardData!$H28)</f>
        <v>0</v>
      </c>
      <c r="J28" s="133">
        <f>COUNTIFS(表1[Region],RegionalHazardData!J$2,表1[Hazard Event],RegionalHazardData!$H28)</f>
        <v>2</v>
      </c>
      <c r="K28" s="133">
        <f>COUNTIFS(表1[Region],RegionalHazardData!K$2,表1[Hazard Event],RegionalHazardData!$H28)</f>
        <v>0</v>
      </c>
      <c r="L28" s="133">
        <f>COUNTIFS(表1[Region],RegionalHazardData!L$2,表1[Hazard Event],RegionalHazardData!$H28)</f>
        <v>0</v>
      </c>
      <c r="M28" s="133">
        <f>COUNTIFS(表1[Region],RegionalHazardData!M$2,表1[Hazard Event],RegionalHazardData!$H28)</f>
        <v>0</v>
      </c>
      <c r="N28" s="133">
        <f>COUNTIFS(表1[Region],RegionalHazardData!N$2,表1[Hazard Event],RegionalHazardData!$H28)</f>
        <v>0</v>
      </c>
    </row>
    <row r="29" spans="1:14">
      <c r="A29" s="133">
        <v>1</v>
      </c>
      <c r="B29" s="133">
        <f>SUMIF(表1[Region],RegionalHazardData!A29,表1[Injuries])</f>
        <v>874</v>
      </c>
      <c r="C29" s="134">
        <f>B29/B5</f>
        <v>1.4142394822006472</v>
      </c>
      <c r="D29" s="134">
        <f>B29/$B$1</f>
        <v>14.566666666666666</v>
      </c>
      <c r="E29" s="140"/>
      <c r="F29" s="140"/>
      <c r="H29" s="133" t="str">
        <v>Flooding/ Lightning/ Wind</v>
      </c>
      <c r="I29" s="133">
        <f>COUNTIFS(表1[Region],RegionalHazardData!I$2,表1[Hazard Event],RegionalHazardData!$H29)</f>
        <v>1</v>
      </c>
      <c r="J29" s="133">
        <f>COUNTIFS(表1[Region],RegionalHazardData!J$2,表1[Hazard Event],RegionalHazardData!$H29)</f>
        <v>0</v>
      </c>
      <c r="K29" s="133">
        <f>COUNTIFS(表1[Region],RegionalHazardData!K$2,表1[Hazard Event],RegionalHazardData!$H29)</f>
        <v>0</v>
      </c>
      <c r="L29" s="133">
        <f>COUNTIFS(表1[Region],RegionalHazardData!L$2,表1[Hazard Event],RegionalHazardData!$H29)</f>
        <v>0</v>
      </c>
      <c r="M29" s="133">
        <f>COUNTIFS(表1[Region],RegionalHazardData!M$2,表1[Hazard Event],RegionalHazardData!$H29)</f>
        <v>0</v>
      </c>
      <c r="N29" s="133">
        <f>COUNTIFS(表1[Region],RegionalHazardData!N$2,表1[Hazard Event],RegionalHazardData!$H29)</f>
        <v>0</v>
      </c>
    </row>
    <row r="30" spans="1:14">
      <c r="A30" s="133">
        <v>2</v>
      </c>
      <c r="B30" s="133">
        <f>SUMIF(表1[Region],RegionalHazardData!A30,表1[Injuries])</f>
        <v>2259</v>
      </c>
      <c r="C30" s="134">
        <f t="shared" ref="C30:C34" si="7">B30/B6</f>
        <v>2.8703939008894537</v>
      </c>
      <c r="D30" s="134">
        <f t="shared" ref="D30:D34" si="8">B30/$B$1</f>
        <v>37.65</v>
      </c>
      <c r="E30" s="140"/>
      <c r="F30" s="140"/>
      <c r="H30" s="133" t="str">
        <v>Hail/ Severe Storm/Thunder Storm</v>
      </c>
      <c r="I30" s="133">
        <f>COUNTIFS(表1[Region],RegionalHazardData!I$2,表1[Hazard Event],RegionalHazardData!$H30)</f>
        <v>5</v>
      </c>
      <c r="J30" s="133">
        <f>COUNTIFS(表1[Region],RegionalHazardData!J$2,表1[Hazard Event],RegionalHazardData!$H30)</f>
        <v>3</v>
      </c>
      <c r="K30" s="133">
        <f>COUNTIFS(表1[Region],RegionalHazardData!K$2,表1[Hazard Event],RegionalHazardData!$H30)</f>
        <v>1</v>
      </c>
      <c r="L30" s="133">
        <f>COUNTIFS(表1[Region],RegionalHazardData!L$2,表1[Hazard Event],RegionalHazardData!$H30)</f>
        <v>1</v>
      </c>
      <c r="M30" s="133">
        <f>COUNTIFS(表1[Region],RegionalHazardData!M$2,表1[Hazard Event],RegionalHazardData!$H30)</f>
        <v>0</v>
      </c>
      <c r="N30" s="133">
        <f>COUNTIFS(表1[Region],RegionalHazardData!N$2,表1[Hazard Event],RegionalHazardData!$H30)</f>
        <v>1</v>
      </c>
    </row>
    <row r="31" spans="1:14">
      <c r="A31" s="133">
        <v>3</v>
      </c>
      <c r="B31" s="133">
        <f>SUMIF(表1[Region],RegionalHazardData!A31,表1[Injuries])</f>
        <v>2063</v>
      </c>
      <c r="C31" s="134">
        <f t="shared" si="7"/>
        <v>2.6414852752880922</v>
      </c>
      <c r="D31" s="134">
        <f t="shared" si="8"/>
        <v>34.383333333333333</v>
      </c>
      <c r="E31" s="140"/>
      <c r="F31" s="140"/>
      <c r="H31" s="133" t="str">
        <v>Lightning/ Severe Storm/Thunder Storm/ Wind</v>
      </c>
      <c r="I31" s="133">
        <f>COUNTIFS(表1[Region],RegionalHazardData!I$2,表1[Hazard Event],RegionalHazardData!$H31)</f>
        <v>11</v>
      </c>
      <c r="J31" s="133">
        <f>COUNTIFS(表1[Region],RegionalHazardData!J$2,表1[Hazard Event],RegionalHazardData!$H31)</f>
        <v>2</v>
      </c>
      <c r="K31" s="133">
        <f>COUNTIFS(表1[Region],RegionalHazardData!K$2,表1[Hazard Event],RegionalHazardData!$H31)</f>
        <v>6</v>
      </c>
      <c r="L31" s="133">
        <f>COUNTIFS(表1[Region],RegionalHazardData!L$2,表1[Hazard Event],RegionalHazardData!$H31)</f>
        <v>5</v>
      </c>
      <c r="M31" s="133">
        <f>COUNTIFS(表1[Region],RegionalHazardData!M$2,表1[Hazard Event],RegionalHazardData!$H31)</f>
        <v>6</v>
      </c>
      <c r="N31" s="133">
        <f>COUNTIFS(表1[Region],RegionalHazardData!N$2,表1[Hazard Event],RegionalHazardData!$H31)</f>
        <v>1</v>
      </c>
    </row>
    <row r="32" spans="1:14">
      <c r="A32" s="133">
        <v>4</v>
      </c>
      <c r="B32" s="133">
        <f>SUMIF(表1[Region],RegionalHazardData!A32,表1[Injuries])</f>
        <v>924</v>
      </c>
      <c r="C32" s="134">
        <f t="shared" si="7"/>
        <v>1.8188976377952757</v>
      </c>
      <c r="D32" s="134">
        <f t="shared" si="8"/>
        <v>15.4</v>
      </c>
      <c r="E32" s="140"/>
      <c r="F32" s="140"/>
      <c r="H32" s="133" t="str">
        <v>Hail/ Wind</v>
      </c>
      <c r="I32" s="133">
        <f>COUNTIFS(表1[Region],RegionalHazardData!I$2,表1[Hazard Event],RegionalHazardData!$H32)</f>
        <v>11</v>
      </c>
      <c r="J32" s="133">
        <f>COUNTIFS(表1[Region],RegionalHazardData!J$2,表1[Hazard Event],RegionalHazardData!$H32)</f>
        <v>2</v>
      </c>
      <c r="K32" s="133">
        <f>COUNTIFS(表1[Region],RegionalHazardData!K$2,表1[Hazard Event],RegionalHazardData!$H32)</f>
        <v>7</v>
      </c>
      <c r="L32" s="133">
        <f>COUNTIFS(表1[Region],RegionalHazardData!L$2,表1[Hazard Event],RegionalHazardData!$H32)</f>
        <v>6</v>
      </c>
      <c r="M32" s="133">
        <f>COUNTIFS(表1[Region],RegionalHazardData!M$2,表1[Hazard Event],RegionalHazardData!$H32)</f>
        <v>7</v>
      </c>
      <c r="N32" s="133">
        <f>COUNTIFS(表1[Region],RegionalHazardData!N$2,表1[Hazard Event],RegionalHazardData!$H32)</f>
        <v>1</v>
      </c>
    </row>
    <row r="33" spans="1:14">
      <c r="A33" s="133">
        <v>5</v>
      </c>
      <c r="B33" s="133">
        <f>SUMIF(表1[Region],RegionalHazardData!A33,表1[Injuries])</f>
        <v>4169</v>
      </c>
      <c r="C33" s="134">
        <f t="shared" si="7"/>
        <v>9.8325471698113205</v>
      </c>
      <c r="D33" s="134">
        <f t="shared" si="8"/>
        <v>69.483333333333334</v>
      </c>
      <c r="E33" s="140"/>
      <c r="F33" s="140"/>
      <c r="H33" s="133" t="str">
        <v>Coastal/ Wind</v>
      </c>
      <c r="I33" s="133">
        <f>COUNTIFS(表1[Region],RegionalHazardData!I$2,表1[Hazard Event],RegionalHazardData!$H33)</f>
        <v>0</v>
      </c>
      <c r="J33" s="133">
        <f>COUNTIFS(表1[Region],RegionalHazardData!J$2,表1[Hazard Event],RegionalHazardData!$H33)</f>
        <v>3</v>
      </c>
      <c r="K33" s="133">
        <f>COUNTIFS(表1[Region],RegionalHazardData!K$2,表1[Hazard Event],RegionalHazardData!$H33)</f>
        <v>0</v>
      </c>
      <c r="L33" s="133">
        <f>COUNTIFS(表1[Region],RegionalHazardData!L$2,表1[Hazard Event],RegionalHazardData!$H33)</f>
        <v>0</v>
      </c>
      <c r="M33" s="133">
        <f>COUNTIFS(表1[Region],RegionalHazardData!M$2,表1[Hazard Event],RegionalHazardData!$H33)</f>
        <v>0</v>
      </c>
      <c r="N33" s="133">
        <f>COUNTIFS(表1[Region],RegionalHazardData!N$2,表1[Hazard Event],RegionalHazardData!$H33)</f>
        <v>0</v>
      </c>
    </row>
    <row r="34" spans="1:14">
      <c r="A34" s="133">
        <v>6</v>
      </c>
      <c r="B34" s="133">
        <f>SUMIF(表1[Region],RegionalHazardData!A34,表1[Injuries])</f>
        <v>425</v>
      </c>
      <c r="C34" s="134">
        <f t="shared" si="7"/>
        <v>1.7137096774193548</v>
      </c>
      <c r="D34" s="134">
        <f t="shared" si="8"/>
        <v>7.083333333333333</v>
      </c>
      <c r="E34" s="140"/>
      <c r="F34" s="140"/>
      <c r="H34" s="133" t="str">
        <v>Severe Storm/Thunder Storm/ Winter Weather</v>
      </c>
      <c r="I34" s="133">
        <f>COUNTIFS(表1[Region],RegionalHazardData!I$2,表1[Hazard Event],RegionalHazardData!$H34)</f>
        <v>1</v>
      </c>
      <c r="J34" s="133">
        <f>COUNTIFS(表1[Region],RegionalHazardData!J$2,表1[Hazard Event],RegionalHazardData!$H34)</f>
        <v>1</v>
      </c>
      <c r="K34" s="133">
        <f>COUNTIFS(表1[Region],RegionalHazardData!K$2,表1[Hazard Event],RegionalHazardData!$H34)</f>
        <v>1</v>
      </c>
      <c r="L34" s="133">
        <f>COUNTIFS(表1[Region],RegionalHazardData!L$2,表1[Hazard Event],RegionalHazardData!$H34)</f>
        <v>0</v>
      </c>
      <c r="M34" s="133">
        <f>COUNTIFS(表1[Region],RegionalHazardData!M$2,表1[Hazard Event],RegionalHazardData!$H34)</f>
        <v>1</v>
      </c>
      <c r="N34" s="133">
        <f>COUNTIFS(表1[Region],RegionalHazardData!N$2,表1[Hazard Event],RegionalHazardData!$H34)</f>
        <v>1</v>
      </c>
    </row>
    <row r="35" spans="1:14">
      <c r="H35" s="133" t="str">
        <v>Fog</v>
      </c>
      <c r="I35" s="133">
        <f>COUNTIFS(表1[Region],RegionalHazardData!I$2,表1[Hazard Event],RegionalHazardData!$H35)</f>
        <v>0</v>
      </c>
      <c r="J35" s="133">
        <f>COUNTIFS(表1[Region],RegionalHazardData!J$2,表1[Hazard Event],RegionalHazardData!$H35)</f>
        <v>1</v>
      </c>
      <c r="K35" s="133">
        <f>COUNTIFS(表1[Region],RegionalHazardData!K$2,表1[Hazard Event],RegionalHazardData!$H35)</f>
        <v>0</v>
      </c>
      <c r="L35" s="133">
        <f>COUNTIFS(表1[Region],RegionalHazardData!L$2,表1[Hazard Event],RegionalHazardData!$H35)</f>
        <v>0</v>
      </c>
      <c r="M35" s="133">
        <f>COUNTIFS(表1[Region],RegionalHazardData!M$2,表1[Hazard Event],RegionalHazardData!$H35)</f>
        <v>0</v>
      </c>
      <c r="N35" s="133">
        <f>COUNTIFS(表1[Region],RegionalHazardData!N$2,表1[Hazard Event],RegionalHazardData!$H35)</f>
        <v>0</v>
      </c>
    </row>
    <row r="36" spans="1:14" ht="30">
      <c r="A36" s="130" t="s">
        <v>118</v>
      </c>
      <c r="B36" s="130" t="s">
        <v>133</v>
      </c>
      <c r="C36" s="130" t="s">
        <v>134</v>
      </c>
      <c r="D36" s="130" t="s">
        <v>135</v>
      </c>
      <c r="E36" s="38"/>
      <c r="F36" s="38"/>
      <c r="H36" s="133" t="str">
        <v>Lightning/ Wind</v>
      </c>
      <c r="I36" s="133">
        <f>COUNTIFS(表1[Region],RegionalHazardData!I$2,表1[Hazard Event],RegionalHazardData!$H36)</f>
        <v>10</v>
      </c>
      <c r="J36" s="133">
        <f>COUNTIFS(表1[Region],RegionalHazardData!J$2,表1[Hazard Event],RegionalHazardData!$H36)</f>
        <v>8</v>
      </c>
      <c r="K36" s="133">
        <f>COUNTIFS(表1[Region],RegionalHazardData!K$2,表1[Hazard Event],RegionalHazardData!$H36)</f>
        <v>13</v>
      </c>
      <c r="L36" s="133">
        <f>COUNTIFS(表1[Region],RegionalHazardData!L$2,表1[Hazard Event],RegionalHazardData!$H36)</f>
        <v>10</v>
      </c>
      <c r="M36" s="133">
        <f>COUNTIFS(表1[Region],RegionalHazardData!M$2,表1[Hazard Event],RegionalHazardData!$H36)</f>
        <v>12</v>
      </c>
      <c r="N36" s="133">
        <f>COUNTIFS(表1[Region],RegionalHazardData!N$2,表1[Hazard Event],RegionalHazardData!$H36)</f>
        <v>5</v>
      </c>
    </row>
    <row r="37" spans="1:14">
      <c r="A37" s="133">
        <v>1</v>
      </c>
      <c r="B37" s="133">
        <f>SUMIF(表1[Region],RegionalHazardData!A37,表1[Duration
(Days)])</f>
        <v>1595</v>
      </c>
      <c r="C37" s="134">
        <f>B37/B5</f>
        <v>2.5809061488673137</v>
      </c>
      <c r="D37" s="134">
        <f>B37/$B$1</f>
        <v>26.583333333333332</v>
      </c>
      <c r="E37" s="140"/>
      <c r="F37" s="140"/>
      <c r="H37" s="133" t="str">
        <v>Flooding/ Wind</v>
      </c>
      <c r="I37" s="133">
        <f>COUNTIFS(表1[Region],RegionalHazardData!I$2,表1[Hazard Event],RegionalHazardData!$H37)</f>
        <v>3</v>
      </c>
      <c r="J37" s="133">
        <f>COUNTIFS(表1[Region],RegionalHazardData!J$2,表1[Hazard Event],RegionalHazardData!$H37)</f>
        <v>3</v>
      </c>
      <c r="K37" s="133">
        <f>COUNTIFS(表1[Region],RegionalHazardData!K$2,表1[Hazard Event],RegionalHazardData!$H37)</f>
        <v>3</v>
      </c>
      <c r="L37" s="133">
        <f>COUNTIFS(表1[Region],RegionalHazardData!L$2,表1[Hazard Event],RegionalHazardData!$H37)</f>
        <v>4</v>
      </c>
      <c r="M37" s="133">
        <f>COUNTIFS(表1[Region],RegionalHazardData!M$2,表1[Hazard Event],RegionalHazardData!$H37)</f>
        <v>3</v>
      </c>
      <c r="N37" s="133">
        <f>COUNTIFS(表1[Region],RegionalHazardData!N$2,表1[Hazard Event],RegionalHazardData!$H37)</f>
        <v>3</v>
      </c>
    </row>
    <row r="38" spans="1:14">
      <c r="A38" s="133">
        <v>2</v>
      </c>
      <c r="B38" s="133">
        <f>SUMIF(表1[Region],RegionalHazardData!A38,表1[Duration
(Days)])</f>
        <v>1862</v>
      </c>
      <c r="C38" s="134">
        <f t="shared" ref="C38:C42" si="9">B38/B6</f>
        <v>2.3659466327827192</v>
      </c>
      <c r="D38" s="134">
        <f t="shared" ref="D38:D42" si="10">B38/$B$1</f>
        <v>31.033333333333335</v>
      </c>
      <c r="E38" s="140"/>
      <c r="F38" s="140"/>
      <c r="H38" s="133" t="str">
        <v>Coastal/ Flooding/ Severe Storm/Thunder Storm/ Wind</v>
      </c>
      <c r="I38" s="133">
        <f>COUNTIFS(表1[Region],RegionalHazardData!I$2,表1[Hazard Event],RegionalHazardData!$H38)</f>
        <v>1</v>
      </c>
      <c r="J38" s="133">
        <f>COUNTIFS(表1[Region],RegionalHazardData!J$2,表1[Hazard Event],RegionalHazardData!$H38)</f>
        <v>1</v>
      </c>
      <c r="K38" s="133">
        <f>COUNTIFS(表1[Region],RegionalHazardData!K$2,表1[Hazard Event],RegionalHazardData!$H38)</f>
        <v>1</v>
      </c>
      <c r="L38" s="133">
        <f>COUNTIFS(表1[Region],RegionalHazardData!L$2,表1[Hazard Event],RegionalHazardData!$H38)</f>
        <v>1</v>
      </c>
      <c r="M38" s="133">
        <f>COUNTIFS(表1[Region],RegionalHazardData!M$2,表1[Hazard Event],RegionalHazardData!$H38)</f>
        <v>1</v>
      </c>
      <c r="N38" s="133">
        <f>COUNTIFS(表1[Region],RegionalHazardData!N$2,表1[Hazard Event],RegionalHazardData!$H38)</f>
        <v>1</v>
      </c>
    </row>
    <row r="39" spans="1:14">
      <c r="A39" s="133">
        <v>3</v>
      </c>
      <c r="B39" s="133">
        <f>SUMIF(表1[Region],RegionalHazardData!A39,表1[Duration
(Days)])</f>
        <v>1760</v>
      </c>
      <c r="C39" s="134">
        <f t="shared" si="9"/>
        <v>2.2535211267605635</v>
      </c>
      <c r="D39" s="134">
        <f t="shared" si="10"/>
        <v>29.333333333333332</v>
      </c>
      <c r="E39" s="140"/>
      <c r="F39" s="140"/>
      <c r="H39" s="133" t="str">
        <v>Severe Storm/Thunder Storm/ Wind/ Winter Weather</v>
      </c>
      <c r="I39" s="133">
        <f>COUNTIFS(表1[Region],RegionalHazardData!I$2,表1[Hazard Event],RegionalHazardData!$H39)</f>
        <v>1</v>
      </c>
      <c r="J39" s="133">
        <f>COUNTIFS(表1[Region],RegionalHazardData!J$2,表1[Hazard Event],RegionalHazardData!$H39)</f>
        <v>1</v>
      </c>
      <c r="K39" s="133">
        <f>COUNTIFS(表1[Region],RegionalHazardData!K$2,表1[Hazard Event],RegionalHazardData!$H39)</f>
        <v>1</v>
      </c>
      <c r="L39" s="133">
        <f>COUNTIFS(表1[Region],RegionalHazardData!L$2,表1[Hazard Event],RegionalHazardData!$H39)</f>
        <v>1</v>
      </c>
      <c r="M39" s="133">
        <f>COUNTIFS(表1[Region],RegionalHazardData!M$2,表1[Hazard Event],RegionalHazardData!$H39)</f>
        <v>1</v>
      </c>
      <c r="N39" s="133">
        <f>COUNTIFS(表1[Region],RegionalHazardData!N$2,表1[Hazard Event],RegionalHazardData!$H39)</f>
        <v>1</v>
      </c>
    </row>
    <row r="40" spans="1:14">
      <c r="A40" s="133">
        <v>4</v>
      </c>
      <c r="B40" s="133">
        <f>SUMIF(表1[Region],RegionalHazardData!A40,表1[Duration
(Days)])</f>
        <v>1505</v>
      </c>
      <c r="C40" s="134">
        <f t="shared" si="9"/>
        <v>2.9625984251968505</v>
      </c>
      <c r="D40" s="134">
        <f t="shared" si="10"/>
        <v>25.083333333333332</v>
      </c>
      <c r="E40" s="140"/>
      <c r="F40" s="140"/>
      <c r="H40" s="133" t="str">
        <v>Coastal/ Flooding</v>
      </c>
      <c r="I40" s="133">
        <f>COUNTIFS(表1[Region],RegionalHazardData!I$2,表1[Hazard Event],RegionalHazardData!$H40)</f>
        <v>0</v>
      </c>
      <c r="J40" s="133">
        <f>COUNTIFS(表1[Region],RegionalHazardData!J$2,表1[Hazard Event],RegionalHazardData!$H40)</f>
        <v>1</v>
      </c>
      <c r="K40" s="133">
        <f>COUNTIFS(表1[Region],RegionalHazardData!K$2,表1[Hazard Event],RegionalHazardData!$H40)</f>
        <v>0</v>
      </c>
      <c r="L40" s="133">
        <f>COUNTIFS(表1[Region],RegionalHazardData!L$2,表1[Hazard Event],RegionalHazardData!$H40)</f>
        <v>0</v>
      </c>
      <c r="M40" s="133">
        <f>COUNTIFS(表1[Region],RegionalHazardData!M$2,表1[Hazard Event],RegionalHazardData!$H40)</f>
        <v>0</v>
      </c>
      <c r="N40" s="133">
        <f>COUNTIFS(表1[Region],RegionalHazardData!N$2,表1[Hazard Event],RegionalHazardData!$H40)</f>
        <v>0</v>
      </c>
    </row>
    <row r="41" spans="1:14">
      <c r="A41" s="133">
        <v>5</v>
      </c>
      <c r="B41" s="133">
        <f>SUMIF(表1[Region],RegionalHazardData!A41,表1[Duration
(Days)])</f>
        <v>1363</v>
      </c>
      <c r="C41" s="134">
        <f t="shared" si="9"/>
        <v>3.2146226415094339</v>
      </c>
      <c r="D41" s="134">
        <f t="shared" si="10"/>
        <v>22.716666666666665</v>
      </c>
      <c r="E41" s="140"/>
      <c r="F41" s="140"/>
      <c r="H41" s="133" t="str">
        <v>Flooding/ Severe Storm/Thunder Storm/ Wind</v>
      </c>
      <c r="I41" s="133">
        <f>COUNTIFS(表1[Region],RegionalHazardData!I$2,表1[Hazard Event],RegionalHazardData!$H41)</f>
        <v>3</v>
      </c>
      <c r="J41" s="133">
        <f>COUNTIFS(表1[Region],RegionalHazardData!J$2,表1[Hazard Event],RegionalHazardData!$H41)</f>
        <v>2</v>
      </c>
      <c r="K41" s="133">
        <f>COUNTIFS(表1[Region],RegionalHazardData!K$2,表1[Hazard Event],RegionalHazardData!$H41)</f>
        <v>2</v>
      </c>
      <c r="L41" s="133">
        <f>COUNTIFS(表1[Region],RegionalHazardData!L$2,表1[Hazard Event],RegionalHazardData!$H41)</f>
        <v>2</v>
      </c>
      <c r="M41" s="133">
        <f>COUNTIFS(表1[Region],RegionalHazardData!M$2,表1[Hazard Event],RegionalHazardData!$H41)</f>
        <v>3</v>
      </c>
      <c r="N41" s="133">
        <f>COUNTIFS(表1[Region],RegionalHazardData!N$2,表1[Hazard Event],RegionalHazardData!$H41)</f>
        <v>2</v>
      </c>
    </row>
    <row r="42" spans="1:14">
      <c r="A42" s="133">
        <v>6</v>
      </c>
      <c r="B42" s="133">
        <f>SUMIF(表1[Region],RegionalHazardData!A42,表1[Duration
(Days)])</f>
        <v>1174</v>
      </c>
      <c r="C42" s="134">
        <f t="shared" si="9"/>
        <v>4.7338709677419351</v>
      </c>
      <c r="D42" s="134">
        <f t="shared" si="10"/>
        <v>19.566666666666666</v>
      </c>
      <c r="E42" s="140"/>
      <c r="F42" s="140"/>
      <c r="H42" s="133" t="str">
        <v>Tornado/ Wind</v>
      </c>
      <c r="I42" s="133">
        <f>COUNTIFS(表1[Region],RegionalHazardData!I$2,表1[Hazard Event],RegionalHazardData!$H42)</f>
        <v>0</v>
      </c>
      <c r="J42" s="133">
        <f>COUNTIFS(表1[Region],RegionalHazardData!J$2,表1[Hazard Event],RegionalHazardData!$H42)</f>
        <v>1</v>
      </c>
      <c r="K42" s="133">
        <f>COUNTIFS(表1[Region],RegionalHazardData!K$2,表1[Hazard Event],RegionalHazardData!$H42)</f>
        <v>0</v>
      </c>
      <c r="L42" s="133">
        <f>COUNTIFS(表1[Region],RegionalHazardData!L$2,表1[Hazard Event],RegionalHazardData!$H42)</f>
        <v>0</v>
      </c>
      <c r="M42" s="133">
        <f>COUNTIFS(表1[Region],RegionalHazardData!M$2,表1[Hazard Event],RegionalHazardData!$H42)</f>
        <v>1</v>
      </c>
      <c r="N42" s="133">
        <f>COUNTIFS(表1[Region],RegionalHazardData!N$2,表1[Hazard Event],RegionalHazardData!$H42)</f>
        <v>0</v>
      </c>
    </row>
    <row r="43" spans="1:14">
      <c r="H43" s="133" t="str">
        <v>Flooding/ Lightning</v>
      </c>
      <c r="I43" s="133">
        <f>COUNTIFS(表1[Region],RegionalHazardData!I$2,表1[Hazard Event],RegionalHazardData!$H43)</f>
        <v>1</v>
      </c>
      <c r="J43" s="133">
        <f>COUNTIFS(表1[Region],RegionalHazardData!J$2,表1[Hazard Event],RegionalHazardData!$H43)</f>
        <v>2</v>
      </c>
      <c r="K43" s="133">
        <f>COUNTIFS(表1[Region],RegionalHazardData!K$2,表1[Hazard Event],RegionalHazardData!$H43)</f>
        <v>1</v>
      </c>
      <c r="L43" s="133">
        <f>COUNTIFS(表1[Region],RegionalHazardData!L$2,表1[Hazard Event],RegionalHazardData!$H43)</f>
        <v>1</v>
      </c>
      <c r="M43" s="133">
        <f>COUNTIFS(表1[Region],RegionalHazardData!M$2,表1[Hazard Event],RegionalHazardData!$H43)</f>
        <v>1</v>
      </c>
      <c r="N43" s="133">
        <f>COUNTIFS(表1[Region],RegionalHazardData!N$2,表1[Hazard Event],RegionalHazardData!$H43)</f>
        <v>0</v>
      </c>
    </row>
    <row r="44" spans="1:14">
      <c r="H44" s="133" t="str">
        <v>Flooding/ Hail/ Wind</v>
      </c>
      <c r="I44" s="133">
        <f>COUNTIFS(表1[Region],RegionalHazardData!I$2,表1[Hazard Event],RegionalHazardData!$H44)</f>
        <v>1</v>
      </c>
      <c r="J44" s="133">
        <f>COUNTIFS(表1[Region],RegionalHazardData!J$2,表1[Hazard Event],RegionalHazardData!$H44)</f>
        <v>0</v>
      </c>
      <c r="K44" s="133">
        <f>COUNTIFS(表1[Region],RegionalHazardData!K$2,表1[Hazard Event],RegionalHazardData!$H44)</f>
        <v>0</v>
      </c>
      <c r="L44" s="133">
        <f>COUNTIFS(表1[Region],RegionalHazardData!L$2,表1[Hazard Event],RegionalHazardData!$H44)</f>
        <v>0</v>
      </c>
      <c r="M44" s="133">
        <f>COUNTIFS(表1[Region],RegionalHazardData!M$2,表1[Hazard Event],RegionalHazardData!$H44)</f>
        <v>0</v>
      </c>
      <c r="N44" s="133">
        <f>COUNTIFS(表1[Region],RegionalHazardData!N$2,表1[Hazard Event],RegionalHazardData!$H44)</f>
        <v>0</v>
      </c>
    </row>
    <row r="45" spans="1:14">
      <c r="H45" s="133" t="str">
        <v>Hail/ Lightning/ Wind</v>
      </c>
      <c r="I45" s="133">
        <f>COUNTIFS(表1[Region],RegionalHazardData!I$2,表1[Hazard Event],RegionalHazardData!$H45)</f>
        <v>13</v>
      </c>
      <c r="J45" s="133">
        <f>COUNTIFS(表1[Region],RegionalHazardData!J$2,表1[Hazard Event],RegionalHazardData!$H45)</f>
        <v>10</v>
      </c>
      <c r="K45" s="133">
        <f>COUNTIFS(表1[Region],RegionalHazardData!K$2,表1[Hazard Event],RegionalHazardData!$H45)</f>
        <v>9</v>
      </c>
      <c r="L45" s="133">
        <f>COUNTIFS(表1[Region],RegionalHazardData!L$2,表1[Hazard Event],RegionalHazardData!$H45)</f>
        <v>10</v>
      </c>
      <c r="M45" s="133">
        <f>COUNTIFS(表1[Region],RegionalHazardData!M$2,表1[Hazard Event],RegionalHazardData!$H45)</f>
        <v>12</v>
      </c>
      <c r="N45" s="133">
        <f>COUNTIFS(表1[Region],RegionalHazardData!N$2,表1[Hazard Event],RegionalHazardData!$H45)</f>
        <v>7</v>
      </c>
    </row>
    <row r="46" spans="1:14">
      <c r="H46" s="133" t="str">
        <v>Hail/ Lightning/ Severe Storm/Thunder Storm</v>
      </c>
      <c r="I46" s="133">
        <f>COUNTIFS(表1[Region],RegionalHazardData!I$2,表1[Hazard Event],RegionalHazardData!$H46)</f>
        <v>2</v>
      </c>
      <c r="J46" s="133">
        <f>COUNTIFS(表1[Region],RegionalHazardData!J$2,表1[Hazard Event],RegionalHazardData!$H46)</f>
        <v>0</v>
      </c>
      <c r="K46" s="133">
        <f>COUNTIFS(表1[Region],RegionalHazardData!K$2,表1[Hazard Event],RegionalHazardData!$H46)</f>
        <v>0</v>
      </c>
      <c r="L46" s="133">
        <f>COUNTIFS(表1[Region],RegionalHazardData!L$2,表1[Hazard Event],RegionalHazardData!$H46)</f>
        <v>0</v>
      </c>
      <c r="M46" s="133">
        <f>COUNTIFS(表1[Region],RegionalHazardData!M$2,表1[Hazard Event],RegionalHazardData!$H46)</f>
        <v>0</v>
      </c>
      <c r="N46" s="133">
        <f>COUNTIFS(表1[Region],RegionalHazardData!N$2,表1[Hazard Event],RegionalHazardData!$H46)</f>
        <v>0</v>
      </c>
    </row>
    <row r="47" spans="1:14">
      <c r="H47" s="133" t="str">
        <v>Hail/ Severe Storm/Thunder Storm/ Wind/ Winter Weather</v>
      </c>
      <c r="I47" s="133">
        <f>COUNTIFS(表1[Region],RegionalHazardData!I$2,表1[Hazard Event],RegionalHazardData!$H47)</f>
        <v>1</v>
      </c>
      <c r="J47" s="133">
        <f>COUNTIFS(表1[Region],RegionalHazardData!J$2,表1[Hazard Event],RegionalHazardData!$H47)</f>
        <v>1</v>
      </c>
      <c r="K47" s="133">
        <f>COUNTIFS(表1[Region],RegionalHazardData!K$2,表1[Hazard Event],RegionalHazardData!$H47)</f>
        <v>1</v>
      </c>
      <c r="L47" s="133">
        <f>COUNTIFS(表1[Region],RegionalHazardData!L$2,表1[Hazard Event],RegionalHazardData!$H47)</f>
        <v>1</v>
      </c>
      <c r="M47" s="133">
        <f>COUNTIFS(表1[Region],RegionalHazardData!M$2,表1[Hazard Event],RegionalHazardData!$H47)</f>
        <v>1</v>
      </c>
      <c r="N47" s="133">
        <f>COUNTIFS(表1[Region],RegionalHazardData!N$2,表1[Hazard Event],RegionalHazardData!$H47)</f>
        <v>1</v>
      </c>
    </row>
    <row r="48" spans="1:14">
      <c r="H48" s="133" t="str">
        <v>Lightning/ Tornado/ Wind</v>
      </c>
      <c r="I48" s="133">
        <f>COUNTIFS(表1[Region],RegionalHazardData!I$2,表1[Hazard Event],RegionalHazardData!$H48)</f>
        <v>0</v>
      </c>
      <c r="J48" s="133">
        <f>COUNTIFS(表1[Region],RegionalHazardData!J$2,表1[Hazard Event],RegionalHazardData!$H48)</f>
        <v>0</v>
      </c>
      <c r="K48" s="133">
        <f>COUNTIFS(表1[Region],RegionalHazardData!K$2,表1[Hazard Event],RegionalHazardData!$H48)</f>
        <v>0</v>
      </c>
      <c r="L48" s="133">
        <f>COUNTIFS(表1[Region],RegionalHazardData!L$2,表1[Hazard Event],RegionalHazardData!$H48)</f>
        <v>0</v>
      </c>
      <c r="M48" s="133">
        <f>COUNTIFS(表1[Region],RegionalHazardData!M$2,表1[Hazard Event],RegionalHazardData!$H48)</f>
        <v>1</v>
      </c>
      <c r="N48" s="133">
        <f>COUNTIFS(表1[Region],RegionalHazardData!N$2,表1[Hazard Event],RegionalHazardData!$H48)</f>
        <v>0</v>
      </c>
    </row>
    <row r="49" spans="8:14">
      <c r="H49" s="133" t="str">
        <v>Hail/ Tornado/ Wind</v>
      </c>
      <c r="I49" s="133">
        <f>COUNTIFS(表1[Region],RegionalHazardData!I$2,表1[Hazard Event],RegionalHazardData!$H49)</f>
        <v>0</v>
      </c>
      <c r="J49" s="133">
        <f>COUNTIFS(表1[Region],RegionalHazardData!J$2,表1[Hazard Event],RegionalHazardData!$H49)</f>
        <v>0</v>
      </c>
      <c r="K49" s="133">
        <f>COUNTIFS(表1[Region],RegionalHazardData!K$2,表1[Hazard Event],RegionalHazardData!$H49)</f>
        <v>1</v>
      </c>
      <c r="L49" s="133">
        <f>COUNTIFS(表1[Region],RegionalHazardData!L$2,表1[Hazard Event],RegionalHazardData!$H49)</f>
        <v>0</v>
      </c>
      <c r="M49" s="133">
        <f>COUNTIFS(表1[Region],RegionalHazardData!M$2,表1[Hazard Event],RegionalHazardData!$H49)</f>
        <v>0</v>
      </c>
      <c r="N49" s="133">
        <f>COUNTIFS(表1[Region],RegionalHazardData!N$2,表1[Hazard Event],RegionalHazardData!$H49)</f>
        <v>0</v>
      </c>
    </row>
    <row r="50" spans="8:14">
      <c r="H50" s="133" t="str">
        <v>Flooding/ Hail</v>
      </c>
      <c r="I50" s="133">
        <f>COUNTIFS(表1[Region],RegionalHazardData!I$2,表1[Hazard Event],RegionalHazardData!$H50)</f>
        <v>1</v>
      </c>
      <c r="J50" s="133">
        <f>COUNTIFS(表1[Region],RegionalHazardData!J$2,表1[Hazard Event],RegionalHazardData!$H50)</f>
        <v>0</v>
      </c>
      <c r="K50" s="133">
        <f>COUNTIFS(表1[Region],RegionalHazardData!K$2,表1[Hazard Event],RegionalHazardData!$H50)</f>
        <v>0</v>
      </c>
      <c r="L50" s="133">
        <f>COUNTIFS(表1[Region],RegionalHazardData!L$2,表1[Hazard Event],RegionalHazardData!$H50)</f>
        <v>0</v>
      </c>
      <c r="M50" s="133">
        <f>COUNTIFS(表1[Region],RegionalHazardData!M$2,表1[Hazard Event],RegionalHazardData!$H50)</f>
        <v>0</v>
      </c>
      <c r="N50" s="133">
        <f>COUNTIFS(表1[Region],RegionalHazardData!N$2,表1[Hazard Event],RegionalHazardData!$H50)</f>
        <v>0</v>
      </c>
    </row>
    <row r="51" spans="8:14">
      <c r="H51" s="133" t="str">
        <v>Heat</v>
      </c>
      <c r="I51" s="133">
        <f>COUNTIFS(表1[Region],RegionalHazardData!I$2,表1[Hazard Event],RegionalHazardData!$H51)</f>
        <v>9</v>
      </c>
      <c r="J51" s="133">
        <f>COUNTIFS(表1[Region],RegionalHazardData!J$2,表1[Hazard Event],RegionalHazardData!$H51)</f>
        <v>7</v>
      </c>
      <c r="K51" s="133">
        <f>COUNTIFS(表1[Region],RegionalHazardData!K$2,表1[Hazard Event],RegionalHazardData!$H51)</f>
        <v>10</v>
      </c>
      <c r="L51" s="133">
        <f>COUNTIFS(表1[Region],RegionalHazardData!L$2,表1[Hazard Event],RegionalHazardData!$H51)</f>
        <v>4</v>
      </c>
      <c r="M51" s="133">
        <f>COUNTIFS(表1[Region],RegionalHazardData!M$2,表1[Hazard Event],RegionalHazardData!$H51)</f>
        <v>4</v>
      </c>
      <c r="N51" s="133">
        <f>COUNTIFS(表1[Region],RegionalHazardData!N$2,表1[Hazard Event],RegionalHazardData!$H51)</f>
        <v>3</v>
      </c>
    </row>
    <row r="52" spans="8:14">
      <c r="H52" s="133" t="str">
        <v>Hail/ Lightning</v>
      </c>
      <c r="I52" s="133">
        <f>COUNTIFS(表1[Region],RegionalHazardData!I$2,表1[Hazard Event],RegionalHazardData!$H52)</f>
        <v>2</v>
      </c>
      <c r="J52" s="133">
        <f>COUNTIFS(表1[Region],RegionalHazardData!J$2,表1[Hazard Event],RegionalHazardData!$H52)</f>
        <v>0</v>
      </c>
      <c r="K52" s="133">
        <f>COUNTIFS(表1[Region],RegionalHazardData!K$2,表1[Hazard Event],RegionalHazardData!$H52)</f>
        <v>0</v>
      </c>
      <c r="L52" s="133">
        <f>COUNTIFS(表1[Region],RegionalHazardData!L$2,表1[Hazard Event],RegionalHazardData!$H52)</f>
        <v>0</v>
      </c>
      <c r="M52" s="133">
        <f>COUNTIFS(表1[Region],RegionalHazardData!M$2,表1[Hazard Event],RegionalHazardData!$H52)</f>
        <v>0</v>
      </c>
      <c r="N52" s="133">
        <f>COUNTIFS(表1[Region],RegionalHazardData!N$2,表1[Hazard Event],RegionalHazardData!$H52)</f>
        <v>1</v>
      </c>
    </row>
    <row r="53" spans="8:14">
      <c r="H53" s="133" t="str">
        <v>Landslide</v>
      </c>
      <c r="I53" s="133">
        <f>COUNTIFS(表1[Region],RegionalHazardData!I$2,表1[Hazard Event],RegionalHazardData!$H53)</f>
        <v>0</v>
      </c>
      <c r="J53" s="133">
        <f>COUNTIFS(表1[Region],RegionalHazardData!J$2,表1[Hazard Event],RegionalHazardData!$H53)</f>
        <v>0</v>
      </c>
      <c r="K53" s="133">
        <f>COUNTIFS(表1[Region],RegionalHazardData!K$2,表1[Hazard Event],RegionalHazardData!$H53)</f>
        <v>1</v>
      </c>
      <c r="L53" s="133">
        <f>COUNTIFS(表1[Region],RegionalHazardData!L$2,表1[Hazard Event],RegionalHazardData!$H53)</f>
        <v>0</v>
      </c>
      <c r="M53" s="133">
        <f>COUNTIFS(表1[Region],RegionalHazardData!M$2,表1[Hazard Event],RegionalHazardData!$H53)</f>
        <v>0</v>
      </c>
      <c r="N53" s="133">
        <f>COUNTIFS(表1[Region],RegionalHazardData!N$2,表1[Hazard Event],RegionalHazardData!$H53)</f>
        <v>0</v>
      </c>
    </row>
    <row r="54" spans="8:14">
      <c r="I54" s="134"/>
      <c r="J54" s="134"/>
      <c r="K54" s="134"/>
      <c r="L54" s="134"/>
      <c r="M54" s="134"/>
      <c r="N54" s="134"/>
    </row>
    <row r="55" spans="8:14">
      <c r="I55" s="134"/>
      <c r="J55" s="134"/>
      <c r="K55" s="134"/>
      <c r="L55" s="134"/>
      <c r="M55" s="134"/>
      <c r="N55" s="134"/>
    </row>
  </sheetData>
  <mergeCells count="1">
    <mergeCell ref="H1:N1"/>
  </mergeCells>
  <conditionalFormatting sqref="A5:C10">
    <cfRule type="expression" dxfId="8" priority="21">
      <formula>MOD(ROW(),5)=0</formula>
    </cfRule>
  </conditionalFormatting>
  <conditionalFormatting sqref="A13:F18">
    <cfRule type="expression" dxfId="7" priority="20">
      <formula>MOD(ROW(),5)=0</formula>
    </cfRule>
  </conditionalFormatting>
  <conditionalFormatting sqref="A21:F26">
    <cfRule type="expression" dxfId="6" priority="16">
      <formula>MOD(ROW(),5)=0</formula>
    </cfRule>
  </conditionalFormatting>
  <conditionalFormatting sqref="A29:F34">
    <cfRule type="expression" dxfId="5" priority="12">
      <formula>MOD(ROW(),5)=0</formula>
    </cfRule>
  </conditionalFormatting>
  <conditionalFormatting sqref="A37:F42">
    <cfRule type="expression" dxfId="4" priority="8">
      <formula>MOD(ROW(),5)=0</formula>
    </cfRule>
  </conditionalFormatting>
  <conditionalFormatting sqref="H3:H53">
    <cfRule type="expression" dxfId="3" priority="6">
      <formula>MOD(ROW(),5)=0</formula>
    </cfRule>
  </conditionalFormatting>
  <conditionalFormatting sqref="I3:N55">
    <cfRule type="expression" dxfId="2" priority="1">
      <formula>MOD(ROW(),5)=0</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7A855-7032-A24C-8D10-B80CF0BF0E09}">
  <sheetPr>
    <tabColor theme="8" tint="0.79998168889431442"/>
  </sheetPr>
  <dimension ref="A1:G56"/>
  <sheetViews>
    <sheetView zoomScaleNormal="100" workbookViewId="0">
      <selection activeCell="B5" sqref="B5"/>
    </sheetView>
  </sheetViews>
  <sheetFormatPr defaultColWidth="11" defaultRowHeight="15.75"/>
  <cols>
    <col min="1" max="1" width="61.625" bestFit="1" customWidth="1"/>
    <col min="3" max="5" width="14.625" customWidth="1"/>
    <col min="6" max="6" width="12.125" customWidth="1"/>
    <col min="7" max="7" width="17.125" customWidth="1"/>
  </cols>
  <sheetData>
    <row r="1" spans="1:7" ht="39" customHeight="1">
      <c r="A1" s="49" t="s">
        <v>136</v>
      </c>
      <c r="B1" s="50" t="s">
        <v>137</v>
      </c>
      <c r="C1" s="49" t="s">
        <v>138</v>
      </c>
      <c r="D1" s="49" t="s">
        <v>139</v>
      </c>
      <c r="F1" s="49" t="s">
        <v>140</v>
      </c>
      <c r="G1" s="46" t="s">
        <v>57</v>
      </c>
    </row>
    <row r="2" spans="1:7">
      <c r="A2" t="str" cm="1">
        <f t="array" ref="A2:A52">_xlfn.UNIQUE([1]HazardData!C2:C3367)</f>
        <v>Hurricane/Tropical Storm</v>
      </c>
      <c r="B2">
        <f>COUNTIFS(HazardData!$C:$C,A2)</f>
        <v>68</v>
      </c>
      <c r="C2">
        <f>IF(B2&gt;30,1,0)</f>
        <v>1</v>
      </c>
      <c r="D2" t="s">
        <v>73</v>
      </c>
      <c r="F2" t="str" cm="1">
        <f t="array" ref="F2:F7">_xlfn.UNIQUE(HazardData!L2:L3367)</f>
        <v>Wind</v>
      </c>
      <c r="G2">
        <f>COUNTIFS(HazardData!$L:$L,F2)</f>
        <v>528</v>
      </c>
    </row>
    <row r="3" spans="1:7">
      <c r="A3" t="str">
        <v>Wildfire</v>
      </c>
      <c r="B3">
        <f>COUNTIFS(HazardData!$C:$C,A3)</f>
        <v>20</v>
      </c>
      <c r="C3">
        <f t="shared" ref="C3:C52" si="0">IF(B3&gt;30,1,0)</f>
        <v>0</v>
      </c>
      <c r="D3" t="s">
        <v>112</v>
      </c>
      <c r="F3" t="str">
        <v>Heat</v>
      </c>
      <c r="G3">
        <f>COUNTIFS(HazardData!$L:$L,F3)</f>
        <v>152</v>
      </c>
    </row>
    <row r="4" spans="1:7">
      <c r="A4" t="str">
        <v>Flooding</v>
      </c>
      <c r="B4">
        <f>COUNTIFS(HazardData!$C:$C,A4)</f>
        <v>402</v>
      </c>
      <c r="C4">
        <f t="shared" si="0"/>
        <v>1</v>
      </c>
      <c r="D4" t="s">
        <v>141</v>
      </c>
      <c r="F4" t="str">
        <v>Water</v>
      </c>
      <c r="G4">
        <f>COUNTIFS(HazardData!$L:$L,F4)</f>
        <v>532</v>
      </c>
    </row>
    <row r="5" spans="1:7">
      <c r="A5" t="str">
        <v>Winter Weather</v>
      </c>
      <c r="B5">
        <f>COUNTIFS(HazardData!$C:$C,A5)</f>
        <v>369</v>
      </c>
      <c r="C5">
        <f t="shared" si="0"/>
        <v>1</v>
      </c>
      <c r="D5" t="s">
        <v>142</v>
      </c>
      <c r="F5" t="str">
        <v>Winter</v>
      </c>
      <c r="G5">
        <f>COUNTIFS(HazardData!$L:$L,F5)</f>
        <v>369</v>
      </c>
    </row>
    <row r="6" spans="1:7">
      <c r="A6" t="str">
        <v>Tornado</v>
      </c>
      <c r="B6">
        <f>COUNTIFS(HazardData!$C:$C,A6)</f>
        <v>163</v>
      </c>
      <c r="C6">
        <f t="shared" si="0"/>
        <v>1</v>
      </c>
      <c r="D6" t="s">
        <v>73</v>
      </c>
      <c r="F6" t="str">
        <v>Storm</v>
      </c>
      <c r="G6">
        <f>COUNTIFS(HazardData!$L:$L,F6)</f>
        <v>1783</v>
      </c>
    </row>
    <row r="7" spans="1:7">
      <c r="A7" t="str">
        <v>Wind/ Winter Weather</v>
      </c>
      <c r="B7">
        <f>COUNTIFS(HazardData!$C:$C,A7)</f>
        <v>17</v>
      </c>
      <c r="C7">
        <f t="shared" si="0"/>
        <v>0</v>
      </c>
      <c r="D7" t="s">
        <v>73</v>
      </c>
      <c r="F7" t="str">
        <v>other</v>
      </c>
      <c r="G7">
        <f>COUNTIFS(HazardData!$L:$L,F7)</f>
        <v>2</v>
      </c>
    </row>
    <row r="8" spans="1:7">
      <c r="A8" t="str">
        <v>Drought/ Heat</v>
      </c>
      <c r="B8">
        <f>COUNTIFS(HazardData!$C:$C,A8)</f>
        <v>24</v>
      </c>
      <c r="C8">
        <f t="shared" si="0"/>
        <v>0</v>
      </c>
      <c r="D8" t="s">
        <v>112</v>
      </c>
    </row>
    <row r="9" spans="1:7">
      <c r="A9" t="str">
        <v>Severe Storm/Thunder Storm/ Wind</v>
      </c>
      <c r="B9">
        <f>COUNTIFS(HazardData!$C:$C,A9)</f>
        <v>911</v>
      </c>
      <c r="C9">
        <f t="shared" si="0"/>
        <v>1</v>
      </c>
      <c r="D9" t="s">
        <v>143</v>
      </c>
    </row>
    <row r="10" spans="1:7">
      <c r="A10" t="str">
        <v>Lightning</v>
      </c>
      <c r="B10">
        <f>COUNTIFS(HazardData!$C:$C,A10)</f>
        <v>201</v>
      </c>
      <c r="C10">
        <f t="shared" si="0"/>
        <v>1</v>
      </c>
      <c r="D10" t="s">
        <v>143</v>
      </c>
    </row>
    <row r="11" spans="1:7">
      <c r="A11" t="str">
        <v>Wind</v>
      </c>
      <c r="B11">
        <f>COUNTIFS(HazardData!$C:$C,A11)</f>
        <v>215</v>
      </c>
      <c r="C11">
        <f t="shared" si="0"/>
        <v>1</v>
      </c>
      <c r="D11" t="s">
        <v>73</v>
      </c>
    </row>
    <row r="12" spans="1:7">
      <c r="A12" t="str">
        <v>Severe Storm/Thunder Storm</v>
      </c>
      <c r="B12">
        <f>COUNTIFS(HazardData!$C:$C,A12)</f>
        <v>127</v>
      </c>
      <c r="C12">
        <f t="shared" si="0"/>
        <v>1</v>
      </c>
      <c r="D12" t="s">
        <v>143</v>
      </c>
      <c r="F12" t="s">
        <v>112</v>
      </c>
      <c r="G12">
        <f>SUMIF($D$2:$D$52,$F12,$B$2:$B$52)</f>
        <v>152</v>
      </c>
    </row>
    <row r="13" spans="1:7">
      <c r="A13" t="str">
        <v>Severe Storm/Thunder Storm - Wind</v>
      </c>
      <c r="B13">
        <f>COUNTIFS(HazardData!$C:$C,A13)</f>
        <v>12</v>
      </c>
      <c r="C13">
        <f t="shared" si="0"/>
        <v>0</v>
      </c>
      <c r="D13" t="s">
        <v>143</v>
      </c>
      <c r="F13" t="s">
        <v>141</v>
      </c>
      <c r="G13">
        <f t="shared" ref="G13:G17" si="1">SUMIF($D$2:$D$52,$F13,$B$2:$B$52)</f>
        <v>532</v>
      </c>
    </row>
    <row r="14" spans="1:7">
      <c r="A14" t="str">
        <v>Coastal/ Severe Storm/Thunder Storm/ Wind</v>
      </c>
      <c r="B14">
        <f>COUNTIFS(HazardData!$C:$C,A14)</f>
        <v>2</v>
      </c>
      <c r="C14">
        <f t="shared" si="0"/>
        <v>0</v>
      </c>
      <c r="D14" t="s">
        <v>141</v>
      </c>
      <c r="F14" t="s">
        <v>143</v>
      </c>
      <c r="G14">
        <f t="shared" si="1"/>
        <v>1783</v>
      </c>
    </row>
    <row r="15" spans="1:7">
      <c r="A15" t="str">
        <v>Coastal/ Hurricane/Tropical Storm/ Severe Storm/Thunder Storm/ Wind</v>
      </c>
      <c r="B15">
        <f>COUNTIFS(HazardData!$C:$C,A15)</f>
        <v>1</v>
      </c>
      <c r="C15">
        <f t="shared" si="0"/>
        <v>0</v>
      </c>
      <c r="D15" t="s">
        <v>141</v>
      </c>
      <c r="F15" t="s">
        <v>73</v>
      </c>
      <c r="G15">
        <f t="shared" si="1"/>
        <v>528</v>
      </c>
    </row>
    <row r="16" spans="1:7">
      <c r="A16" t="str">
        <v>Coastal</v>
      </c>
      <c r="B16">
        <f>COUNTIFS(HazardData!$C:$C,A16)</f>
        <v>28</v>
      </c>
      <c r="C16">
        <f t="shared" si="0"/>
        <v>0</v>
      </c>
      <c r="D16" t="s">
        <v>141</v>
      </c>
      <c r="F16" t="s">
        <v>142</v>
      </c>
      <c r="G16">
        <f t="shared" si="1"/>
        <v>369</v>
      </c>
    </row>
    <row r="17" spans="1:7">
      <c r="A17" t="str">
        <v>Hail/ Severe Storm/Thunder Storm/ Wind</v>
      </c>
      <c r="B17">
        <f>COUNTIFS(HazardData!$C:$C,A17)</f>
        <v>39</v>
      </c>
      <c r="C17">
        <f t="shared" si="0"/>
        <v>1</v>
      </c>
      <c r="D17" t="s">
        <v>143</v>
      </c>
      <c r="F17" t="s">
        <v>144</v>
      </c>
      <c r="G17">
        <f t="shared" si="1"/>
        <v>2</v>
      </c>
    </row>
    <row r="18" spans="1:7">
      <c r="A18" t="str">
        <v>Lightning/ Severe Storm/Thunder Storm</v>
      </c>
      <c r="B18">
        <f>COUNTIFS(HazardData!$C:$C,A18)</f>
        <v>11</v>
      </c>
      <c r="C18">
        <f t="shared" si="0"/>
        <v>0</v>
      </c>
      <c r="D18" t="s">
        <v>143</v>
      </c>
    </row>
    <row r="19" spans="1:7">
      <c r="A19" t="str">
        <v>Flooding/ Lightning/ Severe Storm/Thunder Storm</v>
      </c>
      <c r="B19">
        <f>COUNTIFS(HazardData!$C:$C,A19)</f>
        <v>6</v>
      </c>
      <c r="C19">
        <f t="shared" si="0"/>
        <v>0</v>
      </c>
      <c r="D19" t="s">
        <v>141</v>
      </c>
    </row>
    <row r="20" spans="1:7">
      <c r="A20" t="str">
        <v>Hurricane/Tropical Storm/ Severe Storm/Thunder Storm</v>
      </c>
      <c r="B20">
        <f>COUNTIFS(HazardData!$C:$C,A20)</f>
        <v>1</v>
      </c>
      <c r="C20">
        <f t="shared" si="0"/>
        <v>0</v>
      </c>
      <c r="D20" t="s">
        <v>73</v>
      </c>
    </row>
    <row r="21" spans="1:7">
      <c r="A21" t="str">
        <v>Hail/ Lightning/ Severe Storm/Thunder Storm/ Wind</v>
      </c>
      <c r="B21">
        <f>COUNTIFS(HazardData!$C:$C,A21)</f>
        <v>36</v>
      </c>
      <c r="C21">
        <f t="shared" si="0"/>
        <v>1</v>
      </c>
      <c r="D21" t="s">
        <v>143</v>
      </c>
    </row>
    <row r="22" spans="1:7">
      <c r="A22" t="str">
        <v>Flooding/ Severe Storm/Thunder Storm</v>
      </c>
      <c r="B22">
        <f>COUNTIFS(HazardData!$C:$C,A22)</f>
        <v>38</v>
      </c>
      <c r="C22">
        <f t="shared" si="0"/>
        <v>1</v>
      </c>
      <c r="D22" t="s">
        <v>141</v>
      </c>
    </row>
    <row r="23" spans="1:7">
      <c r="A23" t="str">
        <v>Drought</v>
      </c>
      <c r="B23">
        <f>COUNTIFS(HazardData!$C:$C,A23)</f>
        <v>71</v>
      </c>
      <c r="C23">
        <f t="shared" si="0"/>
        <v>1</v>
      </c>
      <c r="D23" t="s">
        <v>112</v>
      </c>
    </row>
    <row r="24" spans="1:7">
      <c r="A24" t="str">
        <v>Hail</v>
      </c>
      <c r="B24">
        <f>COUNTIFS(HazardData!$C:$C,A24)</f>
        <v>287</v>
      </c>
      <c r="C24">
        <f t="shared" si="0"/>
        <v>1</v>
      </c>
      <c r="D24" t="s">
        <v>143</v>
      </c>
    </row>
    <row r="25" spans="1:7">
      <c r="A25" t="str">
        <v>Coastal/ Severe Storm/Thunder Storm</v>
      </c>
      <c r="B25">
        <f>COUNTIFS(HazardData!$C:$C,A25)</f>
        <v>1</v>
      </c>
      <c r="C25">
        <f t="shared" si="0"/>
        <v>0</v>
      </c>
      <c r="D25" t="s">
        <v>141</v>
      </c>
    </row>
    <row r="26" spans="1:7">
      <c r="A26" t="str">
        <v>Coastal/ Hurricane/Tropical Storm/ Wind</v>
      </c>
      <c r="B26">
        <f>COUNTIFS(HazardData!$C:$C,A26)</f>
        <v>2</v>
      </c>
      <c r="C26">
        <f t="shared" si="0"/>
        <v>0</v>
      </c>
      <c r="D26" t="s">
        <v>141</v>
      </c>
    </row>
    <row r="27" spans="1:7">
      <c r="A27" t="str">
        <v>Hail/ Tornado</v>
      </c>
      <c r="B27">
        <f>COUNTIFS(HazardData!$C:$C,A27)</f>
        <v>2</v>
      </c>
      <c r="C27">
        <f t="shared" si="0"/>
        <v>0</v>
      </c>
      <c r="D27" t="s">
        <v>73</v>
      </c>
    </row>
    <row r="28" spans="1:7">
      <c r="A28" t="str">
        <v>Flooding/ Lightning/ Wind</v>
      </c>
      <c r="B28">
        <f>COUNTIFS(HazardData!$C:$C,A28)</f>
        <v>1</v>
      </c>
      <c r="C28">
        <f t="shared" si="0"/>
        <v>0</v>
      </c>
      <c r="D28" t="s">
        <v>141</v>
      </c>
    </row>
    <row r="29" spans="1:7">
      <c r="A29" t="str">
        <v>Hail/ Severe Storm/Thunder Storm</v>
      </c>
      <c r="B29">
        <f>COUNTIFS(HazardData!$C:$C,A29)</f>
        <v>11</v>
      </c>
      <c r="C29">
        <f t="shared" si="0"/>
        <v>0</v>
      </c>
      <c r="D29" t="s">
        <v>143</v>
      </c>
    </row>
    <row r="30" spans="1:7">
      <c r="A30" t="str">
        <v>Lightning/ Severe Storm/Thunder Storm/ Wind</v>
      </c>
      <c r="B30">
        <f>COUNTIFS(HazardData!$C:$C,A30)</f>
        <v>31</v>
      </c>
      <c r="C30">
        <f t="shared" si="0"/>
        <v>1</v>
      </c>
      <c r="D30" t="s">
        <v>143</v>
      </c>
    </row>
    <row r="31" spans="1:7">
      <c r="A31" t="str">
        <v>Hail/ Wind</v>
      </c>
      <c r="B31">
        <f>COUNTIFS(HazardData!$C:$C,A31)</f>
        <v>34</v>
      </c>
      <c r="C31">
        <f t="shared" si="0"/>
        <v>1</v>
      </c>
      <c r="D31" t="s">
        <v>143</v>
      </c>
    </row>
    <row r="32" spans="1:7">
      <c r="A32" t="str">
        <v>Coastal/ Wind</v>
      </c>
      <c r="B32">
        <f>COUNTIFS(HazardData!$C:$C,A32)</f>
        <v>3</v>
      </c>
      <c r="C32">
        <f t="shared" si="0"/>
        <v>0</v>
      </c>
      <c r="D32" t="s">
        <v>141</v>
      </c>
    </row>
    <row r="33" spans="1:4">
      <c r="A33" t="str">
        <v>Severe Storm/Thunder Storm/ Winter Weather</v>
      </c>
      <c r="B33">
        <f>COUNTIFS(HazardData!$C:$C,A33)</f>
        <v>5</v>
      </c>
      <c r="C33">
        <f t="shared" si="0"/>
        <v>0</v>
      </c>
      <c r="D33" t="s">
        <v>143</v>
      </c>
    </row>
    <row r="34" spans="1:4">
      <c r="A34" t="str">
        <v>Fog</v>
      </c>
      <c r="B34">
        <f>COUNTIFS(HazardData!$C:$C,A34)</f>
        <v>1</v>
      </c>
      <c r="C34">
        <f t="shared" si="0"/>
        <v>0</v>
      </c>
      <c r="D34" t="s">
        <v>144</v>
      </c>
    </row>
    <row r="35" spans="1:4">
      <c r="A35" t="str">
        <v>Lightning/ Wind</v>
      </c>
      <c r="B35">
        <f>COUNTIFS(HazardData!$C:$C,A35)</f>
        <v>58</v>
      </c>
      <c r="C35">
        <f t="shared" si="0"/>
        <v>1</v>
      </c>
      <c r="D35" t="s">
        <v>73</v>
      </c>
    </row>
    <row r="36" spans="1:4">
      <c r="A36" t="str">
        <v>Flooding/ Wind</v>
      </c>
      <c r="B36">
        <f>COUNTIFS(HazardData!$C:$C,A36)</f>
        <v>19</v>
      </c>
      <c r="C36">
        <f t="shared" si="0"/>
        <v>0</v>
      </c>
      <c r="D36" t="s">
        <v>141</v>
      </c>
    </row>
    <row r="37" spans="1:4">
      <c r="A37" t="str">
        <v>Coastal/ Flooding/ Severe Storm/Thunder Storm/ Wind</v>
      </c>
      <c r="B37">
        <f>COUNTIFS(HazardData!$C:$C,A37)</f>
        <v>6</v>
      </c>
      <c r="C37">
        <f t="shared" si="0"/>
        <v>0</v>
      </c>
      <c r="D37" t="s">
        <v>141</v>
      </c>
    </row>
    <row r="38" spans="1:4">
      <c r="A38" t="str">
        <v>Severe Storm/Thunder Storm/ Wind/ Winter Weather</v>
      </c>
      <c r="B38">
        <f>COUNTIFS(HazardData!$C:$C,A38)</f>
        <v>6</v>
      </c>
      <c r="C38">
        <f t="shared" si="0"/>
        <v>0</v>
      </c>
      <c r="D38" t="s">
        <v>143</v>
      </c>
    </row>
    <row r="39" spans="1:4">
      <c r="A39" t="str">
        <v>Coastal/ Flooding</v>
      </c>
      <c r="B39">
        <f>COUNTIFS(HazardData!$C:$C,A39)</f>
        <v>1</v>
      </c>
      <c r="C39">
        <f t="shared" si="0"/>
        <v>0</v>
      </c>
      <c r="D39" t="s">
        <v>141</v>
      </c>
    </row>
    <row r="40" spans="1:4">
      <c r="A40" t="str">
        <v>Flooding/ Severe Storm/Thunder Storm/ Wind</v>
      </c>
      <c r="B40">
        <f>COUNTIFS(HazardData!$C:$C,A40)</f>
        <v>14</v>
      </c>
      <c r="C40">
        <f t="shared" si="0"/>
        <v>0</v>
      </c>
      <c r="D40" t="s">
        <v>141</v>
      </c>
    </row>
    <row r="41" spans="1:4">
      <c r="A41" t="str">
        <v>Tornado/ Wind</v>
      </c>
      <c r="B41">
        <f>COUNTIFS(HazardData!$C:$C,A41)</f>
        <v>2</v>
      </c>
      <c r="C41">
        <f t="shared" si="0"/>
        <v>0</v>
      </c>
      <c r="D41" t="s">
        <v>73</v>
      </c>
    </row>
    <row r="42" spans="1:4">
      <c r="A42" t="str">
        <v>Flooding/ Lightning</v>
      </c>
      <c r="B42">
        <f>COUNTIFS(HazardData!$C:$C,A42)</f>
        <v>6</v>
      </c>
      <c r="C42">
        <f t="shared" si="0"/>
        <v>0</v>
      </c>
      <c r="D42" t="s">
        <v>141</v>
      </c>
    </row>
    <row r="43" spans="1:4">
      <c r="A43" t="str">
        <v>Flooding/ Hail/ Wind</v>
      </c>
      <c r="B43">
        <f>COUNTIFS(HazardData!$C:$C,A43)</f>
        <v>1</v>
      </c>
      <c r="C43">
        <f t="shared" si="0"/>
        <v>0</v>
      </c>
      <c r="D43" t="s">
        <v>141</v>
      </c>
    </row>
    <row r="44" spans="1:4">
      <c r="A44" t="str">
        <v>Hail/ Lightning/ Wind</v>
      </c>
      <c r="B44">
        <f>COUNTIFS(HazardData!$C:$C,A44)</f>
        <v>61</v>
      </c>
      <c r="C44">
        <f t="shared" si="0"/>
        <v>1</v>
      </c>
      <c r="D44" t="s">
        <v>143</v>
      </c>
    </row>
    <row r="45" spans="1:4">
      <c r="A45" t="str">
        <v>Hail/ Lightning/ Severe Storm/Thunder Storm</v>
      </c>
      <c r="B45">
        <f>COUNTIFS(HazardData!$C:$C,A45)</f>
        <v>2</v>
      </c>
      <c r="C45">
        <f t="shared" si="0"/>
        <v>0</v>
      </c>
      <c r="D45" t="s">
        <v>143</v>
      </c>
    </row>
    <row r="46" spans="1:4">
      <c r="A46" t="str">
        <v>Hail/ Severe Storm/Thunder Storm/ Wind/ Winter Weather</v>
      </c>
      <c r="B46">
        <f>COUNTIFS(HazardData!$C:$C,A46)</f>
        <v>6</v>
      </c>
      <c r="C46">
        <f t="shared" si="0"/>
        <v>0</v>
      </c>
      <c r="D46" t="s">
        <v>143</v>
      </c>
    </row>
    <row r="47" spans="1:4">
      <c r="A47" t="str">
        <v>Lightning/ Tornado/ Wind</v>
      </c>
      <c r="B47">
        <f>COUNTIFS(HazardData!$C:$C,A47)</f>
        <v>1</v>
      </c>
      <c r="C47">
        <f t="shared" si="0"/>
        <v>0</v>
      </c>
      <c r="D47" t="s">
        <v>73</v>
      </c>
    </row>
    <row r="48" spans="1:4">
      <c r="A48" t="str">
        <v>Hail/ Tornado/ Wind</v>
      </c>
      <c r="B48">
        <f>COUNTIFS(HazardData!$C:$C,A48)</f>
        <v>1</v>
      </c>
      <c r="C48">
        <f t="shared" si="0"/>
        <v>0</v>
      </c>
      <c r="D48" t="s">
        <v>73</v>
      </c>
    </row>
    <row r="49" spans="1:4">
      <c r="A49" t="str">
        <v>Flooding/ Hail</v>
      </c>
      <c r="B49">
        <f>COUNTIFS(HazardData!$C:$C,A49)</f>
        <v>1</v>
      </c>
      <c r="C49">
        <f t="shared" si="0"/>
        <v>0</v>
      </c>
      <c r="D49" t="s">
        <v>141</v>
      </c>
    </row>
    <row r="50" spans="1:4">
      <c r="A50" t="str">
        <v>Heat</v>
      </c>
      <c r="B50">
        <f>COUNTIFS(HazardData!$C:$C,A50)</f>
        <v>37</v>
      </c>
      <c r="C50">
        <f t="shared" si="0"/>
        <v>1</v>
      </c>
      <c r="D50" t="s">
        <v>112</v>
      </c>
    </row>
    <row r="51" spans="1:4">
      <c r="A51" t="str">
        <v>Hail/ Lightning</v>
      </c>
      <c r="B51">
        <f>COUNTIFS(HazardData!$C:$C,A51)</f>
        <v>3</v>
      </c>
      <c r="C51">
        <f t="shared" si="0"/>
        <v>0</v>
      </c>
      <c r="D51" t="s">
        <v>143</v>
      </c>
    </row>
    <row r="52" spans="1:4">
      <c r="A52" t="str">
        <v>Landslide</v>
      </c>
      <c r="B52">
        <f>COUNTIFS(HazardData!$C:$C,A52)</f>
        <v>1</v>
      </c>
      <c r="C52">
        <f t="shared" si="0"/>
        <v>0</v>
      </c>
      <c r="D52" t="s">
        <v>145</v>
      </c>
    </row>
    <row r="55" spans="1:4">
      <c r="A55" t="s">
        <v>146</v>
      </c>
    </row>
    <row r="56" spans="1:4">
      <c r="A56" t="s">
        <v>147</v>
      </c>
    </row>
  </sheetData>
  <autoFilter ref="A1:G1" xr:uid="{1717A855-7032-A24C-8D10-B80CF0BF0E09}"/>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4F1BD-C403-9841-AE47-423E0F9CD250}">
  <sheetPr>
    <tabColor theme="8" tint="0.79998168889431442"/>
  </sheetPr>
  <dimension ref="A1:K242"/>
  <sheetViews>
    <sheetView zoomScale="77" zoomScaleNormal="77" workbookViewId="0">
      <selection activeCell="B4" sqref="B4"/>
    </sheetView>
  </sheetViews>
  <sheetFormatPr defaultColWidth="11" defaultRowHeight="15.75"/>
  <cols>
    <col min="1" max="1" width="36.875" bestFit="1" customWidth="1"/>
    <col min="2" max="2" width="17.875" bestFit="1" customWidth="1"/>
    <col min="3" max="3" width="12.5" bestFit="1" customWidth="1"/>
    <col min="4" max="4" width="9.5" bestFit="1" customWidth="1"/>
    <col min="5" max="5" width="10.5" bestFit="1" customWidth="1"/>
    <col min="6" max="6" width="11.5" bestFit="1" customWidth="1"/>
    <col min="7" max="7" width="9.5" bestFit="1" customWidth="1"/>
    <col min="8" max="10" width="10.5" bestFit="1" customWidth="1"/>
    <col min="11" max="11" width="12.5" bestFit="1" customWidth="1"/>
    <col min="12" max="12" width="11.125" bestFit="1" customWidth="1"/>
    <col min="13" max="13" width="13.875" bestFit="1" customWidth="1"/>
    <col min="14" max="14" width="4.5" bestFit="1" customWidth="1"/>
    <col min="15" max="15" width="13.375" bestFit="1" customWidth="1"/>
    <col min="16" max="16" width="39.625" bestFit="1" customWidth="1"/>
    <col min="17" max="17" width="45.5" bestFit="1" customWidth="1"/>
    <col min="18" max="18" width="19.125" bestFit="1" customWidth="1"/>
    <col min="19" max="19" width="30.5" bestFit="1" customWidth="1"/>
    <col min="20" max="20" width="36.375" bestFit="1" customWidth="1"/>
    <col min="21" max="21" width="51.5" bestFit="1" customWidth="1"/>
    <col min="22" max="22" width="10.125" bestFit="1" customWidth="1"/>
    <col min="23" max="23" width="5.125" bestFit="1" customWidth="1"/>
    <col min="24" max="24" width="22.375" bestFit="1" customWidth="1"/>
    <col min="25" max="25" width="8.625" bestFit="1" customWidth="1"/>
    <col min="26" max="26" width="34.875" bestFit="1" customWidth="1"/>
    <col min="27" max="27" width="40.625" bestFit="1" customWidth="1"/>
    <col min="28" max="28" width="14.375" bestFit="1" customWidth="1"/>
    <col min="29" max="29" width="25.625" bestFit="1" customWidth="1"/>
    <col min="30" max="30" width="31.5" bestFit="1" customWidth="1"/>
    <col min="31" max="31" width="46.625" bestFit="1" customWidth="1"/>
    <col min="32" max="32" width="40.875" bestFit="1" customWidth="1"/>
    <col min="33" max="34" width="7.875" bestFit="1" customWidth="1"/>
    <col min="35" max="35" width="5.5" bestFit="1" customWidth="1"/>
    <col min="36" max="36" width="20.375" bestFit="1" customWidth="1"/>
    <col min="37" max="37" width="14.5" bestFit="1" customWidth="1"/>
    <col min="38" max="38" width="6.875" bestFit="1" customWidth="1"/>
    <col min="39" max="39" width="7.125" bestFit="1" customWidth="1"/>
    <col min="40" max="40" width="15.5" bestFit="1" customWidth="1"/>
    <col min="41" max="41" width="47.875" bestFit="1" customWidth="1"/>
    <col min="42" max="42" width="62" bestFit="1" customWidth="1"/>
    <col min="43" max="43" width="35.625" bestFit="1" customWidth="1"/>
    <col min="44" max="44" width="33.375" bestFit="1" customWidth="1"/>
    <col min="45" max="45" width="39.125" bestFit="1" customWidth="1"/>
    <col min="46" max="46" width="12.875" bestFit="1" customWidth="1"/>
    <col min="47" max="47" width="7.875" bestFit="1" customWidth="1"/>
    <col min="48" max="48" width="13.125" bestFit="1" customWidth="1"/>
    <col min="49" max="49" width="8.125" bestFit="1" customWidth="1"/>
    <col min="50" max="50" width="17.125" bestFit="1" customWidth="1"/>
    <col min="51" max="51" width="43.5" bestFit="1" customWidth="1"/>
    <col min="52" max="52" width="34.375" bestFit="1" customWidth="1"/>
    <col min="53" max="53" width="40.125" bestFit="1" customWidth="1"/>
    <col min="54" max="54" width="13.875" bestFit="1" customWidth="1"/>
    <col min="55" max="55" width="4.125" bestFit="1" customWidth="1"/>
    <col min="56" max="56" width="4.5" bestFit="1" customWidth="1"/>
    <col min="57" max="57" width="45.5" bestFit="1" customWidth="1"/>
    <col min="58" max="58" width="19.125" bestFit="1" customWidth="1"/>
    <col min="59" max="59" width="30.5" bestFit="1" customWidth="1"/>
    <col min="60" max="60" width="36.375" bestFit="1" customWidth="1"/>
    <col min="61" max="61" width="51.5" bestFit="1" customWidth="1"/>
    <col min="62" max="62" width="12.5" bestFit="1" customWidth="1"/>
    <col min="63" max="63" width="10.125" bestFit="1" customWidth="1"/>
    <col min="64" max="64" width="5.125" bestFit="1" customWidth="1"/>
    <col min="65" max="65" width="22.375" bestFit="1" customWidth="1"/>
    <col min="66" max="66" width="48.625" bestFit="1" customWidth="1"/>
    <col min="67" max="67" width="8.625" bestFit="1" customWidth="1"/>
    <col min="68" max="68" width="34.875" bestFit="1" customWidth="1"/>
    <col min="69" max="69" width="40.625" bestFit="1" customWidth="1"/>
    <col min="70" max="70" width="14.375" bestFit="1" customWidth="1"/>
    <col min="71" max="71" width="25.625" bestFit="1" customWidth="1"/>
    <col min="72" max="72" width="32" bestFit="1" customWidth="1"/>
    <col min="73" max="73" width="31.5" bestFit="1" customWidth="1"/>
    <col min="74" max="74" width="46.625" bestFit="1" customWidth="1"/>
    <col min="75" max="75" width="40.875" bestFit="1" customWidth="1"/>
    <col min="76" max="76" width="7.875" bestFit="1" customWidth="1"/>
    <col min="77" max="77" width="13.5" bestFit="1" customWidth="1"/>
    <col min="78" max="78" width="7.875" bestFit="1" customWidth="1"/>
    <col min="79" max="79" width="5.5" bestFit="1" customWidth="1"/>
    <col min="80" max="80" width="20.375" bestFit="1" customWidth="1"/>
    <col min="81" max="81" width="14.5" bestFit="1" customWidth="1"/>
    <col min="82" max="82" width="6.875" bestFit="1" customWidth="1"/>
    <col min="83" max="83" width="47.875" bestFit="1" customWidth="1"/>
    <col min="84" max="84" width="7.875" bestFit="1" customWidth="1"/>
    <col min="85" max="85" width="13.125" bestFit="1" customWidth="1"/>
    <col min="86" max="86" width="8.125" bestFit="1" customWidth="1"/>
    <col min="87" max="87" width="17.125" bestFit="1" customWidth="1"/>
    <col min="88" max="88" width="43.5" bestFit="1" customWidth="1"/>
    <col min="89" max="89" width="34.375" bestFit="1" customWidth="1"/>
    <col min="90" max="90" width="40.125" bestFit="1" customWidth="1"/>
    <col min="91" max="91" width="13.875" bestFit="1" customWidth="1"/>
    <col min="92" max="92" width="4.5" bestFit="1" customWidth="1"/>
    <col min="93" max="93" width="45.5" bestFit="1" customWidth="1"/>
    <col min="94" max="94" width="19.125" bestFit="1" customWidth="1"/>
    <col min="95" max="95" width="30.5" bestFit="1" customWidth="1"/>
    <col min="96" max="96" width="36.375" bestFit="1" customWidth="1"/>
    <col min="97" max="97" width="51.5" bestFit="1" customWidth="1"/>
    <col min="98" max="98" width="18.375" bestFit="1" customWidth="1"/>
    <col min="99" max="99" width="10.125" bestFit="1" customWidth="1"/>
    <col min="100" max="100" width="5.125" bestFit="1" customWidth="1"/>
    <col min="101" max="101" width="22.375" bestFit="1" customWidth="1"/>
    <col min="102" max="102" width="8.875" bestFit="1" customWidth="1"/>
    <col min="103" max="103" width="8.625" bestFit="1" customWidth="1"/>
    <col min="104" max="104" width="34.875" bestFit="1" customWidth="1"/>
    <col min="105" max="105" width="40.625" bestFit="1" customWidth="1"/>
    <col min="106" max="106" width="14.375" bestFit="1" customWidth="1"/>
    <col min="107" max="107" width="25.625" bestFit="1" customWidth="1"/>
    <col min="108" max="108" width="32" bestFit="1" customWidth="1"/>
    <col min="109" max="109" width="31.5" bestFit="1" customWidth="1"/>
    <col min="110" max="110" width="46.625" bestFit="1" customWidth="1"/>
    <col min="111" max="111" width="40.875" bestFit="1" customWidth="1"/>
    <col min="112" max="113" width="7.875" bestFit="1" customWidth="1"/>
    <col min="114" max="114" width="5.5" bestFit="1" customWidth="1"/>
    <col min="115" max="115" width="20.375" bestFit="1" customWidth="1"/>
    <col min="116" max="116" width="14.5" bestFit="1" customWidth="1"/>
    <col min="117" max="117" width="6.875" bestFit="1" customWidth="1"/>
    <col min="118" max="118" width="47.875" bestFit="1" customWidth="1"/>
    <col min="119" max="119" width="7.875" bestFit="1" customWidth="1"/>
    <col min="120" max="120" width="13.125" bestFit="1" customWidth="1"/>
    <col min="121" max="121" width="8.125" bestFit="1" customWidth="1"/>
    <col min="122" max="122" width="17.125" bestFit="1" customWidth="1"/>
    <col min="123" max="123" width="43.5" bestFit="1" customWidth="1"/>
    <col min="124" max="124" width="34.375" bestFit="1" customWidth="1"/>
    <col min="125" max="125" width="40.125" bestFit="1" customWidth="1"/>
    <col min="126" max="126" width="13.875" bestFit="1" customWidth="1"/>
    <col min="127" max="127" width="4.5" bestFit="1" customWidth="1"/>
    <col min="128" max="128" width="45.5" bestFit="1" customWidth="1"/>
    <col min="129" max="129" width="19.125" bestFit="1" customWidth="1"/>
    <col min="130" max="130" width="30.5" bestFit="1" customWidth="1"/>
    <col min="131" max="131" width="36.375" bestFit="1" customWidth="1"/>
    <col min="132" max="132" width="51.5" bestFit="1" customWidth="1"/>
    <col min="133" max="133" width="10.125" bestFit="1" customWidth="1"/>
    <col min="134" max="134" width="5.125" bestFit="1" customWidth="1"/>
    <col min="135" max="135" width="22.375" bestFit="1" customWidth="1"/>
    <col min="136" max="136" width="8.625" bestFit="1" customWidth="1"/>
    <col min="137" max="137" width="34.875" bestFit="1" customWidth="1"/>
    <col min="138" max="138" width="40.625" bestFit="1" customWidth="1"/>
    <col min="139" max="139" width="14.375" bestFit="1" customWidth="1"/>
    <col min="140" max="140" width="25.625" bestFit="1" customWidth="1"/>
    <col min="141" max="141" width="32" bestFit="1" customWidth="1"/>
    <col min="142" max="142" width="31.5" bestFit="1" customWidth="1"/>
    <col min="143" max="143" width="46.625" bestFit="1" customWidth="1"/>
    <col min="144" max="145" width="7.875" bestFit="1" customWidth="1"/>
    <col min="146" max="146" width="5.5" bestFit="1" customWidth="1"/>
    <col min="147" max="147" width="20.375" bestFit="1" customWidth="1"/>
    <col min="148" max="148" width="14.5" bestFit="1" customWidth="1"/>
    <col min="149" max="149" width="6.875" bestFit="1" customWidth="1"/>
    <col min="150" max="150" width="47.875" bestFit="1" customWidth="1"/>
    <col min="151" max="151" width="7.875" bestFit="1" customWidth="1"/>
    <col min="152" max="152" width="13.125" bestFit="1" customWidth="1"/>
    <col min="153" max="153" width="8.125" bestFit="1" customWidth="1"/>
    <col min="154" max="154" width="17.125" bestFit="1" customWidth="1"/>
    <col min="155" max="155" width="43.5" bestFit="1" customWidth="1"/>
    <col min="156" max="156" width="34.375" bestFit="1" customWidth="1"/>
    <col min="157" max="157" width="40.125" bestFit="1" customWidth="1"/>
    <col min="158" max="158" width="13.875" bestFit="1" customWidth="1"/>
    <col min="159" max="159" width="4.5" bestFit="1" customWidth="1"/>
    <col min="160" max="160" width="45.5" bestFit="1" customWidth="1"/>
    <col min="161" max="161" width="19.125" bestFit="1" customWidth="1"/>
    <col min="162" max="162" width="36.375" bestFit="1" customWidth="1"/>
    <col min="163" max="163" width="51.5" bestFit="1" customWidth="1"/>
    <col min="164" max="164" width="10.125" bestFit="1" customWidth="1"/>
    <col min="165" max="165" width="5.125" bestFit="1" customWidth="1"/>
    <col min="166" max="166" width="22.375" bestFit="1" customWidth="1"/>
    <col min="167" max="167" width="8.625" bestFit="1" customWidth="1"/>
    <col min="168" max="168" width="34.875" bestFit="1" customWidth="1"/>
    <col min="169" max="169" width="40.625" bestFit="1" customWidth="1"/>
    <col min="170" max="170" width="22.625" bestFit="1" customWidth="1"/>
    <col min="171" max="171" width="14.375" bestFit="1" customWidth="1"/>
    <col min="172" max="172" width="25.625" bestFit="1" customWidth="1"/>
    <col min="173" max="173" width="32" bestFit="1" customWidth="1"/>
    <col min="174" max="174" width="31.5" bestFit="1" customWidth="1"/>
    <col min="175" max="175" width="46.625" bestFit="1" customWidth="1"/>
    <col min="176" max="176" width="40.875" bestFit="1" customWidth="1"/>
    <col min="177" max="177" width="7.875" bestFit="1" customWidth="1"/>
    <col min="178" max="178" width="13.5" bestFit="1" customWidth="1"/>
    <col min="179" max="179" width="7.875" bestFit="1" customWidth="1"/>
    <col min="180" max="180" width="5.5" bestFit="1" customWidth="1"/>
    <col min="181" max="181" width="20.375" bestFit="1" customWidth="1"/>
    <col min="182" max="182" width="14.5" bestFit="1" customWidth="1"/>
    <col min="183" max="183" width="6.875" bestFit="1" customWidth="1"/>
    <col min="184" max="184" width="47.875" bestFit="1" customWidth="1"/>
    <col min="185" max="185" width="7.875" bestFit="1" customWidth="1"/>
    <col min="186" max="186" width="13.125" bestFit="1" customWidth="1"/>
    <col min="187" max="187" width="8.125" bestFit="1" customWidth="1"/>
    <col min="188" max="188" width="34.375" bestFit="1" customWidth="1"/>
    <col min="189" max="189" width="40.125" bestFit="1" customWidth="1"/>
    <col min="190" max="190" width="13.875" bestFit="1" customWidth="1"/>
    <col min="191" max="191" width="4.5" bestFit="1" customWidth="1"/>
    <col min="192" max="192" width="13.375" bestFit="1" customWidth="1"/>
    <col min="193" max="193" width="45.5" bestFit="1" customWidth="1"/>
    <col min="194" max="194" width="19.125" bestFit="1" customWidth="1"/>
    <col min="195" max="195" width="30.5" bestFit="1" customWidth="1"/>
    <col min="196" max="196" width="36.375" bestFit="1" customWidth="1"/>
    <col min="197" max="197" width="51.5" bestFit="1" customWidth="1"/>
    <col min="198" max="198" width="10.125" bestFit="1" customWidth="1"/>
    <col min="199" max="199" width="5.125" bestFit="1" customWidth="1"/>
    <col min="200" max="200" width="22.375" bestFit="1" customWidth="1"/>
    <col min="201" max="201" width="8.625" bestFit="1" customWidth="1"/>
    <col min="202" max="202" width="40.625" bestFit="1" customWidth="1"/>
    <col min="203" max="203" width="14.375" bestFit="1" customWidth="1"/>
    <col min="204" max="204" width="25.625" bestFit="1" customWidth="1"/>
    <col min="205" max="205" width="32" bestFit="1" customWidth="1"/>
    <col min="206" max="206" width="31.5" bestFit="1" customWidth="1"/>
    <col min="207" max="207" width="46.625" bestFit="1" customWidth="1"/>
    <col min="208" max="208" width="40.875" bestFit="1" customWidth="1"/>
    <col min="209" max="210" width="7.875" bestFit="1" customWidth="1"/>
    <col min="211" max="211" width="5.5" bestFit="1" customWidth="1"/>
    <col min="212" max="212" width="20.375" bestFit="1" customWidth="1"/>
    <col min="213" max="213" width="14.5" bestFit="1" customWidth="1"/>
    <col min="214" max="214" width="6.875" bestFit="1" customWidth="1"/>
    <col min="215" max="215" width="10.875" bestFit="1" customWidth="1"/>
    <col min="216" max="216" width="13.5" bestFit="1" customWidth="1"/>
    <col min="217" max="217" width="36.375" bestFit="1" customWidth="1"/>
    <col min="218" max="218" width="46.625" bestFit="1" customWidth="1"/>
    <col min="219" max="219" width="13.5" bestFit="1" customWidth="1"/>
    <col min="220" max="220" width="36.375" bestFit="1" customWidth="1"/>
    <col min="221" max="221" width="40.875" bestFit="1" customWidth="1"/>
    <col min="222" max="222" width="13.5" bestFit="1" customWidth="1"/>
    <col min="223" max="223" width="36.375" bestFit="1" customWidth="1"/>
    <col min="224" max="224" width="15.125" bestFit="1" customWidth="1"/>
    <col min="225" max="225" width="13.5" bestFit="1" customWidth="1"/>
    <col min="226" max="226" width="36.375" bestFit="1" customWidth="1"/>
    <col min="227" max="227" width="15.125" bestFit="1" customWidth="1"/>
    <col min="228" max="228" width="13.5" bestFit="1" customWidth="1"/>
    <col min="229" max="229" width="36.375" bestFit="1" customWidth="1"/>
    <col min="230" max="230" width="15.125" bestFit="1" customWidth="1"/>
    <col min="231" max="231" width="13.5" bestFit="1" customWidth="1"/>
    <col min="232" max="232" width="36.375" bestFit="1" customWidth="1"/>
    <col min="233" max="233" width="15.125" bestFit="1" customWidth="1"/>
    <col min="234" max="234" width="13.5" bestFit="1" customWidth="1"/>
    <col min="235" max="235" width="36.375" bestFit="1" customWidth="1"/>
    <col min="236" max="236" width="20.375" bestFit="1" customWidth="1"/>
    <col min="237" max="237" width="13.5" bestFit="1" customWidth="1"/>
    <col min="238" max="238" width="36.375" bestFit="1" customWidth="1"/>
    <col min="239" max="239" width="15.125" bestFit="1" customWidth="1"/>
    <col min="240" max="240" width="13.5" bestFit="1" customWidth="1"/>
    <col min="241" max="241" width="36.375" bestFit="1" customWidth="1"/>
    <col min="242" max="242" width="16.875" bestFit="1" customWidth="1"/>
    <col min="243" max="243" width="15" bestFit="1" customWidth="1"/>
    <col min="244" max="244" width="38" bestFit="1" customWidth="1"/>
    <col min="245" max="245" width="47.875" bestFit="1" customWidth="1"/>
    <col min="246" max="246" width="13.5" bestFit="1" customWidth="1"/>
    <col min="247" max="247" width="36.375" bestFit="1" customWidth="1"/>
    <col min="248" max="248" width="15.125" bestFit="1" customWidth="1"/>
    <col min="249" max="249" width="13.5" bestFit="1" customWidth="1"/>
    <col min="250" max="250" width="36.375" bestFit="1" customWidth="1"/>
    <col min="251" max="251" width="15.125" bestFit="1" customWidth="1"/>
    <col min="252" max="252" width="13.5" bestFit="1" customWidth="1"/>
    <col min="253" max="253" width="36.375" bestFit="1" customWidth="1"/>
    <col min="254" max="254" width="15.125" bestFit="1" customWidth="1"/>
    <col min="255" max="255" width="13.5" bestFit="1" customWidth="1"/>
    <col min="256" max="256" width="36.375" bestFit="1" customWidth="1"/>
    <col min="257" max="257" width="17.125" bestFit="1" customWidth="1"/>
    <col min="258" max="258" width="13.5" bestFit="1" customWidth="1"/>
    <col min="259" max="259" width="36.375" bestFit="1" customWidth="1"/>
    <col min="260" max="260" width="43.5" bestFit="1" customWidth="1"/>
    <col min="261" max="261" width="13.5" bestFit="1" customWidth="1"/>
    <col min="262" max="262" width="36.375" bestFit="1" customWidth="1"/>
    <col min="263" max="263" width="34.375" bestFit="1" customWidth="1"/>
    <col min="264" max="264" width="13.5" bestFit="1" customWidth="1"/>
    <col min="265" max="265" width="36.375" bestFit="1" customWidth="1"/>
    <col min="266" max="266" width="40.125" bestFit="1" customWidth="1"/>
    <col min="267" max="267" width="13.5" bestFit="1" customWidth="1"/>
    <col min="268" max="268" width="36.375" bestFit="1" customWidth="1"/>
    <col min="269" max="269" width="15.125" bestFit="1" customWidth="1"/>
    <col min="270" max="270" width="13.5" bestFit="1" customWidth="1"/>
    <col min="271" max="271" width="36.375" bestFit="1" customWidth="1"/>
    <col min="272" max="272" width="15.125" bestFit="1" customWidth="1"/>
    <col min="273" max="273" width="13.5" bestFit="1" customWidth="1"/>
    <col min="274" max="274" width="36.375" bestFit="1" customWidth="1"/>
    <col min="275" max="275" width="45.5" bestFit="1" customWidth="1"/>
    <col min="276" max="276" width="13.5" bestFit="1" customWidth="1"/>
    <col min="277" max="277" width="36.375" bestFit="1" customWidth="1"/>
    <col min="278" max="278" width="19.125" bestFit="1" customWidth="1"/>
    <col min="279" max="279" width="13.5" bestFit="1" customWidth="1"/>
    <col min="280" max="280" width="36.375" bestFit="1" customWidth="1"/>
    <col min="281" max="281" width="30.5" bestFit="1" customWidth="1"/>
    <col min="282" max="282" width="13.5" bestFit="1" customWidth="1"/>
    <col min="283" max="284" width="36.375" bestFit="1" customWidth="1"/>
    <col min="285" max="285" width="13.5" bestFit="1" customWidth="1"/>
    <col min="286" max="286" width="36.375" bestFit="1" customWidth="1"/>
    <col min="287" max="287" width="51.5" bestFit="1" customWidth="1"/>
    <col min="288" max="288" width="13.5" bestFit="1" customWidth="1"/>
    <col min="289" max="289" width="36.375" bestFit="1" customWidth="1"/>
    <col min="290" max="290" width="18.375" bestFit="1" customWidth="1"/>
    <col min="291" max="291" width="13.5" bestFit="1" customWidth="1"/>
    <col min="292" max="292" width="36.375" bestFit="1" customWidth="1"/>
    <col min="293" max="293" width="15.125" bestFit="1" customWidth="1"/>
    <col min="294" max="294" width="13.5" bestFit="1" customWidth="1"/>
    <col min="295" max="295" width="36.375" bestFit="1" customWidth="1"/>
    <col min="296" max="296" width="15.125" bestFit="1" customWidth="1"/>
    <col min="297" max="297" width="13.5" bestFit="1" customWidth="1"/>
    <col min="298" max="298" width="36.375" bestFit="1" customWidth="1"/>
    <col min="299" max="299" width="22.375" bestFit="1" customWidth="1"/>
    <col min="300" max="300" width="13.5" bestFit="1" customWidth="1"/>
    <col min="301" max="301" width="36.375" bestFit="1" customWidth="1"/>
    <col min="302" max="302" width="15.125" bestFit="1" customWidth="1"/>
    <col min="303" max="303" width="13.5" bestFit="1" customWidth="1"/>
    <col min="304" max="304" width="36.375" bestFit="1" customWidth="1"/>
    <col min="305" max="305" width="15.125" bestFit="1" customWidth="1"/>
    <col min="306" max="306" width="13.5" bestFit="1" customWidth="1"/>
    <col min="307" max="307" width="36.375" bestFit="1" customWidth="1"/>
    <col min="308" max="308" width="34.875" bestFit="1" customWidth="1"/>
    <col min="309" max="309" width="13.5" bestFit="1" customWidth="1"/>
    <col min="310" max="310" width="36.375" bestFit="1" customWidth="1"/>
    <col min="311" max="311" width="40.625" bestFit="1" customWidth="1"/>
    <col min="312" max="312" width="13.5" bestFit="1" customWidth="1"/>
    <col min="313" max="313" width="36.375" bestFit="1" customWidth="1"/>
    <col min="314" max="314" width="15.125" bestFit="1" customWidth="1"/>
    <col min="315" max="315" width="13.5" bestFit="1" customWidth="1"/>
    <col min="316" max="316" width="36.375" bestFit="1" customWidth="1"/>
    <col min="317" max="317" width="25.625" bestFit="1" customWidth="1"/>
    <col min="318" max="318" width="13.5" bestFit="1" customWidth="1"/>
    <col min="319" max="319" width="36.375" bestFit="1" customWidth="1"/>
    <col min="320" max="320" width="32" bestFit="1" customWidth="1"/>
    <col min="321" max="321" width="13.5" bestFit="1" customWidth="1"/>
    <col min="322" max="322" width="36.375" bestFit="1" customWidth="1"/>
    <col min="323" max="323" width="31.5" bestFit="1" customWidth="1"/>
    <col min="324" max="324" width="13.5" bestFit="1" customWidth="1"/>
    <col min="325" max="325" width="36.375" bestFit="1" customWidth="1"/>
    <col min="326" max="326" width="46.625" bestFit="1" customWidth="1"/>
    <col min="327" max="327" width="13.5" bestFit="1" customWidth="1"/>
    <col min="328" max="328" width="36.375" bestFit="1" customWidth="1"/>
    <col min="329" max="329" width="40.875" bestFit="1" customWidth="1"/>
    <col min="330" max="330" width="13.5" bestFit="1" customWidth="1"/>
    <col min="331" max="331" width="36.375" bestFit="1" customWidth="1"/>
    <col min="332" max="332" width="15.125" bestFit="1" customWidth="1"/>
    <col min="333" max="333" width="13.5" bestFit="1" customWidth="1"/>
    <col min="334" max="334" width="36.375" bestFit="1" customWidth="1"/>
    <col min="335" max="335" width="15.125" bestFit="1" customWidth="1"/>
    <col min="336" max="336" width="13.5" bestFit="1" customWidth="1"/>
    <col min="337" max="337" width="36.375" bestFit="1" customWidth="1"/>
    <col min="338" max="338" width="15.125" bestFit="1" customWidth="1"/>
    <col min="339" max="339" width="13.5" bestFit="1" customWidth="1"/>
    <col min="340" max="340" width="36.375" bestFit="1" customWidth="1"/>
    <col min="341" max="341" width="20.375" bestFit="1" customWidth="1"/>
    <col min="342" max="342" width="13.5" bestFit="1" customWidth="1"/>
    <col min="343" max="343" width="36.375" bestFit="1" customWidth="1"/>
    <col min="344" max="344" width="15.125" bestFit="1" customWidth="1"/>
    <col min="345" max="345" width="13.5" bestFit="1" customWidth="1"/>
    <col min="346" max="346" width="36.375" bestFit="1" customWidth="1"/>
    <col min="347" max="347" width="16.875" bestFit="1" customWidth="1"/>
    <col min="348" max="348" width="15" bestFit="1" customWidth="1"/>
    <col min="349" max="349" width="38" bestFit="1" customWidth="1"/>
    <col min="350" max="350" width="47.875" bestFit="1" customWidth="1"/>
    <col min="351" max="351" width="13.5" bestFit="1" customWidth="1"/>
    <col min="352" max="352" width="36.375" bestFit="1" customWidth="1"/>
    <col min="353" max="353" width="15.125" bestFit="1" customWidth="1"/>
    <col min="354" max="354" width="13.5" bestFit="1" customWidth="1"/>
    <col min="355" max="355" width="36.375" bestFit="1" customWidth="1"/>
    <col min="356" max="356" width="15.125" bestFit="1" customWidth="1"/>
    <col min="357" max="357" width="13.5" bestFit="1" customWidth="1"/>
    <col min="358" max="358" width="36.375" bestFit="1" customWidth="1"/>
    <col min="359" max="359" width="15.125" bestFit="1" customWidth="1"/>
    <col min="360" max="360" width="13.5" bestFit="1" customWidth="1"/>
    <col min="361" max="361" width="36.375" bestFit="1" customWidth="1"/>
    <col min="362" max="362" width="17.125" bestFit="1" customWidth="1"/>
    <col min="363" max="363" width="13.5" bestFit="1" customWidth="1"/>
    <col min="364" max="364" width="36.375" bestFit="1" customWidth="1"/>
    <col min="365" max="365" width="43.5" bestFit="1" customWidth="1"/>
    <col min="366" max="366" width="13.5" bestFit="1" customWidth="1"/>
    <col min="367" max="367" width="36.375" bestFit="1" customWidth="1"/>
    <col min="368" max="368" width="34.375" bestFit="1" customWidth="1"/>
    <col min="369" max="369" width="13.5" bestFit="1" customWidth="1"/>
    <col min="370" max="370" width="36.375" bestFit="1" customWidth="1"/>
    <col min="371" max="371" width="40.125" bestFit="1" customWidth="1"/>
    <col min="372" max="372" width="13.5" bestFit="1" customWidth="1"/>
    <col min="373" max="373" width="36.375" bestFit="1" customWidth="1"/>
    <col min="374" max="374" width="15.125" bestFit="1" customWidth="1"/>
    <col min="375" max="375" width="13.5" bestFit="1" customWidth="1"/>
    <col min="376" max="376" width="36.375" bestFit="1" customWidth="1"/>
    <col min="377" max="377" width="15.125" bestFit="1" customWidth="1"/>
    <col min="378" max="378" width="13.5" bestFit="1" customWidth="1"/>
    <col min="379" max="379" width="36.375" bestFit="1" customWidth="1"/>
    <col min="380" max="380" width="45.5" bestFit="1" customWidth="1"/>
    <col min="381" max="381" width="13.5" bestFit="1" customWidth="1"/>
    <col min="382" max="382" width="36.375" bestFit="1" customWidth="1"/>
    <col min="383" max="383" width="19.125" bestFit="1" customWidth="1"/>
    <col min="384" max="384" width="13.5" bestFit="1" customWidth="1"/>
    <col min="385" max="385" width="36.375" bestFit="1" customWidth="1"/>
    <col min="386" max="386" width="30.5" bestFit="1" customWidth="1"/>
    <col min="387" max="387" width="13.5" bestFit="1" customWidth="1"/>
    <col min="388" max="389" width="36.375" bestFit="1" customWidth="1"/>
    <col min="390" max="390" width="13.5" bestFit="1" customWidth="1"/>
    <col min="391" max="391" width="36.375" bestFit="1" customWidth="1"/>
    <col min="392" max="392" width="51.5" bestFit="1" customWidth="1"/>
    <col min="393" max="393" width="13.5" bestFit="1" customWidth="1"/>
    <col min="394" max="394" width="36.375" bestFit="1" customWidth="1"/>
    <col min="395" max="395" width="15.125" bestFit="1" customWidth="1"/>
    <col min="396" max="396" width="13.5" bestFit="1" customWidth="1"/>
    <col min="397" max="397" width="36.375" bestFit="1" customWidth="1"/>
    <col min="398" max="398" width="15.125" bestFit="1" customWidth="1"/>
    <col min="399" max="399" width="13.5" bestFit="1" customWidth="1"/>
    <col min="400" max="400" width="36.375" bestFit="1" customWidth="1"/>
    <col min="401" max="401" width="22.375" bestFit="1" customWidth="1"/>
    <col min="402" max="402" width="13.5" bestFit="1" customWidth="1"/>
    <col min="403" max="403" width="36.375" bestFit="1" customWidth="1"/>
    <col min="404" max="404" width="15.125" bestFit="1" customWidth="1"/>
    <col min="405" max="405" width="13.5" bestFit="1" customWidth="1"/>
    <col min="406" max="406" width="36.375" bestFit="1" customWidth="1"/>
    <col min="407" max="407" width="34.875" bestFit="1" customWidth="1"/>
    <col min="408" max="408" width="13.5" bestFit="1" customWidth="1"/>
    <col min="409" max="409" width="36.375" bestFit="1" customWidth="1"/>
    <col min="410" max="410" width="40.625" bestFit="1" customWidth="1"/>
    <col min="411" max="411" width="13.5" bestFit="1" customWidth="1"/>
    <col min="412" max="412" width="36.375" bestFit="1" customWidth="1"/>
    <col min="413" max="413" width="15.125" bestFit="1" customWidth="1"/>
    <col min="414" max="414" width="13.5" bestFit="1" customWidth="1"/>
    <col min="415" max="415" width="36.375" bestFit="1" customWidth="1"/>
    <col min="416" max="416" width="25.625" bestFit="1" customWidth="1"/>
    <col min="417" max="417" width="13.5" bestFit="1" customWidth="1"/>
    <col min="418" max="418" width="36.375" bestFit="1" customWidth="1"/>
    <col min="419" max="419" width="32" bestFit="1" customWidth="1"/>
    <col min="420" max="420" width="13.5" bestFit="1" customWidth="1"/>
    <col min="421" max="421" width="36.375" bestFit="1" customWidth="1"/>
    <col min="422" max="422" width="31.5" bestFit="1" customWidth="1"/>
    <col min="423" max="423" width="13.5" bestFit="1" customWidth="1"/>
    <col min="424" max="424" width="36.375" bestFit="1" customWidth="1"/>
    <col min="425" max="425" width="46.625" bestFit="1" customWidth="1"/>
    <col min="426" max="426" width="13.5" bestFit="1" customWidth="1"/>
    <col min="427" max="427" width="36.375" bestFit="1" customWidth="1"/>
    <col min="428" max="428" width="15.125" bestFit="1" customWidth="1"/>
    <col min="429" max="429" width="13.5" bestFit="1" customWidth="1"/>
    <col min="430" max="430" width="36.375" bestFit="1" customWidth="1"/>
    <col min="431" max="431" width="15.125" bestFit="1" customWidth="1"/>
    <col min="432" max="432" width="13.5" bestFit="1" customWidth="1"/>
    <col min="433" max="433" width="36.375" bestFit="1" customWidth="1"/>
    <col min="434" max="434" width="15.125" bestFit="1" customWidth="1"/>
    <col min="435" max="435" width="13.5" bestFit="1" customWidth="1"/>
    <col min="436" max="436" width="36.375" bestFit="1" customWidth="1"/>
    <col min="437" max="437" width="20.375" bestFit="1" customWidth="1"/>
    <col min="438" max="438" width="13.5" bestFit="1" customWidth="1"/>
    <col min="439" max="439" width="36.375" bestFit="1" customWidth="1"/>
    <col min="440" max="440" width="15.125" bestFit="1" customWidth="1"/>
    <col min="441" max="441" width="13.5" bestFit="1" customWidth="1"/>
    <col min="442" max="442" width="36.375" bestFit="1" customWidth="1"/>
    <col min="443" max="443" width="16.875" bestFit="1" customWidth="1"/>
    <col min="444" max="444" width="15" bestFit="1" customWidth="1"/>
    <col min="445" max="445" width="38" bestFit="1" customWidth="1"/>
    <col min="446" max="446" width="47.875" bestFit="1" customWidth="1"/>
    <col min="447" max="447" width="13.5" bestFit="1" customWidth="1"/>
    <col min="448" max="448" width="36.375" bestFit="1" customWidth="1"/>
    <col min="449" max="449" width="15.125" bestFit="1" customWidth="1"/>
    <col min="450" max="450" width="13.5" bestFit="1" customWidth="1"/>
    <col min="451" max="451" width="36.375" bestFit="1" customWidth="1"/>
    <col min="452" max="452" width="15.125" bestFit="1" customWidth="1"/>
    <col min="453" max="453" width="13.5" bestFit="1" customWidth="1"/>
    <col min="454" max="454" width="36.375" bestFit="1" customWidth="1"/>
    <col min="455" max="455" width="15.125" bestFit="1" customWidth="1"/>
    <col min="456" max="456" width="13.5" bestFit="1" customWidth="1"/>
    <col min="457" max="457" width="36.375" bestFit="1" customWidth="1"/>
    <col min="458" max="458" width="17.125" bestFit="1" customWidth="1"/>
    <col min="459" max="459" width="13.5" bestFit="1" customWidth="1"/>
    <col min="460" max="460" width="36.375" bestFit="1" customWidth="1"/>
    <col min="461" max="461" width="43.5" bestFit="1" customWidth="1"/>
    <col min="462" max="462" width="13.5" bestFit="1" customWidth="1"/>
    <col min="463" max="463" width="36.375" bestFit="1" customWidth="1"/>
    <col min="464" max="464" width="34.375" bestFit="1" customWidth="1"/>
    <col min="465" max="465" width="13.5" bestFit="1" customWidth="1"/>
    <col min="466" max="466" width="36.375" bestFit="1" customWidth="1"/>
    <col min="467" max="467" width="40.125" bestFit="1" customWidth="1"/>
    <col min="468" max="468" width="13.5" bestFit="1" customWidth="1"/>
    <col min="469" max="469" width="36.375" bestFit="1" customWidth="1"/>
    <col min="470" max="470" width="15.125" bestFit="1" customWidth="1"/>
    <col min="471" max="471" width="13.5" bestFit="1" customWidth="1"/>
    <col min="472" max="472" width="36.375" bestFit="1" customWidth="1"/>
    <col min="473" max="473" width="15.125" bestFit="1" customWidth="1"/>
    <col min="474" max="474" width="13.5" bestFit="1" customWidth="1"/>
    <col min="475" max="475" width="36.375" bestFit="1" customWidth="1"/>
    <col min="476" max="476" width="45.5" bestFit="1" customWidth="1"/>
    <col min="477" max="477" width="13.5" bestFit="1" customWidth="1"/>
    <col min="478" max="478" width="36.375" bestFit="1" customWidth="1"/>
    <col min="479" max="479" width="19.125" bestFit="1" customWidth="1"/>
    <col min="480" max="480" width="13.5" bestFit="1" customWidth="1"/>
    <col min="481" max="482" width="36.375" bestFit="1" customWidth="1"/>
    <col min="483" max="483" width="13.5" bestFit="1" customWidth="1"/>
    <col min="484" max="484" width="36.375" bestFit="1" customWidth="1"/>
    <col min="485" max="485" width="51.5" bestFit="1" customWidth="1"/>
    <col min="486" max="486" width="13.5" bestFit="1" customWidth="1"/>
    <col min="487" max="487" width="36.375" bestFit="1" customWidth="1"/>
    <col min="488" max="488" width="15.125" bestFit="1" customWidth="1"/>
    <col min="489" max="489" width="13.5" bestFit="1" customWidth="1"/>
    <col min="490" max="490" width="36.375" bestFit="1" customWidth="1"/>
    <col min="491" max="491" width="15.125" bestFit="1" customWidth="1"/>
    <col min="492" max="492" width="13.5" bestFit="1" customWidth="1"/>
    <col min="493" max="493" width="36.375" bestFit="1" customWidth="1"/>
    <col min="494" max="494" width="22.375" bestFit="1" customWidth="1"/>
    <col min="495" max="495" width="13.5" bestFit="1" customWidth="1"/>
    <col min="496" max="496" width="36.375" bestFit="1" customWidth="1"/>
    <col min="497" max="497" width="15.125" bestFit="1" customWidth="1"/>
    <col min="498" max="498" width="13.5" bestFit="1" customWidth="1"/>
    <col min="499" max="499" width="36.375" bestFit="1" customWidth="1"/>
    <col min="500" max="500" width="34.875" bestFit="1" customWidth="1"/>
    <col min="501" max="501" width="13.5" bestFit="1" customWidth="1"/>
    <col min="502" max="502" width="36.375" bestFit="1" customWidth="1"/>
    <col min="503" max="503" width="40.625" bestFit="1" customWidth="1"/>
    <col min="504" max="504" width="13.5" bestFit="1" customWidth="1"/>
    <col min="505" max="505" width="36.375" bestFit="1" customWidth="1"/>
    <col min="506" max="506" width="22.625" bestFit="1" customWidth="1"/>
    <col min="507" max="507" width="13.5" bestFit="1" customWidth="1"/>
    <col min="508" max="508" width="36.375" bestFit="1" customWidth="1"/>
    <col min="509" max="509" width="15.125" bestFit="1" customWidth="1"/>
    <col min="510" max="510" width="13.5" bestFit="1" customWidth="1"/>
    <col min="511" max="511" width="36.375" bestFit="1" customWidth="1"/>
    <col min="512" max="512" width="25.625" bestFit="1" customWidth="1"/>
    <col min="513" max="513" width="13.5" bestFit="1" customWidth="1"/>
    <col min="514" max="514" width="36.375" bestFit="1" customWidth="1"/>
    <col min="515" max="515" width="32" bestFit="1" customWidth="1"/>
    <col min="516" max="516" width="13.5" bestFit="1" customWidth="1"/>
    <col min="517" max="517" width="36.375" bestFit="1" customWidth="1"/>
    <col min="518" max="518" width="31.5" bestFit="1" customWidth="1"/>
    <col min="519" max="519" width="13.5" bestFit="1" customWidth="1"/>
    <col min="520" max="520" width="36.375" bestFit="1" customWidth="1"/>
    <col min="521" max="521" width="46.625" bestFit="1" customWidth="1"/>
    <col min="522" max="522" width="13.5" bestFit="1" customWidth="1"/>
    <col min="523" max="523" width="36.375" bestFit="1" customWidth="1"/>
    <col min="524" max="524" width="40.875" bestFit="1" customWidth="1"/>
    <col min="525" max="525" width="13.5" bestFit="1" customWidth="1"/>
    <col min="526" max="526" width="36.375" bestFit="1" customWidth="1"/>
    <col min="527" max="527" width="15.125" bestFit="1" customWidth="1"/>
    <col min="528" max="528" width="13.5" bestFit="1" customWidth="1"/>
    <col min="529" max="529" width="36.375" bestFit="1" customWidth="1"/>
    <col min="530" max="530" width="15.125" bestFit="1" customWidth="1"/>
    <col min="531" max="531" width="13.5" bestFit="1" customWidth="1"/>
    <col min="532" max="532" width="36.375" bestFit="1" customWidth="1"/>
    <col min="533" max="533" width="15.125" bestFit="1" customWidth="1"/>
    <col min="534" max="534" width="13.5" bestFit="1" customWidth="1"/>
    <col min="535" max="535" width="36.375" bestFit="1" customWidth="1"/>
    <col min="536" max="536" width="15.125" bestFit="1" customWidth="1"/>
    <col min="537" max="537" width="13.5" bestFit="1" customWidth="1"/>
    <col min="538" max="538" width="36.375" bestFit="1" customWidth="1"/>
    <col min="539" max="539" width="20.375" bestFit="1" customWidth="1"/>
    <col min="540" max="540" width="13.5" bestFit="1" customWidth="1"/>
    <col min="541" max="541" width="36.375" bestFit="1" customWidth="1"/>
    <col min="542" max="542" width="15.125" bestFit="1" customWidth="1"/>
    <col min="543" max="543" width="13.5" bestFit="1" customWidth="1"/>
    <col min="544" max="544" width="36.375" bestFit="1" customWidth="1"/>
    <col min="545" max="545" width="16.875" bestFit="1" customWidth="1"/>
    <col min="546" max="546" width="15" bestFit="1" customWidth="1"/>
    <col min="547" max="547" width="38" bestFit="1" customWidth="1"/>
    <col min="548" max="548" width="47.875" bestFit="1" customWidth="1"/>
    <col min="549" max="549" width="13.5" bestFit="1" customWidth="1"/>
    <col min="550" max="550" width="36.375" bestFit="1" customWidth="1"/>
    <col min="551" max="551" width="15.125" bestFit="1" customWidth="1"/>
    <col min="552" max="552" width="13.5" bestFit="1" customWidth="1"/>
    <col min="553" max="553" width="36.375" bestFit="1" customWidth="1"/>
    <col min="554" max="554" width="15.125" bestFit="1" customWidth="1"/>
    <col min="555" max="555" width="13.5" bestFit="1" customWidth="1"/>
    <col min="556" max="556" width="36.375" bestFit="1" customWidth="1"/>
    <col min="557" max="557" width="15.125" bestFit="1" customWidth="1"/>
    <col min="558" max="558" width="13.5" bestFit="1" customWidth="1"/>
    <col min="559" max="559" width="36.375" bestFit="1" customWidth="1"/>
    <col min="560" max="560" width="34.375" bestFit="1" customWidth="1"/>
    <col min="561" max="561" width="13.5" bestFit="1" customWidth="1"/>
    <col min="562" max="562" width="36.375" bestFit="1" customWidth="1"/>
    <col min="563" max="563" width="40.125" bestFit="1" customWidth="1"/>
    <col min="564" max="564" width="13.5" bestFit="1" customWidth="1"/>
    <col min="565" max="565" width="36.375" bestFit="1" customWidth="1"/>
    <col min="566" max="566" width="15.125" bestFit="1" customWidth="1"/>
    <col min="567" max="567" width="13.5" bestFit="1" customWidth="1"/>
    <col min="568" max="568" width="36.375" bestFit="1" customWidth="1"/>
    <col min="569" max="569" width="15.125" bestFit="1" customWidth="1"/>
    <col min="570" max="570" width="13.5" bestFit="1" customWidth="1"/>
    <col min="571" max="571" width="36.375" bestFit="1" customWidth="1"/>
    <col min="572" max="572" width="15.125" bestFit="1" customWidth="1"/>
    <col min="573" max="573" width="13.5" bestFit="1" customWidth="1"/>
    <col min="574" max="574" width="36.375" bestFit="1" customWidth="1"/>
    <col min="575" max="575" width="45.5" bestFit="1" customWidth="1"/>
    <col min="576" max="576" width="13.5" bestFit="1" customWidth="1"/>
    <col min="577" max="577" width="36.375" bestFit="1" customWidth="1"/>
    <col min="578" max="578" width="19.125" bestFit="1" customWidth="1"/>
    <col min="579" max="579" width="13.5" bestFit="1" customWidth="1"/>
    <col min="580" max="580" width="36.375" bestFit="1" customWidth="1"/>
    <col min="581" max="581" width="30.5" bestFit="1" customWidth="1"/>
    <col min="582" max="582" width="13.5" bestFit="1" customWidth="1"/>
    <col min="583" max="584" width="36.375" bestFit="1" customWidth="1"/>
    <col min="585" max="585" width="13.5" bestFit="1" customWidth="1"/>
    <col min="586" max="586" width="36.375" bestFit="1" customWidth="1"/>
    <col min="587" max="587" width="51.5" bestFit="1" customWidth="1"/>
    <col min="588" max="588" width="13.5" bestFit="1" customWidth="1"/>
    <col min="589" max="589" width="36.375" bestFit="1" customWidth="1"/>
    <col min="590" max="590" width="15.125" bestFit="1" customWidth="1"/>
    <col min="591" max="591" width="13.5" bestFit="1" customWidth="1"/>
    <col min="592" max="592" width="36.375" bestFit="1" customWidth="1"/>
    <col min="593" max="593" width="15.125" bestFit="1" customWidth="1"/>
    <col min="594" max="594" width="13.5" bestFit="1" customWidth="1"/>
    <col min="595" max="595" width="36.375" bestFit="1" customWidth="1"/>
    <col min="596" max="596" width="22.375" bestFit="1" customWidth="1"/>
    <col min="597" max="597" width="13.5" bestFit="1" customWidth="1"/>
    <col min="598" max="598" width="36.375" bestFit="1" customWidth="1"/>
    <col min="599" max="599" width="15.125" bestFit="1" customWidth="1"/>
    <col min="600" max="600" width="13.5" bestFit="1" customWidth="1"/>
    <col min="601" max="601" width="36.375" bestFit="1" customWidth="1"/>
    <col min="602" max="602" width="40.625" bestFit="1" customWidth="1"/>
    <col min="603" max="603" width="13.5" bestFit="1" customWidth="1"/>
    <col min="604" max="604" width="36.375" bestFit="1" customWidth="1"/>
    <col min="605" max="605" width="15.125" bestFit="1" customWidth="1"/>
    <col min="606" max="606" width="13.5" bestFit="1" customWidth="1"/>
    <col min="607" max="607" width="36.375" bestFit="1" customWidth="1"/>
    <col min="608" max="608" width="25.625" bestFit="1" customWidth="1"/>
    <col min="609" max="609" width="13.5" bestFit="1" customWidth="1"/>
    <col min="610" max="610" width="36.375" bestFit="1" customWidth="1"/>
    <col min="611" max="611" width="32" bestFit="1" customWidth="1"/>
    <col min="612" max="612" width="13.5" bestFit="1" customWidth="1"/>
    <col min="613" max="613" width="36.375" bestFit="1" customWidth="1"/>
    <col min="614" max="614" width="31.5" bestFit="1" customWidth="1"/>
    <col min="615" max="615" width="13.5" bestFit="1" customWidth="1"/>
    <col min="616" max="616" width="36.375" bestFit="1" customWidth="1"/>
    <col min="617" max="617" width="46.625" bestFit="1" customWidth="1"/>
    <col min="618" max="618" width="13.5" bestFit="1" customWidth="1"/>
    <col min="619" max="619" width="36.375" bestFit="1" customWidth="1"/>
    <col min="620" max="620" width="40.875" bestFit="1" customWidth="1"/>
    <col min="621" max="621" width="13.5" bestFit="1" customWidth="1"/>
    <col min="622" max="622" width="36.375" bestFit="1" customWidth="1"/>
    <col min="623" max="623" width="15.125" bestFit="1" customWidth="1"/>
    <col min="624" max="624" width="13.5" bestFit="1" customWidth="1"/>
    <col min="625" max="625" width="36.375" bestFit="1" customWidth="1"/>
    <col min="626" max="626" width="15.125" bestFit="1" customWidth="1"/>
    <col min="627" max="627" width="13.5" bestFit="1" customWidth="1"/>
    <col min="628" max="628" width="36.375" bestFit="1" customWidth="1"/>
    <col min="629" max="629" width="15.125" bestFit="1" customWidth="1"/>
    <col min="630" max="630" width="13.5" bestFit="1" customWidth="1"/>
    <col min="631" max="631" width="36.375" bestFit="1" customWidth="1"/>
    <col min="632" max="632" width="20.375" bestFit="1" customWidth="1"/>
    <col min="633" max="633" width="13.5" bestFit="1" customWidth="1"/>
    <col min="634" max="634" width="36.375" bestFit="1" customWidth="1"/>
    <col min="635" max="635" width="15.125" bestFit="1" customWidth="1"/>
    <col min="636" max="636" width="13.5" bestFit="1" customWidth="1"/>
    <col min="637" max="637" width="36.375" bestFit="1" customWidth="1"/>
    <col min="638" max="638" width="16.875" bestFit="1" customWidth="1"/>
    <col min="639" max="639" width="15" bestFit="1" customWidth="1"/>
    <col min="640" max="640" width="38" bestFit="1" customWidth="1"/>
    <col min="641" max="641" width="20" bestFit="1" customWidth="1"/>
    <col min="642" max="642" width="18.375" bestFit="1" customWidth="1"/>
    <col min="643" max="643" width="41.125" bestFit="1" customWidth="1"/>
  </cols>
  <sheetData>
    <row r="1" spans="1:11">
      <c r="A1" s="47" t="s">
        <v>50</v>
      </c>
      <c r="B1" t="s">
        <v>148</v>
      </c>
    </row>
    <row r="3" spans="1:11">
      <c r="A3" s="47" t="s">
        <v>149</v>
      </c>
      <c r="B3" s="47" t="s">
        <v>150</v>
      </c>
    </row>
    <row r="4" spans="1:11">
      <c r="A4" s="47" t="s">
        <v>151</v>
      </c>
      <c r="B4" t="s">
        <v>152</v>
      </c>
      <c r="C4" t="s">
        <v>153</v>
      </c>
      <c r="D4" t="s">
        <v>85</v>
      </c>
      <c r="E4" t="s">
        <v>154</v>
      </c>
      <c r="F4" t="s">
        <v>155</v>
      </c>
      <c r="G4" t="s">
        <v>86</v>
      </c>
      <c r="H4" t="s">
        <v>156</v>
      </c>
      <c r="I4" t="s">
        <v>143</v>
      </c>
      <c r="J4" t="s">
        <v>157</v>
      </c>
      <c r="K4" t="s">
        <v>158</v>
      </c>
    </row>
    <row r="5" spans="1:11">
      <c r="A5" s="48" t="s">
        <v>159</v>
      </c>
      <c r="G5">
        <v>9256</v>
      </c>
      <c r="I5">
        <v>130916</v>
      </c>
      <c r="J5">
        <v>72741</v>
      </c>
      <c r="K5">
        <v>212913</v>
      </c>
    </row>
    <row r="6" spans="1:11">
      <c r="A6" s="48" t="s">
        <v>160</v>
      </c>
      <c r="G6">
        <v>4271</v>
      </c>
      <c r="K6">
        <v>4271</v>
      </c>
    </row>
    <row r="7" spans="1:11">
      <c r="A7" s="48" t="s">
        <v>161</v>
      </c>
      <c r="G7">
        <v>435</v>
      </c>
      <c r="I7">
        <v>83298</v>
      </c>
      <c r="J7">
        <v>1131</v>
      </c>
      <c r="K7">
        <v>84864</v>
      </c>
    </row>
    <row r="8" spans="1:11">
      <c r="A8" s="48" t="s">
        <v>162</v>
      </c>
      <c r="G8">
        <v>842</v>
      </c>
      <c r="J8">
        <v>401</v>
      </c>
      <c r="K8">
        <v>1243</v>
      </c>
    </row>
    <row r="9" spans="1:11">
      <c r="A9" s="48" t="s">
        <v>163</v>
      </c>
      <c r="I9">
        <v>126272</v>
      </c>
      <c r="J9">
        <v>11421</v>
      </c>
      <c r="K9">
        <v>137693</v>
      </c>
    </row>
    <row r="10" spans="1:11">
      <c r="A10" s="48" t="s">
        <v>164</v>
      </c>
      <c r="I10">
        <v>440367</v>
      </c>
      <c r="J10">
        <v>73503</v>
      </c>
      <c r="K10">
        <v>513870</v>
      </c>
    </row>
    <row r="11" spans="1:11">
      <c r="A11" s="48" t="s">
        <v>165</v>
      </c>
      <c r="I11">
        <v>8660</v>
      </c>
      <c r="J11">
        <v>15121</v>
      </c>
      <c r="K11">
        <v>23781</v>
      </c>
    </row>
    <row r="12" spans="1:11">
      <c r="A12" s="48" t="s">
        <v>166</v>
      </c>
      <c r="I12">
        <v>13764</v>
      </c>
      <c r="J12">
        <v>18308</v>
      </c>
      <c r="K12">
        <v>32072</v>
      </c>
    </row>
    <row r="13" spans="1:11">
      <c r="A13" s="48" t="s">
        <v>167</v>
      </c>
      <c r="I13">
        <v>4019</v>
      </c>
      <c r="J13">
        <v>11561</v>
      </c>
      <c r="K13">
        <v>15580</v>
      </c>
    </row>
    <row r="14" spans="1:11">
      <c r="A14" s="48" t="s">
        <v>168</v>
      </c>
      <c r="G14">
        <v>9138</v>
      </c>
      <c r="K14">
        <v>9138</v>
      </c>
    </row>
    <row r="15" spans="1:11">
      <c r="A15" s="48" t="s">
        <v>169</v>
      </c>
      <c r="G15">
        <v>2624</v>
      </c>
      <c r="J15">
        <v>86718</v>
      </c>
      <c r="K15">
        <v>89342</v>
      </c>
    </row>
    <row r="16" spans="1:11">
      <c r="A16" s="48" t="s">
        <v>170</v>
      </c>
      <c r="J16">
        <v>124338</v>
      </c>
      <c r="K16">
        <v>124338</v>
      </c>
    </row>
    <row r="17" spans="1:11">
      <c r="A17" s="48" t="s">
        <v>171</v>
      </c>
      <c r="I17">
        <v>267547</v>
      </c>
      <c r="J17">
        <v>216551</v>
      </c>
      <c r="K17">
        <v>484098</v>
      </c>
    </row>
    <row r="18" spans="1:11">
      <c r="A18" s="48" t="s">
        <v>172</v>
      </c>
      <c r="G18">
        <v>80894</v>
      </c>
      <c r="K18">
        <v>80894</v>
      </c>
    </row>
    <row r="19" spans="1:11">
      <c r="A19" s="48" t="s">
        <v>173</v>
      </c>
      <c r="I19">
        <v>15411</v>
      </c>
      <c r="J19">
        <v>152431</v>
      </c>
      <c r="K19">
        <v>167842</v>
      </c>
    </row>
    <row r="20" spans="1:11">
      <c r="A20" s="48" t="s">
        <v>174</v>
      </c>
      <c r="I20">
        <v>1062599</v>
      </c>
      <c r="K20">
        <v>1062599</v>
      </c>
    </row>
    <row r="21" spans="1:11">
      <c r="A21" s="48" t="s">
        <v>175</v>
      </c>
      <c r="F21">
        <v>10344</v>
      </c>
      <c r="I21">
        <v>7586</v>
      </c>
      <c r="J21">
        <v>10609</v>
      </c>
      <c r="K21">
        <v>28539</v>
      </c>
    </row>
    <row r="22" spans="1:11">
      <c r="A22" s="48" t="s">
        <v>176</v>
      </c>
      <c r="G22">
        <v>7530</v>
      </c>
      <c r="I22">
        <v>2081516</v>
      </c>
      <c r="J22">
        <v>92677</v>
      </c>
      <c r="K22">
        <v>2181723</v>
      </c>
    </row>
    <row r="23" spans="1:11">
      <c r="A23" s="48" t="s">
        <v>177</v>
      </c>
      <c r="C23">
        <v>111675</v>
      </c>
      <c r="I23">
        <v>265610</v>
      </c>
      <c r="J23">
        <v>979533</v>
      </c>
      <c r="K23">
        <v>1356818</v>
      </c>
    </row>
    <row r="24" spans="1:11">
      <c r="A24" s="48" t="s">
        <v>178</v>
      </c>
      <c r="I24">
        <v>1056896</v>
      </c>
      <c r="K24">
        <v>1056896</v>
      </c>
    </row>
    <row r="25" spans="1:11">
      <c r="A25" s="48" t="s">
        <v>179</v>
      </c>
      <c r="I25">
        <v>0</v>
      </c>
      <c r="J25">
        <v>43823</v>
      </c>
      <c r="K25">
        <v>43823</v>
      </c>
    </row>
    <row r="26" spans="1:11">
      <c r="A26" s="48" t="s">
        <v>180</v>
      </c>
      <c r="G26">
        <v>104083</v>
      </c>
      <c r="I26">
        <v>155333</v>
      </c>
      <c r="J26">
        <v>160889</v>
      </c>
      <c r="K26">
        <v>420305</v>
      </c>
    </row>
    <row r="27" spans="1:11">
      <c r="A27" s="48" t="s">
        <v>181</v>
      </c>
      <c r="G27">
        <v>10335</v>
      </c>
      <c r="I27">
        <v>241489</v>
      </c>
      <c r="J27">
        <v>782565</v>
      </c>
      <c r="K27">
        <v>1034389</v>
      </c>
    </row>
    <row r="28" spans="1:11">
      <c r="A28" s="48" t="s">
        <v>182</v>
      </c>
      <c r="G28">
        <v>1567</v>
      </c>
      <c r="J28">
        <v>772520</v>
      </c>
      <c r="K28">
        <v>774087</v>
      </c>
    </row>
    <row r="29" spans="1:11">
      <c r="A29" s="48" t="s">
        <v>183</v>
      </c>
      <c r="E29">
        <v>1061427</v>
      </c>
      <c r="F29">
        <v>101654</v>
      </c>
      <c r="I29">
        <v>1049808</v>
      </c>
      <c r="K29">
        <v>2212889</v>
      </c>
    </row>
    <row r="30" spans="1:11">
      <c r="A30" s="48" t="s">
        <v>184</v>
      </c>
      <c r="G30">
        <v>49340</v>
      </c>
      <c r="I30">
        <v>81154</v>
      </c>
      <c r="K30">
        <v>130494</v>
      </c>
    </row>
    <row r="31" spans="1:11">
      <c r="A31" s="48" t="s">
        <v>185</v>
      </c>
      <c r="G31">
        <v>85593</v>
      </c>
      <c r="I31">
        <v>7958</v>
      </c>
      <c r="J31">
        <v>36458</v>
      </c>
      <c r="K31">
        <v>130009</v>
      </c>
    </row>
    <row r="32" spans="1:11">
      <c r="A32" s="48" t="s">
        <v>186</v>
      </c>
      <c r="G32">
        <v>77278</v>
      </c>
      <c r="I32">
        <v>0</v>
      </c>
      <c r="K32">
        <v>77278</v>
      </c>
    </row>
    <row r="33" spans="1:11">
      <c r="A33" s="48" t="s">
        <v>187</v>
      </c>
      <c r="C33">
        <v>81059</v>
      </c>
      <c r="G33">
        <v>8380</v>
      </c>
      <c r="J33">
        <v>167750</v>
      </c>
      <c r="K33">
        <v>257189</v>
      </c>
    </row>
    <row r="34" spans="1:11">
      <c r="A34" s="48" t="s">
        <v>188</v>
      </c>
      <c r="G34">
        <v>80559</v>
      </c>
      <c r="I34">
        <v>1030121</v>
      </c>
      <c r="J34">
        <v>83555</v>
      </c>
      <c r="K34">
        <v>1194235</v>
      </c>
    </row>
    <row r="35" spans="1:11">
      <c r="A35" s="48" t="s">
        <v>189</v>
      </c>
      <c r="I35">
        <v>19407</v>
      </c>
      <c r="J35">
        <v>912922</v>
      </c>
      <c r="K35">
        <v>932329</v>
      </c>
    </row>
    <row r="36" spans="1:11">
      <c r="A36" s="48" t="s">
        <v>190</v>
      </c>
      <c r="I36">
        <v>1253779</v>
      </c>
      <c r="J36">
        <v>27503</v>
      </c>
      <c r="K36">
        <v>1281282</v>
      </c>
    </row>
    <row r="37" spans="1:11">
      <c r="A37" s="48" t="s">
        <v>191</v>
      </c>
      <c r="C37">
        <v>9989</v>
      </c>
      <c r="G37">
        <v>0</v>
      </c>
      <c r="I37">
        <v>823</v>
      </c>
      <c r="K37">
        <v>10812</v>
      </c>
    </row>
    <row r="38" spans="1:11">
      <c r="A38" s="48" t="s">
        <v>192</v>
      </c>
      <c r="I38">
        <v>815291</v>
      </c>
      <c r="J38">
        <v>39607</v>
      </c>
      <c r="K38">
        <v>854898</v>
      </c>
    </row>
    <row r="39" spans="1:11">
      <c r="A39" s="48" t="s">
        <v>193</v>
      </c>
      <c r="J39">
        <v>78205</v>
      </c>
      <c r="K39">
        <v>78205</v>
      </c>
    </row>
    <row r="40" spans="1:11">
      <c r="A40" s="48" t="s">
        <v>194</v>
      </c>
      <c r="I40">
        <v>969351</v>
      </c>
      <c r="K40">
        <v>969351</v>
      </c>
    </row>
    <row r="41" spans="1:11">
      <c r="A41" s="48" t="s">
        <v>195</v>
      </c>
      <c r="G41">
        <v>36394</v>
      </c>
      <c r="I41">
        <v>43376</v>
      </c>
      <c r="J41">
        <v>1186</v>
      </c>
      <c r="K41">
        <v>80956</v>
      </c>
    </row>
    <row r="42" spans="1:11">
      <c r="A42" s="48" t="s">
        <v>196</v>
      </c>
      <c r="I42">
        <v>776272</v>
      </c>
      <c r="K42">
        <v>776272</v>
      </c>
    </row>
    <row r="43" spans="1:11">
      <c r="A43" s="48" t="s">
        <v>197</v>
      </c>
      <c r="I43">
        <v>164</v>
      </c>
      <c r="J43">
        <v>94143</v>
      </c>
      <c r="K43">
        <v>94307</v>
      </c>
    </row>
    <row r="44" spans="1:11">
      <c r="A44" s="48" t="s">
        <v>198</v>
      </c>
      <c r="I44">
        <v>10275</v>
      </c>
      <c r="K44">
        <v>10275</v>
      </c>
    </row>
    <row r="45" spans="1:11">
      <c r="A45" s="48" t="s">
        <v>199</v>
      </c>
      <c r="G45">
        <v>38875</v>
      </c>
      <c r="I45">
        <v>28292</v>
      </c>
      <c r="J45">
        <v>918321</v>
      </c>
      <c r="K45">
        <v>985488</v>
      </c>
    </row>
    <row r="46" spans="1:11">
      <c r="A46" s="48" t="s">
        <v>200</v>
      </c>
      <c r="I46">
        <v>953996</v>
      </c>
      <c r="K46">
        <v>953996</v>
      </c>
    </row>
    <row r="47" spans="1:11">
      <c r="A47" s="48" t="s">
        <v>201</v>
      </c>
      <c r="C47">
        <v>1127301</v>
      </c>
      <c r="I47">
        <v>69</v>
      </c>
      <c r="K47">
        <v>1127370</v>
      </c>
    </row>
    <row r="48" spans="1:11">
      <c r="A48" s="48" t="s">
        <v>202</v>
      </c>
      <c r="I48">
        <v>475978</v>
      </c>
      <c r="J48">
        <v>79323</v>
      </c>
      <c r="K48">
        <v>555301</v>
      </c>
    </row>
    <row r="49" spans="1:11">
      <c r="A49" s="48" t="s">
        <v>203</v>
      </c>
      <c r="I49">
        <v>1473011</v>
      </c>
      <c r="J49">
        <v>0</v>
      </c>
      <c r="K49">
        <v>1473011</v>
      </c>
    </row>
    <row r="50" spans="1:11">
      <c r="A50" s="48" t="s">
        <v>204</v>
      </c>
      <c r="C50">
        <v>1058006</v>
      </c>
      <c r="I50">
        <v>718412</v>
      </c>
      <c r="J50">
        <v>811</v>
      </c>
      <c r="K50">
        <v>1777229</v>
      </c>
    </row>
    <row r="51" spans="1:11">
      <c r="A51" s="48" t="s">
        <v>205</v>
      </c>
      <c r="I51">
        <v>1042181</v>
      </c>
      <c r="K51">
        <v>1042181</v>
      </c>
    </row>
    <row r="52" spans="1:11">
      <c r="A52" s="48" t="s">
        <v>206</v>
      </c>
      <c r="J52">
        <v>110715</v>
      </c>
      <c r="K52">
        <v>110715</v>
      </c>
    </row>
    <row r="53" spans="1:11">
      <c r="A53" s="48" t="s">
        <v>207</v>
      </c>
      <c r="C53">
        <v>9821</v>
      </c>
      <c r="I53">
        <v>41141</v>
      </c>
      <c r="K53">
        <v>50962</v>
      </c>
    </row>
    <row r="54" spans="1:11">
      <c r="A54" s="48" t="s">
        <v>208</v>
      </c>
      <c r="I54">
        <v>1233584</v>
      </c>
      <c r="K54">
        <v>1233584</v>
      </c>
    </row>
    <row r="55" spans="1:11">
      <c r="A55" s="48" t="s">
        <v>209</v>
      </c>
      <c r="I55">
        <v>6766</v>
      </c>
      <c r="K55">
        <v>6766</v>
      </c>
    </row>
    <row r="56" spans="1:11">
      <c r="A56" s="48" t="s">
        <v>210</v>
      </c>
      <c r="F56">
        <v>200439</v>
      </c>
      <c r="I56">
        <v>11507858</v>
      </c>
      <c r="J56">
        <v>39394</v>
      </c>
      <c r="K56">
        <v>11747691</v>
      </c>
    </row>
    <row r="57" spans="1:11">
      <c r="A57" s="48" t="s">
        <v>211</v>
      </c>
      <c r="G57">
        <v>18129</v>
      </c>
      <c r="I57">
        <v>93862</v>
      </c>
      <c r="J57">
        <v>3247216</v>
      </c>
      <c r="K57">
        <v>3359207</v>
      </c>
    </row>
    <row r="58" spans="1:11">
      <c r="A58" s="48" t="s">
        <v>212</v>
      </c>
      <c r="I58">
        <v>10697</v>
      </c>
      <c r="J58">
        <v>80551</v>
      </c>
      <c r="K58">
        <v>91248</v>
      </c>
    </row>
    <row r="59" spans="1:11">
      <c r="A59" s="48" t="s">
        <v>213</v>
      </c>
      <c r="C59">
        <v>14212</v>
      </c>
      <c r="F59">
        <v>1386</v>
      </c>
      <c r="G59">
        <v>49</v>
      </c>
      <c r="I59">
        <v>20296</v>
      </c>
      <c r="J59">
        <v>12045</v>
      </c>
      <c r="K59">
        <v>47988</v>
      </c>
    </row>
    <row r="60" spans="1:11">
      <c r="A60" s="48" t="s">
        <v>214</v>
      </c>
      <c r="G60">
        <v>90005</v>
      </c>
      <c r="I60">
        <v>1820</v>
      </c>
      <c r="J60">
        <v>185169</v>
      </c>
      <c r="K60">
        <v>276994</v>
      </c>
    </row>
    <row r="61" spans="1:11">
      <c r="A61" s="48" t="s">
        <v>215</v>
      </c>
      <c r="G61">
        <v>151447</v>
      </c>
      <c r="I61">
        <v>131970</v>
      </c>
      <c r="J61">
        <v>216336</v>
      </c>
      <c r="K61">
        <v>499753</v>
      </c>
    </row>
    <row r="62" spans="1:11">
      <c r="A62" s="48" t="s">
        <v>216</v>
      </c>
      <c r="G62">
        <v>9348</v>
      </c>
      <c r="I62">
        <v>293990</v>
      </c>
      <c r="J62">
        <v>11014</v>
      </c>
      <c r="K62">
        <v>314352</v>
      </c>
    </row>
    <row r="63" spans="1:11">
      <c r="A63" s="48" t="s">
        <v>217</v>
      </c>
      <c r="C63">
        <v>12360</v>
      </c>
      <c r="I63">
        <v>104982</v>
      </c>
      <c r="J63">
        <v>7396</v>
      </c>
      <c r="K63">
        <v>124738</v>
      </c>
    </row>
    <row r="64" spans="1:11">
      <c r="A64" s="48" t="s">
        <v>218</v>
      </c>
      <c r="G64">
        <v>110261</v>
      </c>
      <c r="I64">
        <v>156960</v>
      </c>
      <c r="J64">
        <v>431570</v>
      </c>
      <c r="K64">
        <v>698791</v>
      </c>
    </row>
    <row r="65" spans="1:11">
      <c r="A65" s="48" t="s">
        <v>219</v>
      </c>
      <c r="G65">
        <v>229984</v>
      </c>
      <c r="J65">
        <v>181711</v>
      </c>
      <c r="K65">
        <v>411695</v>
      </c>
    </row>
    <row r="66" spans="1:11">
      <c r="A66" s="48" t="s">
        <v>220</v>
      </c>
      <c r="G66">
        <v>91796</v>
      </c>
      <c r="I66">
        <v>3949057</v>
      </c>
      <c r="J66">
        <v>43340</v>
      </c>
      <c r="K66">
        <v>4084193</v>
      </c>
    </row>
    <row r="67" spans="1:11">
      <c r="A67" s="48" t="s">
        <v>221</v>
      </c>
      <c r="I67">
        <v>79681</v>
      </c>
      <c r="J67">
        <v>1498979</v>
      </c>
      <c r="K67">
        <v>1578660</v>
      </c>
    </row>
    <row r="68" spans="1:11">
      <c r="A68" s="48" t="s">
        <v>222</v>
      </c>
      <c r="H68">
        <v>10393</v>
      </c>
      <c r="I68">
        <v>405401</v>
      </c>
      <c r="J68">
        <v>9585100</v>
      </c>
      <c r="K68">
        <v>10000894</v>
      </c>
    </row>
    <row r="69" spans="1:11">
      <c r="A69" s="48" t="s">
        <v>223</v>
      </c>
      <c r="F69">
        <v>2620856</v>
      </c>
      <c r="G69">
        <v>112289</v>
      </c>
      <c r="I69">
        <v>49753</v>
      </c>
      <c r="J69">
        <v>1670721</v>
      </c>
      <c r="K69">
        <v>4453619</v>
      </c>
    </row>
    <row r="70" spans="1:11">
      <c r="A70" s="48" t="s">
        <v>224</v>
      </c>
      <c r="F70">
        <v>3981</v>
      </c>
      <c r="I70">
        <v>105771</v>
      </c>
      <c r="K70">
        <v>109752</v>
      </c>
    </row>
    <row r="71" spans="1:11">
      <c r="A71" s="48" t="s">
        <v>225</v>
      </c>
      <c r="F71">
        <v>1032448</v>
      </c>
      <c r="I71">
        <v>2247652</v>
      </c>
      <c r="J71">
        <v>92807</v>
      </c>
      <c r="K71">
        <v>3372907</v>
      </c>
    </row>
    <row r="72" spans="1:11">
      <c r="A72" s="48" t="s">
        <v>226</v>
      </c>
      <c r="I72">
        <v>49995</v>
      </c>
      <c r="J72">
        <v>1045</v>
      </c>
      <c r="K72">
        <v>51040</v>
      </c>
    </row>
    <row r="73" spans="1:11">
      <c r="A73" s="48" t="s">
        <v>227</v>
      </c>
      <c r="G73">
        <v>139606</v>
      </c>
      <c r="I73">
        <v>84610</v>
      </c>
      <c r="J73">
        <v>105486</v>
      </c>
      <c r="K73">
        <v>329702</v>
      </c>
    </row>
    <row r="74" spans="1:11">
      <c r="A74" s="48" t="s">
        <v>228</v>
      </c>
      <c r="H74">
        <v>101051</v>
      </c>
      <c r="I74">
        <v>29052</v>
      </c>
      <c r="J74">
        <v>106400</v>
      </c>
      <c r="K74">
        <v>236503</v>
      </c>
    </row>
    <row r="75" spans="1:11">
      <c r="A75" s="48" t="s">
        <v>229</v>
      </c>
      <c r="F75">
        <v>28332</v>
      </c>
      <c r="I75">
        <v>400879</v>
      </c>
      <c r="J75">
        <v>7364839</v>
      </c>
      <c r="K75">
        <v>7794050</v>
      </c>
    </row>
    <row r="76" spans="1:11">
      <c r="A76" s="48" t="s">
        <v>230</v>
      </c>
      <c r="F76">
        <v>1152445</v>
      </c>
      <c r="G76">
        <v>6711</v>
      </c>
      <c r="I76">
        <v>12037</v>
      </c>
      <c r="J76">
        <v>62197</v>
      </c>
      <c r="K76">
        <v>1233390</v>
      </c>
    </row>
    <row r="77" spans="1:11">
      <c r="A77" s="48" t="s">
        <v>231</v>
      </c>
      <c r="D77">
        <v>1009</v>
      </c>
      <c r="G77">
        <v>5477</v>
      </c>
      <c r="I77">
        <v>169157</v>
      </c>
      <c r="J77">
        <v>4235003</v>
      </c>
      <c r="K77">
        <v>4410646</v>
      </c>
    </row>
    <row r="78" spans="1:11">
      <c r="A78" s="48" t="s">
        <v>232</v>
      </c>
      <c r="I78">
        <v>2040896</v>
      </c>
      <c r="J78">
        <v>14496</v>
      </c>
      <c r="K78">
        <v>2055392</v>
      </c>
    </row>
    <row r="79" spans="1:11">
      <c r="A79" s="48" t="s">
        <v>233</v>
      </c>
      <c r="H79">
        <v>10158</v>
      </c>
      <c r="K79">
        <v>10158</v>
      </c>
    </row>
    <row r="80" spans="1:11">
      <c r="A80" s="48" t="s">
        <v>234</v>
      </c>
      <c r="I80">
        <v>14343131</v>
      </c>
      <c r="J80">
        <v>8174876</v>
      </c>
      <c r="K80">
        <v>22518007</v>
      </c>
    </row>
    <row r="81" spans="1:11">
      <c r="A81" s="48" t="s">
        <v>235</v>
      </c>
      <c r="C81">
        <v>14394</v>
      </c>
      <c r="F81">
        <v>119899</v>
      </c>
      <c r="G81">
        <v>15899</v>
      </c>
      <c r="I81">
        <v>787131</v>
      </c>
      <c r="J81">
        <v>80559</v>
      </c>
      <c r="K81">
        <v>1017882</v>
      </c>
    </row>
    <row r="82" spans="1:11">
      <c r="A82" s="48" t="s">
        <v>236</v>
      </c>
      <c r="C82">
        <v>14106166</v>
      </c>
      <c r="I82">
        <v>868029</v>
      </c>
      <c r="J82">
        <v>8996859</v>
      </c>
      <c r="K82">
        <v>23971054</v>
      </c>
    </row>
    <row r="83" spans="1:11">
      <c r="A83" s="48" t="s">
        <v>237</v>
      </c>
      <c r="F83">
        <v>2433</v>
      </c>
      <c r="K83">
        <v>2433</v>
      </c>
    </row>
    <row r="84" spans="1:11">
      <c r="A84" s="48" t="s">
        <v>238</v>
      </c>
      <c r="F84">
        <v>1363195</v>
      </c>
      <c r="I84">
        <v>1317466</v>
      </c>
      <c r="J84">
        <v>104623</v>
      </c>
      <c r="K84">
        <v>2785284</v>
      </c>
    </row>
    <row r="85" spans="1:11">
      <c r="A85" s="48" t="s">
        <v>239</v>
      </c>
      <c r="I85">
        <v>74559</v>
      </c>
      <c r="J85">
        <v>4936248</v>
      </c>
      <c r="K85">
        <v>5010807</v>
      </c>
    </row>
    <row r="86" spans="1:11">
      <c r="A86" s="48" t="s">
        <v>240</v>
      </c>
      <c r="F86">
        <v>103122</v>
      </c>
      <c r="I86">
        <v>586563</v>
      </c>
      <c r="J86">
        <v>389786</v>
      </c>
      <c r="K86">
        <v>1079471</v>
      </c>
    </row>
    <row r="87" spans="1:11">
      <c r="A87" s="48" t="s">
        <v>241</v>
      </c>
      <c r="I87">
        <v>2219</v>
      </c>
      <c r="J87">
        <v>114850</v>
      </c>
      <c r="K87">
        <v>117069</v>
      </c>
    </row>
    <row r="88" spans="1:11">
      <c r="A88" s="48" t="s">
        <v>242</v>
      </c>
      <c r="I88">
        <v>460</v>
      </c>
      <c r="J88">
        <v>469037</v>
      </c>
      <c r="K88">
        <v>469497</v>
      </c>
    </row>
    <row r="89" spans="1:11">
      <c r="A89" s="48" t="s">
        <v>243</v>
      </c>
      <c r="G89">
        <v>1098</v>
      </c>
      <c r="H89">
        <v>0</v>
      </c>
      <c r="I89">
        <v>20099</v>
      </c>
      <c r="J89">
        <v>15358</v>
      </c>
      <c r="K89">
        <v>36555</v>
      </c>
    </row>
    <row r="90" spans="1:11">
      <c r="A90" s="48" t="s">
        <v>244</v>
      </c>
      <c r="C90">
        <v>2381419</v>
      </c>
      <c r="F90">
        <v>51138</v>
      </c>
      <c r="I90">
        <v>319252</v>
      </c>
      <c r="J90">
        <v>84530</v>
      </c>
      <c r="K90">
        <v>2836339</v>
      </c>
    </row>
    <row r="91" spans="1:11">
      <c r="A91" s="48" t="s">
        <v>245</v>
      </c>
      <c r="F91">
        <v>113525</v>
      </c>
      <c r="I91">
        <v>132699</v>
      </c>
      <c r="K91">
        <v>246224</v>
      </c>
    </row>
    <row r="92" spans="1:11">
      <c r="A92" s="48" t="s">
        <v>246</v>
      </c>
      <c r="F92">
        <v>10711</v>
      </c>
      <c r="I92">
        <v>241004</v>
      </c>
      <c r="K92">
        <v>251715</v>
      </c>
    </row>
    <row r="93" spans="1:11">
      <c r="A93" s="48" t="s">
        <v>247</v>
      </c>
      <c r="C93">
        <v>10714814</v>
      </c>
      <c r="F93">
        <v>16138</v>
      </c>
      <c r="G93">
        <v>11870488</v>
      </c>
      <c r="I93">
        <v>872353</v>
      </c>
      <c r="J93">
        <v>4685197</v>
      </c>
      <c r="K93">
        <v>28158990</v>
      </c>
    </row>
    <row r="94" spans="1:11">
      <c r="A94" s="48" t="s">
        <v>248</v>
      </c>
      <c r="I94">
        <v>167848</v>
      </c>
      <c r="J94">
        <v>16757</v>
      </c>
      <c r="K94">
        <v>184605</v>
      </c>
    </row>
    <row r="95" spans="1:11">
      <c r="A95" s="48" t="s">
        <v>249</v>
      </c>
      <c r="I95">
        <v>436248</v>
      </c>
      <c r="K95">
        <v>436248</v>
      </c>
    </row>
    <row r="96" spans="1:11">
      <c r="A96" s="48" t="s">
        <v>250</v>
      </c>
      <c r="C96">
        <v>3457104</v>
      </c>
      <c r="F96">
        <v>629364</v>
      </c>
      <c r="I96">
        <v>249451</v>
      </c>
      <c r="J96">
        <v>89202</v>
      </c>
      <c r="K96">
        <v>4425121</v>
      </c>
    </row>
    <row r="97" spans="1:11">
      <c r="A97" s="48" t="s">
        <v>251</v>
      </c>
      <c r="I97">
        <v>7201</v>
      </c>
      <c r="J97">
        <v>2704231</v>
      </c>
      <c r="K97">
        <v>2711432</v>
      </c>
    </row>
    <row r="98" spans="1:11">
      <c r="A98" s="48" t="s">
        <v>252</v>
      </c>
      <c r="G98">
        <v>27838</v>
      </c>
      <c r="I98">
        <v>893212</v>
      </c>
      <c r="J98">
        <v>365116</v>
      </c>
      <c r="K98">
        <v>1286166</v>
      </c>
    </row>
    <row r="99" spans="1:11">
      <c r="A99" s="48" t="s">
        <v>253</v>
      </c>
      <c r="F99">
        <v>103923</v>
      </c>
      <c r="I99">
        <v>1463250</v>
      </c>
      <c r="J99">
        <v>35784</v>
      </c>
      <c r="K99">
        <v>1602957</v>
      </c>
    </row>
    <row r="100" spans="1:11">
      <c r="A100" s="48" t="s">
        <v>254</v>
      </c>
      <c r="G100">
        <v>1158149</v>
      </c>
      <c r="I100">
        <v>1037141</v>
      </c>
      <c r="J100">
        <v>750632</v>
      </c>
      <c r="K100">
        <v>2945922</v>
      </c>
    </row>
    <row r="101" spans="1:11">
      <c r="A101" s="48" t="s">
        <v>255</v>
      </c>
      <c r="D101">
        <v>0</v>
      </c>
      <c r="F101">
        <v>15935</v>
      </c>
      <c r="G101">
        <v>282311</v>
      </c>
      <c r="I101">
        <v>1298570</v>
      </c>
      <c r="J101">
        <v>179602</v>
      </c>
      <c r="K101">
        <v>1776418</v>
      </c>
    </row>
    <row r="102" spans="1:11">
      <c r="A102" s="48" t="s">
        <v>256</v>
      </c>
      <c r="C102">
        <v>1335526</v>
      </c>
      <c r="F102">
        <v>72174</v>
      </c>
      <c r="G102">
        <v>2514443</v>
      </c>
      <c r="I102">
        <v>2834129</v>
      </c>
      <c r="J102">
        <v>7750</v>
      </c>
      <c r="K102">
        <v>6764022</v>
      </c>
    </row>
    <row r="103" spans="1:11">
      <c r="A103" s="48" t="s">
        <v>257</v>
      </c>
      <c r="F103">
        <v>140986</v>
      </c>
      <c r="I103">
        <v>1389</v>
      </c>
      <c r="J103">
        <v>1593</v>
      </c>
      <c r="K103">
        <v>143968</v>
      </c>
    </row>
    <row r="104" spans="1:11">
      <c r="A104" s="48" t="s">
        <v>258</v>
      </c>
      <c r="D104">
        <v>1144</v>
      </c>
      <c r="E104">
        <v>1047023</v>
      </c>
      <c r="G104">
        <v>731</v>
      </c>
      <c r="I104">
        <v>1189181</v>
      </c>
      <c r="K104">
        <v>2238079</v>
      </c>
    </row>
    <row r="105" spans="1:11">
      <c r="A105" s="48" t="s">
        <v>259</v>
      </c>
      <c r="E105">
        <v>10037</v>
      </c>
      <c r="F105">
        <v>76977</v>
      </c>
      <c r="G105">
        <v>280811</v>
      </c>
      <c r="H105">
        <v>0</v>
      </c>
      <c r="I105">
        <v>82160</v>
      </c>
      <c r="J105">
        <v>1702020</v>
      </c>
      <c r="K105">
        <v>2152005</v>
      </c>
    </row>
    <row r="106" spans="1:11">
      <c r="A106" s="48" t="s">
        <v>260</v>
      </c>
      <c r="C106">
        <v>9541131</v>
      </c>
      <c r="F106">
        <v>7454</v>
      </c>
      <c r="G106">
        <v>788</v>
      </c>
      <c r="I106">
        <v>399664</v>
      </c>
      <c r="J106">
        <v>73569</v>
      </c>
      <c r="K106">
        <v>10022606</v>
      </c>
    </row>
    <row r="107" spans="1:11">
      <c r="A107" s="48" t="s">
        <v>261</v>
      </c>
      <c r="C107">
        <v>72094</v>
      </c>
      <c r="F107">
        <v>74282</v>
      </c>
      <c r="I107">
        <v>10491</v>
      </c>
      <c r="J107">
        <v>1544697</v>
      </c>
      <c r="K107">
        <v>1701564</v>
      </c>
    </row>
    <row r="108" spans="1:11">
      <c r="A108" s="48" t="s">
        <v>262</v>
      </c>
      <c r="G108">
        <v>81606</v>
      </c>
      <c r="I108">
        <v>8154927</v>
      </c>
      <c r="K108">
        <v>8236533</v>
      </c>
    </row>
    <row r="109" spans="1:11">
      <c r="A109" s="48" t="s">
        <v>263</v>
      </c>
      <c r="D109">
        <v>107044</v>
      </c>
      <c r="F109">
        <v>80845</v>
      </c>
      <c r="G109">
        <v>401963</v>
      </c>
      <c r="I109">
        <v>38110</v>
      </c>
      <c r="J109">
        <v>1805035</v>
      </c>
      <c r="K109">
        <v>2432997</v>
      </c>
    </row>
    <row r="110" spans="1:11">
      <c r="A110" s="48" t="s">
        <v>264</v>
      </c>
      <c r="C110">
        <v>68</v>
      </c>
      <c r="D110">
        <v>10323717</v>
      </c>
      <c r="F110">
        <v>1606389</v>
      </c>
      <c r="G110">
        <v>861</v>
      </c>
      <c r="H110">
        <v>0</v>
      </c>
      <c r="I110">
        <v>2634823</v>
      </c>
      <c r="J110">
        <v>1702700</v>
      </c>
      <c r="K110">
        <v>16268558</v>
      </c>
    </row>
    <row r="111" spans="1:11">
      <c r="A111" s="48" t="s">
        <v>265</v>
      </c>
      <c r="C111">
        <v>8675007</v>
      </c>
      <c r="F111">
        <v>170613</v>
      </c>
      <c r="I111">
        <v>729377</v>
      </c>
      <c r="K111">
        <v>9574997</v>
      </c>
    </row>
    <row r="112" spans="1:11">
      <c r="A112" s="48" t="s">
        <v>266</v>
      </c>
      <c r="F112">
        <v>73173428</v>
      </c>
      <c r="I112">
        <v>958786</v>
      </c>
      <c r="J112">
        <v>89086</v>
      </c>
      <c r="K112">
        <v>74221300</v>
      </c>
    </row>
    <row r="113" spans="1:11">
      <c r="A113" s="48" t="s">
        <v>267</v>
      </c>
      <c r="F113">
        <v>84308</v>
      </c>
      <c r="G113">
        <v>974647</v>
      </c>
      <c r="I113">
        <v>1158526</v>
      </c>
      <c r="J113">
        <v>758835</v>
      </c>
      <c r="K113">
        <v>2976316</v>
      </c>
    </row>
    <row r="114" spans="1:11">
      <c r="A114" s="48" t="s">
        <v>268</v>
      </c>
      <c r="C114">
        <v>0</v>
      </c>
      <c r="G114">
        <v>24753</v>
      </c>
      <c r="H114">
        <v>0</v>
      </c>
      <c r="I114">
        <v>2241199</v>
      </c>
      <c r="J114">
        <v>729984</v>
      </c>
      <c r="K114">
        <v>2995936</v>
      </c>
    </row>
    <row r="115" spans="1:11">
      <c r="A115" s="48" t="s">
        <v>269</v>
      </c>
      <c r="C115">
        <v>77</v>
      </c>
      <c r="G115">
        <v>8095</v>
      </c>
      <c r="I115">
        <v>0</v>
      </c>
      <c r="K115">
        <v>8172</v>
      </c>
    </row>
    <row r="116" spans="1:11">
      <c r="A116" s="48" t="s">
        <v>270</v>
      </c>
      <c r="D116">
        <v>1017</v>
      </c>
      <c r="I116">
        <v>1112470</v>
      </c>
      <c r="J116">
        <v>967</v>
      </c>
      <c r="K116">
        <v>1114454</v>
      </c>
    </row>
    <row r="117" spans="1:11">
      <c r="A117" s="48" t="s">
        <v>271</v>
      </c>
      <c r="D117">
        <v>104234</v>
      </c>
      <c r="G117">
        <v>103028</v>
      </c>
      <c r="I117">
        <v>9220113</v>
      </c>
      <c r="K117">
        <v>9427375</v>
      </c>
    </row>
    <row r="118" spans="1:11">
      <c r="A118" s="48" t="s">
        <v>272</v>
      </c>
      <c r="C118">
        <v>95136</v>
      </c>
      <c r="D118">
        <v>10686</v>
      </c>
      <c r="F118">
        <v>78361</v>
      </c>
      <c r="G118">
        <v>787765</v>
      </c>
      <c r="H118">
        <v>0</v>
      </c>
      <c r="I118">
        <v>2124417</v>
      </c>
      <c r="K118">
        <v>3096365</v>
      </c>
    </row>
    <row r="119" spans="1:11">
      <c r="A119" s="48" t="s">
        <v>273</v>
      </c>
      <c r="I119">
        <v>9131</v>
      </c>
      <c r="J119">
        <v>10454</v>
      </c>
      <c r="K119">
        <v>19585</v>
      </c>
    </row>
    <row r="120" spans="1:11">
      <c r="A120" s="48" t="s">
        <v>274</v>
      </c>
      <c r="C120">
        <v>86813</v>
      </c>
      <c r="I120">
        <v>2918844</v>
      </c>
      <c r="J120">
        <v>106119</v>
      </c>
      <c r="K120">
        <v>3111776</v>
      </c>
    </row>
    <row r="121" spans="1:11">
      <c r="A121" s="48" t="s">
        <v>275</v>
      </c>
      <c r="I121">
        <v>98994359</v>
      </c>
      <c r="J121">
        <v>161499</v>
      </c>
      <c r="K121">
        <v>99155858</v>
      </c>
    </row>
    <row r="122" spans="1:11">
      <c r="A122" s="48" t="s">
        <v>276</v>
      </c>
      <c r="C122">
        <v>12667754227</v>
      </c>
      <c r="F122">
        <v>235600</v>
      </c>
      <c r="H122">
        <v>0</v>
      </c>
      <c r="I122">
        <v>945464</v>
      </c>
      <c r="J122">
        <v>7661271</v>
      </c>
      <c r="K122">
        <v>12676596562</v>
      </c>
    </row>
    <row r="123" spans="1:11">
      <c r="A123" s="48" t="s">
        <v>277</v>
      </c>
      <c r="F123">
        <v>7716</v>
      </c>
      <c r="I123">
        <v>9799619</v>
      </c>
      <c r="K123">
        <v>9807335</v>
      </c>
    </row>
    <row r="124" spans="1:11">
      <c r="A124" s="48" t="s">
        <v>278</v>
      </c>
      <c r="F124">
        <v>740209</v>
      </c>
      <c r="I124">
        <v>4189515</v>
      </c>
      <c r="J124">
        <v>796963</v>
      </c>
      <c r="K124">
        <v>5726687</v>
      </c>
    </row>
    <row r="125" spans="1:11">
      <c r="A125" s="48" t="s">
        <v>279</v>
      </c>
      <c r="H125">
        <v>0</v>
      </c>
      <c r="I125">
        <v>1311391</v>
      </c>
      <c r="K125">
        <v>1311391</v>
      </c>
    </row>
    <row r="126" spans="1:11">
      <c r="A126" s="48" t="s">
        <v>280</v>
      </c>
      <c r="G126">
        <v>80100</v>
      </c>
      <c r="H126">
        <v>0</v>
      </c>
      <c r="I126">
        <v>1163484</v>
      </c>
      <c r="K126">
        <v>1243584</v>
      </c>
    </row>
    <row r="127" spans="1:11">
      <c r="A127" s="48" t="s">
        <v>281</v>
      </c>
      <c r="F127">
        <v>14988149</v>
      </c>
      <c r="I127">
        <v>740439</v>
      </c>
      <c r="K127">
        <v>15728588</v>
      </c>
    </row>
    <row r="128" spans="1:11">
      <c r="A128" s="48" t="s">
        <v>282</v>
      </c>
      <c r="I128">
        <v>919328</v>
      </c>
      <c r="J128">
        <v>7513</v>
      </c>
      <c r="K128">
        <v>926841</v>
      </c>
    </row>
    <row r="129" spans="1:11">
      <c r="A129" s="48" t="s">
        <v>283</v>
      </c>
      <c r="F129">
        <v>6078909</v>
      </c>
      <c r="I129">
        <v>2445390</v>
      </c>
      <c r="K129">
        <v>8524299</v>
      </c>
    </row>
    <row r="130" spans="1:11">
      <c r="A130" s="48" t="s">
        <v>284</v>
      </c>
      <c r="C130">
        <v>0</v>
      </c>
      <c r="F130">
        <v>805551</v>
      </c>
      <c r="I130">
        <v>7310517</v>
      </c>
      <c r="K130">
        <v>8116068</v>
      </c>
    </row>
    <row r="131" spans="1:11">
      <c r="A131" s="48" t="s">
        <v>285</v>
      </c>
      <c r="I131">
        <v>0</v>
      </c>
      <c r="K131">
        <v>0</v>
      </c>
    </row>
    <row r="132" spans="1:11">
      <c r="A132" s="48" t="s">
        <v>286</v>
      </c>
      <c r="G132">
        <v>833815</v>
      </c>
      <c r="I132">
        <v>92662</v>
      </c>
      <c r="K132">
        <v>926477</v>
      </c>
    </row>
    <row r="133" spans="1:11">
      <c r="A133" s="48" t="s">
        <v>287</v>
      </c>
      <c r="I133">
        <v>737197</v>
      </c>
      <c r="K133">
        <v>737197</v>
      </c>
    </row>
    <row r="134" spans="1:11">
      <c r="A134" s="48" t="s">
        <v>288</v>
      </c>
      <c r="G134">
        <v>75415</v>
      </c>
      <c r="I134">
        <v>927220</v>
      </c>
      <c r="K134">
        <v>1002635</v>
      </c>
    </row>
    <row r="135" spans="1:11">
      <c r="A135" s="48" t="s">
        <v>289</v>
      </c>
      <c r="I135">
        <v>950600</v>
      </c>
      <c r="J135">
        <v>2099993</v>
      </c>
      <c r="K135">
        <v>3050593</v>
      </c>
    </row>
    <row r="136" spans="1:11">
      <c r="A136" s="48" t="s">
        <v>290</v>
      </c>
      <c r="F136">
        <v>1150371</v>
      </c>
      <c r="I136">
        <v>1230717</v>
      </c>
      <c r="J136">
        <v>133919961</v>
      </c>
      <c r="K136">
        <v>136301049</v>
      </c>
    </row>
    <row r="137" spans="1:11">
      <c r="A137" s="48" t="s">
        <v>291</v>
      </c>
      <c r="F137">
        <v>2831951</v>
      </c>
      <c r="G137">
        <v>7699</v>
      </c>
      <c r="H137">
        <v>0</v>
      </c>
      <c r="I137">
        <v>76359</v>
      </c>
      <c r="J137">
        <v>8007</v>
      </c>
      <c r="K137">
        <v>2924016</v>
      </c>
    </row>
    <row r="138" spans="1:11">
      <c r="A138" s="48" t="s">
        <v>292</v>
      </c>
      <c r="F138">
        <v>826761</v>
      </c>
      <c r="H138">
        <v>550700108</v>
      </c>
      <c r="I138">
        <v>10717554</v>
      </c>
      <c r="K138">
        <v>562244423</v>
      </c>
    </row>
    <row r="139" spans="1:11">
      <c r="A139" s="48" t="s">
        <v>293</v>
      </c>
      <c r="I139">
        <v>0</v>
      </c>
      <c r="K139">
        <v>0</v>
      </c>
    </row>
    <row r="140" spans="1:11">
      <c r="A140" s="48" t="s">
        <v>294</v>
      </c>
      <c r="G140">
        <v>7174</v>
      </c>
      <c r="I140">
        <v>493911</v>
      </c>
      <c r="J140">
        <v>11945</v>
      </c>
      <c r="K140">
        <v>513030</v>
      </c>
    </row>
    <row r="141" spans="1:11">
      <c r="A141" s="48" t="s">
        <v>295</v>
      </c>
      <c r="D141">
        <v>0</v>
      </c>
      <c r="F141">
        <v>368757</v>
      </c>
      <c r="I141">
        <v>238996</v>
      </c>
      <c r="K141">
        <v>607753</v>
      </c>
    </row>
    <row r="142" spans="1:11">
      <c r="A142" s="48" t="s">
        <v>296</v>
      </c>
      <c r="F142">
        <v>1661976</v>
      </c>
      <c r="G142">
        <v>770970</v>
      </c>
      <c r="I142">
        <v>3237473</v>
      </c>
      <c r="J142">
        <v>918273</v>
      </c>
      <c r="K142">
        <v>6588692</v>
      </c>
    </row>
    <row r="143" spans="1:11">
      <c r="A143" s="48" t="s">
        <v>297</v>
      </c>
      <c r="F143">
        <v>4104860</v>
      </c>
      <c r="I143">
        <v>1176472</v>
      </c>
      <c r="K143">
        <v>5281332</v>
      </c>
    </row>
    <row r="144" spans="1:11">
      <c r="A144" s="48" t="s">
        <v>298</v>
      </c>
      <c r="F144">
        <v>401381</v>
      </c>
      <c r="I144">
        <v>3098074</v>
      </c>
      <c r="J144">
        <v>165002293</v>
      </c>
      <c r="K144">
        <v>168501748</v>
      </c>
    </row>
    <row r="145" spans="1:11">
      <c r="A145" s="48" t="s">
        <v>299</v>
      </c>
      <c r="D145">
        <v>0</v>
      </c>
      <c r="F145">
        <v>272572</v>
      </c>
      <c r="G145">
        <v>455245</v>
      </c>
      <c r="I145">
        <v>3672445</v>
      </c>
      <c r="K145">
        <v>4400262</v>
      </c>
    </row>
    <row r="146" spans="1:11">
      <c r="A146" s="48" t="s">
        <v>300</v>
      </c>
      <c r="C146">
        <v>20985221</v>
      </c>
      <c r="F146">
        <v>120587749</v>
      </c>
      <c r="G146">
        <v>158615</v>
      </c>
      <c r="H146">
        <v>0</v>
      </c>
      <c r="I146">
        <v>51850</v>
      </c>
      <c r="K146">
        <v>141783435</v>
      </c>
    </row>
    <row r="147" spans="1:11">
      <c r="A147" s="48" t="s">
        <v>301</v>
      </c>
      <c r="I147">
        <v>171106</v>
      </c>
      <c r="J147">
        <v>28169497</v>
      </c>
      <c r="K147">
        <v>28340603</v>
      </c>
    </row>
    <row r="148" spans="1:11">
      <c r="A148" s="48" t="s">
        <v>302</v>
      </c>
      <c r="F148">
        <v>85949</v>
      </c>
      <c r="I148">
        <v>9225614</v>
      </c>
      <c r="J148">
        <v>598367</v>
      </c>
      <c r="K148">
        <v>9909930</v>
      </c>
    </row>
    <row r="149" spans="1:11">
      <c r="A149" s="48" t="s">
        <v>303</v>
      </c>
      <c r="I149">
        <v>484863</v>
      </c>
      <c r="K149">
        <v>484863</v>
      </c>
    </row>
    <row r="150" spans="1:11">
      <c r="A150" s="48" t="s">
        <v>304</v>
      </c>
      <c r="C150">
        <v>39737666</v>
      </c>
      <c r="F150">
        <v>2882844</v>
      </c>
      <c r="I150">
        <v>5976419</v>
      </c>
      <c r="J150">
        <v>1345929</v>
      </c>
      <c r="K150">
        <v>49942858</v>
      </c>
    </row>
    <row r="151" spans="1:11">
      <c r="A151" s="48" t="s">
        <v>305</v>
      </c>
      <c r="I151">
        <v>0</v>
      </c>
      <c r="J151">
        <v>3916236</v>
      </c>
      <c r="K151">
        <v>3916236</v>
      </c>
    </row>
    <row r="152" spans="1:11">
      <c r="A152" s="48" t="s">
        <v>306</v>
      </c>
      <c r="I152">
        <v>680279</v>
      </c>
      <c r="K152">
        <v>680279</v>
      </c>
    </row>
    <row r="153" spans="1:11">
      <c r="A153" s="48" t="s">
        <v>307</v>
      </c>
      <c r="G153">
        <v>0</v>
      </c>
      <c r="I153">
        <v>1035531</v>
      </c>
      <c r="J153">
        <v>392415</v>
      </c>
      <c r="K153">
        <v>1427946</v>
      </c>
    </row>
    <row r="154" spans="1:11">
      <c r="A154" s="48" t="s">
        <v>308</v>
      </c>
      <c r="F154">
        <v>1678568</v>
      </c>
      <c r="I154">
        <v>17534167</v>
      </c>
      <c r="J154">
        <v>3107974</v>
      </c>
      <c r="K154">
        <v>22320709</v>
      </c>
    </row>
    <row r="155" spans="1:11">
      <c r="A155" s="48" t="s">
        <v>309</v>
      </c>
      <c r="I155">
        <v>109720</v>
      </c>
      <c r="K155">
        <v>109720</v>
      </c>
    </row>
    <row r="156" spans="1:11">
      <c r="A156" s="48" t="s">
        <v>310</v>
      </c>
      <c r="F156">
        <v>865202</v>
      </c>
      <c r="I156">
        <v>65354</v>
      </c>
      <c r="J156">
        <v>5243324</v>
      </c>
      <c r="K156">
        <v>6173880</v>
      </c>
    </row>
    <row r="157" spans="1:11">
      <c r="A157" s="48" t="s">
        <v>311</v>
      </c>
      <c r="G157">
        <v>719997</v>
      </c>
      <c r="I157">
        <v>1885482</v>
      </c>
      <c r="J157">
        <v>28243893</v>
      </c>
      <c r="K157">
        <v>30849372</v>
      </c>
    </row>
    <row r="158" spans="1:11">
      <c r="A158" s="48" t="s">
        <v>312</v>
      </c>
      <c r="C158">
        <v>55436663</v>
      </c>
      <c r="I158">
        <v>2827542</v>
      </c>
      <c r="K158">
        <v>58264205</v>
      </c>
    </row>
    <row r="159" spans="1:11">
      <c r="A159" s="48" t="s">
        <v>313</v>
      </c>
      <c r="I159">
        <v>33261062</v>
      </c>
      <c r="K159">
        <v>33261062</v>
      </c>
    </row>
    <row r="160" spans="1:11">
      <c r="A160" s="48" t="s">
        <v>314</v>
      </c>
      <c r="F160">
        <v>410606</v>
      </c>
      <c r="G160">
        <v>73537</v>
      </c>
      <c r="I160">
        <v>371396</v>
      </c>
      <c r="J160">
        <v>411846</v>
      </c>
      <c r="K160">
        <v>1267385</v>
      </c>
    </row>
    <row r="161" spans="1:11">
      <c r="A161" s="48" t="s">
        <v>315</v>
      </c>
      <c r="G161">
        <v>8282</v>
      </c>
      <c r="H161">
        <v>0</v>
      </c>
      <c r="I161">
        <v>13162063</v>
      </c>
      <c r="K161">
        <v>13170345</v>
      </c>
    </row>
    <row r="162" spans="1:11">
      <c r="A162" s="48" t="s">
        <v>316</v>
      </c>
      <c r="G162">
        <v>32569</v>
      </c>
      <c r="I162">
        <v>6719344</v>
      </c>
      <c r="K162">
        <v>6751913</v>
      </c>
    </row>
    <row r="163" spans="1:11">
      <c r="A163" s="48" t="s">
        <v>317</v>
      </c>
      <c r="F163">
        <v>32515858</v>
      </c>
      <c r="H163">
        <v>0</v>
      </c>
      <c r="I163">
        <v>2280451</v>
      </c>
      <c r="K163">
        <v>34796309</v>
      </c>
    </row>
    <row r="164" spans="1:11">
      <c r="A164" s="48" t="s">
        <v>318</v>
      </c>
      <c r="I164">
        <v>16704</v>
      </c>
      <c r="K164">
        <v>16704</v>
      </c>
    </row>
    <row r="165" spans="1:11">
      <c r="A165" s="48" t="s">
        <v>319</v>
      </c>
      <c r="F165">
        <v>726180</v>
      </c>
      <c r="I165">
        <v>50219</v>
      </c>
      <c r="K165">
        <v>776399</v>
      </c>
    </row>
    <row r="166" spans="1:11">
      <c r="A166" s="48" t="s">
        <v>320</v>
      </c>
      <c r="I166">
        <v>3523231</v>
      </c>
      <c r="J166">
        <v>0</v>
      </c>
      <c r="K166">
        <v>3523231</v>
      </c>
    </row>
    <row r="167" spans="1:11">
      <c r="A167" s="48" t="s">
        <v>321</v>
      </c>
      <c r="I167">
        <v>388374</v>
      </c>
      <c r="J167">
        <v>139596515</v>
      </c>
      <c r="K167">
        <v>139984889</v>
      </c>
    </row>
    <row r="168" spans="1:11">
      <c r="A168" s="48" t="s">
        <v>322</v>
      </c>
      <c r="B168">
        <v>217925</v>
      </c>
      <c r="K168">
        <v>217925</v>
      </c>
    </row>
    <row r="169" spans="1:11">
      <c r="A169" s="48" t="s">
        <v>323</v>
      </c>
      <c r="J169">
        <v>14403</v>
      </c>
      <c r="K169">
        <v>14403</v>
      </c>
    </row>
    <row r="170" spans="1:11">
      <c r="A170" s="48" t="s">
        <v>324</v>
      </c>
      <c r="F170">
        <v>775638</v>
      </c>
      <c r="I170">
        <v>271301</v>
      </c>
      <c r="K170">
        <v>1046939</v>
      </c>
    </row>
    <row r="171" spans="1:11">
      <c r="A171" s="48" t="s">
        <v>325</v>
      </c>
      <c r="I171">
        <v>1368633</v>
      </c>
      <c r="K171">
        <v>1368633</v>
      </c>
    </row>
    <row r="172" spans="1:11">
      <c r="A172" s="48" t="s">
        <v>326</v>
      </c>
      <c r="I172">
        <v>183862330</v>
      </c>
      <c r="J172">
        <v>4049412</v>
      </c>
      <c r="K172">
        <v>187911742</v>
      </c>
    </row>
    <row r="173" spans="1:11">
      <c r="A173" s="48" t="s">
        <v>327</v>
      </c>
      <c r="F173">
        <v>16417916</v>
      </c>
      <c r="I173">
        <v>1099727</v>
      </c>
      <c r="J173">
        <v>772071</v>
      </c>
      <c r="K173">
        <v>18289714</v>
      </c>
    </row>
    <row r="174" spans="1:11">
      <c r="A174" s="48" t="s">
        <v>328</v>
      </c>
      <c r="G174">
        <v>16799</v>
      </c>
      <c r="I174">
        <v>1363317</v>
      </c>
      <c r="K174">
        <v>1380116</v>
      </c>
    </row>
    <row r="175" spans="1:11">
      <c r="A175" s="48" t="s">
        <v>329</v>
      </c>
      <c r="F175">
        <v>171835</v>
      </c>
      <c r="I175">
        <v>10846929</v>
      </c>
      <c r="K175">
        <v>11018764</v>
      </c>
    </row>
    <row r="176" spans="1:11">
      <c r="A176" s="48" t="s">
        <v>330</v>
      </c>
      <c r="I176">
        <v>52598780</v>
      </c>
      <c r="J176">
        <v>427619</v>
      </c>
      <c r="K176">
        <v>53026399</v>
      </c>
    </row>
    <row r="177" spans="1:11">
      <c r="A177" s="48" t="s">
        <v>331</v>
      </c>
      <c r="C177">
        <v>0</v>
      </c>
      <c r="I177">
        <v>2987221</v>
      </c>
      <c r="K177">
        <v>2987221</v>
      </c>
    </row>
    <row r="178" spans="1:11">
      <c r="A178" s="48" t="s">
        <v>332</v>
      </c>
      <c r="C178">
        <v>68683545</v>
      </c>
      <c r="F178">
        <v>57361659</v>
      </c>
      <c r="I178">
        <v>9311317</v>
      </c>
      <c r="J178">
        <v>35110107</v>
      </c>
      <c r="K178">
        <v>170466628</v>
      </c>
    </row>
    <row r="179" spans="1:11">
      <c r="A179" s="48" t="s">
        <v>333</v>
      </c>
      <c r="J179">
        <v>0</v>
      </c>
      <c r="K179">
        <v>0</v>
      </c>
    </row>
    <row r="180" spans="1:11">
      <c r="A180" s="48" t="s">
        <v>334</v>
      </c>
      <c r="C180">
        <v>0</v>
      </c>
      <c r="I180">
        <v>31486522</v>
      </c>
      <c r="J180">
        <v>75201</v>
      </c>
      <c r="K180">
        <v>31561723</v>
      </c>
    </row>
    <row r="181" spans="1:11">
      <c r="A181" s="48" t="s">
        <v>335</v>
      </c>
      <c r="C181">
        <v>0</v>
      </c>
      <c r="F181">
        <v>4574887</v>
      </c>
      <c r="I181">
        <v>4921570</v>
      </c>
      <c r="K181">
        <v>9496457</v>
      </c>
    </row>
    <row r="182" spans="1:11">
      <c r="A182" s="48" t="s">
        <v>336</v>
      </c>
      <c r="I182">
        <v>14162334</v>
      </c>
      <c r="K182">
        <v>14162334</v>
      </c>
    </row>
    <row r="183" spans="1:11">
      <c r="A183" s="48" t="s">
        <v>337</v>
      </c>
      <c r="J183">
        <v>86821</v>
      </c>
      <c r="K183">
        <v>86821</v>
      </c>
    </row>
    <row r="184" spans="1:11">
      <c r="A184" s="48" t="s">
        <v>338</v>
      </c>
      <c r="C184">
        <v>0</v>
      </c>
      <c r="G184">
        <v>0</v>
      </c>
      <c r="I184">
        <v>26104750</v>
      </c>
      <c r="K184">
        <v>26104750</v>
      </c>
    </row>
    <row r="185" spans="1:11">
      <c r="A185" s="48" t="s">
        <v>339</v>
      </c>
      <c r="I185">
        <v>1333073</v>
      </c>
      <c r="J185">
        <v>16753</v>
      </c>
      <c r="K185">
        <v>1349826</v>
      </c>
    </row>
    <row r="186" spans="1:11">
      <c r="A186" s="48" t="s">
        <v>340</v>
      </c>
      <c r="I186">
        <v>76882</v>
      </c>
      <c r="K186">
        <v>76882</v>
      </c>
    </row>
    <row r="187" spans="1:11">
      <c r="A187" s="48" t="s">
        <v>341</v>
      </c>
      <c r="J187">
        <v>0</v>
      </c>
      <c r="K187">
        <v>0</v>
      </c>
    </row>
    <row r="188" spans="1:11">
      <c r="A188" s="48" t="s">
        <v>342</v>
      </c>
      <c r="F188">
        <v>849667</v>
      </c>
      <c r="I188">
        <v>1079585</v>
      </c>
      <c r="J188">
        <v>7621227</v>
      </c>
      <c r="K188">
        <v>9550479</v>
      </c>
    </row>
    <row r="189" spans="1:11">
      <c r="A189" s="48" t="s">
        <v>343</v>
      </c>
      <c r="C189">
        <v>0</v>
      </c>
      <c r="H189">
        <v>0</v>
      </c>
      <c r="I189">
        <v>17590518</v>
      </c>
      <c r="J189">
        <v>8422</v>
      </c>
      <c r="K189">
        <v>17598940</v>
      </c>
    </row>
    <row r="190" spans="1:11">
      <c r="A190" s="48" t="s">
        <v>344</v>
      </c>
      <c r="I190">
        <v>88334</v>
      </c>
      <c r="J190">
        <v>238088</v>
      </c>
      <c r="K190">
        <v>326422</v>
      </c>
    </row>
    <row r="191" spans="1:11">
      <c r="A191" s="48" t="s">
        <v>345</v>
      </c>
      <c r="I191">
        <v>79584</v>
      </c>
      <c r="J191">
        <v>31012</v>
      </c>
      <c r="K191">
        <v>110596</v>
      </c>
    </row>
    <row r="192" spans="1:11">
      <c r="A192" s="48" t="s">
        <v>346</v>
      </c>
      <c r="F192">
        <v>889024</v>
      </c>
      <c r="I192">
        <v>8700610</v>
      </c>
      <c r="J192">
        <v>767791</v>
      </c>
      <c r="K192">
        <v>10357425</v>
      </c>
    </row>
    <row r="193" spans="1:11">
      <c r="A193" s="48" t="s">
        <v>347</v>
      </c>
      <c r="I193">
        <v>522610</v>
      </c>
      <c r="J193">
        <v>2215646</v>
      </c>
      <c r="K193">
        <v>2738256</v>
      </c>
    </row>
    <row r="194" spans="1:11">
      <c r="A194" s="48" t="s">
        <v>348</v>
      </c>
      <c r="I194">
        <v>91402</v>
      </c>
      <c r="J194">
        <v>1089854</v>
      </c>
      <c r="K194">
        <v>1181256</v>
      </c>
    </row>
    <row r="195" spans="1:11">
      <c r="A195" s="48" t="s">
        <v>349</v>
      </c>
      <c r="C195">
        <v>0</v>
      </c>
      <c r="E195">
        <v>624505392</v>
      </c>
      <c r="F195">
        <v>397707</v>
      </c>
      <c r="I195">
        <v>27157696</v>
      </c>
      <c r="K195">
        <v>652060795</v>
      </c>
    </row>
    <row r="196" spans="1:11">
      <c r="A196" s="48" t="s">
        <v>350</v>
      </c>
      <c r="C196">
        <v>0</v>
      </c>
      <c r="F196">
        <v>4653830</v>
      </c>
      <c r="I196">
        <v>4894391</v>
      </c>
      <c r="J196">
        <v>192619</v>
      </c>
      <c r="K196">
        <v>9740840</v>
      </c>
    </row>
    <row r="197" spans="1:11">
      <c r="A197" s="48" t="s">
        <v>351</v>
      </c>
      <c r="F197">
        <v>236716</v>
      </c>
      <c r="H197">
        <v>0</v>
      </c>
      <c r="I197">
        <v>28971</v>
      </c>
      <c r="K197">
        <v>265687</v>
      </c>
    </row>
    <row r="198" spans="1:11">
      <c r="A198" s="48" t="s">
        <v>352</v>
      </c>
      <c r="I198">
        <v>110833</v>
      </c>
      <c r="J198">
        <v>3857633</v>
      </c>
      <c r="K198">
        <v>3968466</v>
      </c>
    </row>
    <row r="199" spans="1:11">
      <c r="A199" s="48" t="s">
        <v>353</v>
      </c>
      <c r="F199">
        <v>414458</v>
      </c>
      <c r="G199">
        <v>4038071</v>
      </c>
      <c r="I199">
        <v>6184157</v>
      </c>
      <c r="K199">
        <v>10636686</v>
      </c>
    </row>
    <row r="200" spans="1:11">
      <c r="A200" s="48" t="s">
        <v>354</v>
      </c>
      <c r="F200">
        <v>601359</v>
      </c>
      <c r="I200">
        <v>9201418</v>
      </c>
      <c r="J200">
        <v>1556066</v>
      </c>
      <c r="K200">
        <v>11358843</v>
      </c>
    </row>
    <row r="201" spans="1:11">
      <c r="A201" s="48" t="s">
        <v>355</v>
      </c>
      <c r="G201">
        <v>139722</v>
      </c>
      <c r="I201">
        <v>150075</v>
      </c>
      <c r="K201">
        <v>289797</v>
      </c>
    </row>
    <row r="202" spans="1:11">
      <c r="A202" s="48" t="s">
        <v>356</v>
      </c>
      <c r="I202">
        <v>149350</v>
      </c>
      <c r="K202">
        <v>149350</v>
      </c>
    </row>
    <row r="203" spans="1:11">
      <c r="A203" s="48" t="s">
        <v>357</v>
      </c>
      <c r="C203">
        <v>0</v>
      </c>
      <c r="G203">
        <v>11515591</v>
      </c>
      <c r="I203">
        <v>32439174</v>
      </c>
      <c r="J203">
        <v>1051995</v>
      </c>
      <c r="K203">
        <v>45006760</v>
      </c>
    </row>
    <row r="204" spans="1:11">
      <c r="A204" s="48" t="s">
        <v>358</v>
      </c>
      <c r="C204">
        <v>0</v>
      </c>
      <c r="F204">
        <v>3647125</v>
      </c>
      <c r="G204">
        <v>52332</v>
      </c>
      <c r="I204">
        <v>6307484</v>
      </c>
      <c r="K204">
        <v>10006941</v>
      </c>
    </row>
    <row r="205" spans="1:11">
      <c r="A205" s="48" t="s">
        <v>359</v>
      </c>
      <c r="I205">
        <v>760893</v>
      </c>
      <c r="J205">
        <v>23187</v>
      </c>
      <c r="K205">
        <v>784080</v>
      </c>
    </row>
    <row r="206" spans="1:11">
      <c r="A206" s="48" t="s">
        <v>360</v>
      </c>
      <c r="G206">
        <v>51211</v>
      </c>
      <c r="I206">
        <v>627262</v>
      </c>
      <c r="J206">
        <v>654369</v>
      </c>
      <c r="K206">
        <v>1332842</v>
      </c>
    </row>
    <row r="207" spans="1:11">
      <c r="A207" s="48" t="s">
        <v>361</v>
      </c>
      <c r="F207">
        <v>340589</v>
      </c>
      <c r="G207">
        <v>1829082</v>
      </c>
      <c r="I207">
        <v>3395097</v>
      </c>
      <c r="J207">
        <v>810606</v>
      </c>
      <c r="K207">
        <v>6375374</v>
      </c>
    </row>
    <row r="208" spans="1:11">
      <c r="A208" s="48" t="s">
        <v>362</v>
      </c>
      <c r="F208">
        <v>266756</v>
      </c>
      <c r="G208">
        <v>1158252</v>
      </c>
      <c r="I208">
        <v>22685015</v>
      </c>
      <c r="K208">
        <v>24110023</v>
      </c>
    </row>
    <row r="209" spans="1:11">
      <c r="A209" s="48" t="s">
        <v>363</v>
      </c>
      <c r="G209">
        <v>202187</v>
      </c>
      <c r="I209">
        <v>30657</v>
      </c>
      <c r="K209">
        <v>232844</v>
      </c>
    </row>
    <row r="210" spans="1:11">
      <c r="A210" s="48" t="s">
        <v>364</v>
      </c>
      <c r="E210">
        <v>177745305</v>
      </c>
      <c r="I210">
        <v>1910973</v>
      </c>
      <c r="J210">
        <v>16923</v>
      </c>
      <c r="K210">
        <v>179673201</v>
      </c>
    </row>
    <row r="211" spans="1:11">
      <c r="A211" s="48" t="s">
        <v>365</v>
      </c>
      <c r="C211">
        <v>0</v>
      </c>
      <c r="F211">
        <v>853065</v>
      </c>
      <c r="G211">
        <v>117710</v>
      </c>
      <c r="I211">
        <v>7676151</v>
      </c>
      <c r="J211">
        <v>5772457</v>
      </c>
      <c r="K211">
        <v>14419383</v>
      </c>
    </row>
    <row r="212" spans="1:11">
      <c r="A212" s="48" t="s">
        <v>366</v>
      </c>
      <c r="C212">
        <v>0</v>
      </c>
      <c r="F212">
        <v>9461508</v>
      </c>
      <c r="I212">
        <v>14582034</v>
      </c>
      <c r="K212">
        <v>24043542</v>
      </c>
    </row>
    <row r="213" spans="1:11">
      <c r="A213" s="48" t="s">
        <v>367</v>
      </c>
      <c r="I213">
        <v>119375</v>
      </c>
      <c r="K213">
        <v>119375</v>
      </c>
    </row>
    <row r="214" spans="1:11">
      <c r="A214" s="48" t="s">
        <v>368</v>
      </c>
      <c r="F214">
        <v>14460</v>
      </c>
      <c r="I214">
        <v>166699</v>
      </c>
      <c r="K214">
        <v>181159</v>
      </c>
    </row>
    <row r="215" spans="1:11">
      <c r="A215" s="48" t="s">
        <v>369</v>
      </c>
      <c r="F215">
        <v>65544</v>
      </c>
      <c r="G215">
        <v>464714</v>
      </c>
      <c r="I215">
        <v>2292197</v>
      </c>
      <c r="K215">
        <v>2822455</v>
      </c>
    </row>
    <row r="216" spans="1:11">
      <c r="A216" s="48" t="s">
        <v>370</v>
      </c>
      <c r="C216">
        <v>0</v>
      </c>
      <c r="F216">
        <v>28030720</v>
      </c>
      <c r="G216">
        <v>83607</v>
      </c>
      <c r="I216">
        <v>858243</v>
      </c>
      <c r="J216">
        <v>91564</v>
      </c>
      <c r="K216">
        <v>29064134</v>
      </c>
    </row>
    <row r="217" spans="1:11">
      <c r="A217" s="48" t="s">
        <v>371</v>
      </c>
      <c r="I217">
        <v>353491</v>
      </c>
      <c r="J217">
        <v>308219</v>
      </c>
      <c r="K217">
        <v>661710</v>
      </c>
    </row>
    <row r="218" spans="1:11">
      <c r="A218" s="48" t="s">
        <v>372</v>
      </c>
      <c r="I218">
        <v>63420</v>
      </c>
      <c r="J218">
        <v>366672</v>
      </c>
      <c r="K218">
        <v>430092</v>
      </c>
    </row>
    <row r="219" spans="1:11">
      <c r="A219" s="48" t="s">
        <v>373</v>
      </c>
      <c r="C219">
        <v>0</v>
      </c>
      <c r="F219">
        <v>2069521</v>
      </c>
      <c r="G219">
        <v>20723</v>
      </c>
      <c r="I219">
        <v>3427584</v>
      </c>
      <c r="J219">
        <v>84094</v>
      </c>
      <c r="K219">
        <v>5601922</v>
      </c>
    </row>
    <row r="220" spans="1:11">
      <c r="A220" s="48" t="s">
        <v>374</v>
      </c>
      <c r="C220">
        <v>0</v>
      </c>
      <c r="F220">
        <v>3510504</v>
      </c>
      <c r="G220">
        <v>16467</v>
      </c>
      <c r="I220">
        <v>7630397</v>
      </c>
      <c r="K220">
        <v>11157368</v>
      </c>
    </row>
    <row r="221" spans="1:11">
      <c r="A221" s="48" t="s">
        <v>375</v>
      </c>
      <c r="F221">
        <v>925523962</v>
      </c>
      <c r="K221">
        <v>925523962</v>
      </c>
    </row>
    <row r="222" spans="1:11">
      <c r="A222" s="48" t="s">
        <v>376</v>
      </c>
      <c r="J222">
        <v>259394</v>
      </c>
      <c r="K222">
        <v>259394</v>
      </c>
    </row>
    <row r="223" spans="1:11">
      <c r="A223" s="48" t="s">
        <v>377</v>
      </c>
      <c r="F223">
        <v>851490</v>
      </c>
      <c r="I223">
        <v>248404</v>
      </c>
      <c r="J223">
        <v>47684</v>
      </c>
      <c r="K223">
        <v>1147578</v>
      </c>
    </row>
    <row r="224" spans="1:11">
      <c r="A224" s="48" t="s">
        <v>378</v>
      </c>
      <c r="F224">
        <v>22556563</v>
      </c>
      <c r="G224">
        <v>13545</v>
      </c>
      <c r="I224">
        <v>16254764</v>
      </c>
      <c r="J224">
        <v>237852</v>
      </c>
      <c r="K224">
        <v>39062724</v>
      </c>
    </row>
    <row r="225" spans="1:11">
      <c r="A225" s="48" t="s">
        <v>379</v>
      </c>
      <c r="C225">
        <v>2252680164</v>
      </c>
      <c r="F225">
        <v>129201271</v>
      </c>
      <c r="J225">
        <v>59796120</v>
      </c>
      <c r="K225">
        <v>2441677555</v>
      </c>
    </row>
    <row r="226" spans="1:11">
      <c r="A226" s="48" t="s">
        <v>380</v>
      </c>
      <c r="F226">
        <v>74829</v>
      </c>
      <c r="G226">
        <v>610</v>
      </c>
      <c r="I226">
        <v>305024</v>
      </c>
      <c r="J226">
        <v>14288797</v>
      </c>
      <c r="K226">
        <v>14669260</v>
      </c>
    </row>
    <row r="227" spans="1:11">
      <c r="A227" s="48" t="s">
        <v>381</v>
      </c>
      <c r="F227">
        <v>54361</v>
      </c>
      <c r="G227">
        <v>14661</v>
      </c>
      <c r="I227">
        <v>1337187</v>
      </c>
      <c r="J227">
        <v>340944</v>
      </c>
      <c r="K227">
        <v>1747153</v>
      </c>
    </row>
    <row r="228" spans="1:11">
      <c r="A228" s="48" t="s">
        <v>382</v>
      </c>
      <c r="F228">
        <v>292135</v>
      </c>
      <c r="G228">
        <v>6488</v>
      </c>
      <c r="I228">
        <v>551485</v>
      </c>
      <c r="J228">
        <v>343936</v>
      </c>
      <c r="K228">
        <v>1194044</v>
      </c>
    </row>
    <row r="229" spans="1:11">
      <c r="A229" s="48" t="s">
        <v>383</v>
      </c>
      <c r="I229">
        <v>235402</v>
      </c>
      <c r="J229">
        <v>1247353</v>
      </c>
      <c r="K229">
        <v>1482755</v>
      </c>
    </row>
    <row r="230" spans="1:11">
      <c r="A230" s="48" t="s">
        <v>384</v>
      </c>
      <c r="G230">
        <v>78963</v>
      </c>
      <c r="I230">
        <v>4871</v>
      </c>
      <c r="K230">
        <v>83834</v>
      </c>
    </row>
    <row r="231" spans="1:11">
      <c r="A231" s="48" t="s">
        <v>385</v>
      </c>
      <c r="F231">
        <v>4669</v>
      </c>
      <c r="G231">
        <v>4779</v>
      </c>
      <c r="I231">
        <v>609548</v>
      </c>
      <c r="K231">
        <v>618996</v>
      </c>
    </row>
    <row r="232" spans="1:11">
      <c r="A232" s="48" t="s">
        <v>386</v>
      </c>
      <c r="C232">
        <v>711368</v>
      </c>
      <c r="F232">
        <v>1489300</v>
      </c>
      <c r="G232">
        <v>1491</v>
      </c>
      <c r="I232">
        <v>353444</v>
      </c>
      <c r="J232">
        <v>393963</v>
      </c>
      <c r="K232">
        <v>2949566</v>
      </c>
    </row>
    <row r="233" spans="1:11">
      <c r="A233" s="48" t="s">
        <v>387</v>
      </c>
      <c r="C233">
        <v>577405</v>
      </c>
      <c r="F233">
        <v>130748</v>
      </c>
      <c r="J233">
        <v>16360</v>
      </c>
      <c r="K233">
        <v>724513</v>
      </c>
    </row>
    <row r="234" spans="1:11">
      <c r="A234" s="48" t="s">
        <v>388</v>
      </c>
      <c r="I234">
        <v>147</v>
      </c>
      <c r="J234">
        <v>0</v>
      </c>
      <c r="K234">
        <v>147</v>
      </c>
    </row>
    <row r="235" spans="1:11">
      <c r="A235" s="48" t="s">
        <v>389</v>
      </c>
      <c r="F235">
        <v>51883</v>
      </c>
      <c r="G235">
        <v>1523</v>
      </c>
      <c r="H235">
        <v>0</v>
      </c>
      <c r="I235">
        <v>2312816</v>
      </c>
      <c r="J235">
        <v>2289583</v>
      </c>
      <c r="K235">
        <v>4655805</v>
      </c>
    </row>
    <row r="236" spans="1:11">
      <c r="A236" s="48" t="s">
        <v>390</v>
      </c>
      <c r="G236">
        <v>462</v>
      </c>
      <c r="I236">
        <v>2344608</v>
      </c>
      <c r="J236">
        <v>6692524</v>
      </c>
      <c r="K236">
        <v>9037594</v>
      </c>
    </row>
    <row r="237" spans="1:11">
      <c r="A237" s="48" t="s">
        <v>391</v>
      </c>
      <c r="F237">
        <v>1588</v>
      </c>
      <c r="J237">
        <v>420949</v>
      </c>
      <c r="K237">
        <v>422537</v>
      </c>
    </row>
    <row r="238" spans="1:11">
      <c r="A238" s="48" t="s">
        <v>392</v>
      </c>
      <c r="F238">
        <v>31919586</v>
      </c>
      <c r="G238">
        <v>166</v>
      </c>
      <c r="I238">
        <v>563894</v>
      </c>
      <c r="J238">
        <v>3452565</v>
      </c>
      <c r="K238">
        <v>35936211</v>
      </c>
    </row>
    <row r="239" spans="1:11">
      <c r="A239" s="48" t="s">
        <v>393</v>
      </c>
      <c r="C239">
        <v>0</v>
      </c>
      <c r="F239">
        <v>3966232</v>
      </c>
      <c r="G239">
        <v>312</v>
      </c>
      <c r="I239">
        <v>4906259</v>
      </c>
      <c r="J239">
        <v>80139257</v>
      </c>
      <c r="K239">
        <v>89012060</v>
      </c>
    </row>
    <row r="240" spans="1:11">
      <c r="A240" s="48" t="s">
        <v>394</v>
      </c>
      <c r="C240">
        <v>0</v>
      </c>
      <c r="F240">
        <v>861556</v>
      </c>
      <c r="I240">
        <v>81793</v>
      </c>
      <c r="J240">
        <v>50223</v>
      </c>
      <c r="K240">
        <v>993572</v>
      </c>
    </row>
    <row r="241" spans="1:11">
      <c r="A241" s="48" t="s">
        <v>395</v>
      </c>
      <c r="C241">
        <v>2145964</v>
      </c>
      <c r="F241">
        <v>49728</v>
      </c>
      <c r="G241">
        <v>160</v>
      </c>
      <c r="I241">
        <v>87059</v>
      </c>
      <c r="J241">
        <v>2620735</v>
      </c>
      <c r="K241">
        <v>4903646</v>
      </c>
    </row>
    <row r="242" spans="1:11">
      <c r="A242" s="48" t="s">
        <v>158</v>
      </c>
      <c r="B242">
        <v>217925</v>
      </c>
      <c r="C242">
        <v>15161616395</v>
      </c>
      <c r="D242">
        <v>10548851</v>
      </c>
      <c r="E242">
        <v>804369184</v>
      </c>
      <c r="F242">
        <v>1530109193</v>
      </c>
      <c r="G242">
        <v>43160816</v>
      </c>
      <c r="H242">
        <v>550821710</v>
      </c>
      <c r="I242">
        <v>908511519</v>
      </c>
      <c r="J242">
        <v>837658995</v>
      </c>
      <c r="K242">
        <v>19847014588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1AF2-3E14-9B4C-988F-CF01A9F3F5CF}">
  <sheetPr>
    <tabColor theme="8" tint="0.79998168889431442"/>
  </sheetPr>
  <dimension ref="A1"/>
  <sheetViews>
    <sheetView workbookViewId="0">
      <selection activeCell="K39" sqref="K39"/>
    </sheetView>
  </sheetViews>
  <sheetFormatPr defaultColWidth="11" defaultRowHeight="15.7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72DD2-175F-0244-B993-A6CE08185EAB}">
  <dimension ref="B2:BC2"/>
  <sheetViews>
    <sheetView workbookViewId="0"/>
  </sheetViews>
  <sheetFormatPr defaultColWidth="11" defaultRowHeight="15.75"/>
  <sheetData>
    <row r="2" spans="2:55">
      <c r="B2" s="147"/>
      <c r="C2" s="147"/>
      <c r="D2" s="147"/>
      <c r="E2" s="147"/>
      <c r="F2" s="147"/>
      <c r="G2" s="147"/>
      <c r="H2" s="147"/>
      <c r="I2" s="147"/>
      <c r="J2" s="147"/>
      <c r="K2" s="147"/>
      <c r="L2" s="147"/>
      <c r="M2" s="147"/>
      <c r="N2" s="147"/>
      <c r="O2" s="147"/>
      <c r="P2" s="147"/>
      <c r="Q2" s="147"/>
      <c r="R2" s="147"/>
      <c r="S2" s="147"/>
      <c r="T2" s="147"/>
      <c r="U2" s="147"/>
      <c r="V2" s="147"/>
      <c r="W2" s="147"/>
      <c r="X2" s="147"/>
      <c r="Y2" s="147"/>
      <c r="Z2" s="147"/>
      <c r="AA2" s="147"/>
      <c r="AB2" s="147"/>
      <c r="AC2" s="147"/>
      <c r="AD2" s="147"/>
      <c r="AE2" s="147"/>
      <c r="AF2" s="147"/>
      <c r="AG2" s="147"/>
      <c r="AH2" s="147"/>
      <c r="AI2" s="147"/>
      <c r="AJ2" s="147"/>
      <c r="AK2" s="147"/>
      <c r="AL2" s="147"/>
      <c r="AM2" s="147"/>
      <c r="AN2" s="147"/>
      <c r="AO2" s="147"/>
      <c r="AP2" s="147"/>
      <c r="AQ2" s="147"/>
      <c r="AR2" s="147"/>
      <c r="AS2" s="147"/>
      <c r="AT2" s="147"/>
      <c r="AU2" s="147"/>
      <c r="AV2" s="147"/>
      <c r="AW2" s="147"/>
      <c r="AX2" s="147"/>
      <c r="AY2" s="147"/>
      <c r="AZ2" s="147"/>
      <c r="BA2" s="147"/>
      <c r="BB2" s="147"/>
      <c r="BC2" s="147"/>
    </row>
  </sheetData>
  <sortState xmlns:xlrd2="http://schemas.microsoft.com/office/spreadsheetml/2017/richdata2" ref="A4:A240">
    <sortCondition ref="A4:A240"/>
  </sortState>
  <mergeCells count="6">
    <mergeCell ref="AU2:BC2"/>
    <mergeCell ref="B2:J2"/>
    <mergeCell ref="K2:S2"/>
    <mergeCell ref="T2:AB2"/>
    <mergeCell ref="AC2:AK2"/>
    <mergeCell ref="AL2:AT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5830A-6B9C-7C43-BC60-338A392E294C}">
  <sheetPr>
    <tabColor theme="7" tint="0.39997558519241921"/>
  </sheetPr>
  <dimension ref="A1"/>
  <sheetViews>
    <sheetView workbookViewId="0">
      <selection activeCell="K39" sqref="K39"/>
    </sheetView>
  </sheetViews>
  <sheetFormatPr defaultColWidth="11" defaultRowHeight="15.7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FF3B3-C17D-A84D-92AC-FE620CDB1D4A}">
  <sheetPr>
    <tabColor theme="7" tint="0.79998168889431442"/>
  </sheetPr>
  <dimension ref="A1:L82"/>
  <sheetViews>
    <sheetView tabSelected="1" zoomScale="89" zoomScaleNormal="70" workbookViewId="0">
      <selection activeCell="K2" sqref="K2"/>
    </sheetView>
  </sheetViews>
  <sheetFormatPr defaultColWidth="11" defaultRowHeight="15.75"/>
  <cols>
    <col min="10" max="10" width="22.625" style="69" bestFit="1" customWidth="1"/>
  </cols>
  <sheetData>
    <row r="1" spans="1:12" ht="75">
      <c r="A1" s="38" t="s">
        <v>50</v>
      </c>
      <c r="B1" s="38" t="s">
        <v>396</v>
      </c>
      <c r="C1" s="38" t="s">
        <v>397</v>
      </c>
      <c r="D1" s="38" t="s">
        <v>398</v>
      </c>
      <c r="E1" s="38" t="s">
        <v>399</v>
      </c>
      <c r="F1" s="38" t="str">
        <f>"Smoothed"&amp;B1</f>
        <v>SmoothedInflation</v>
      </c>
      <c r="G1" s="38" t="str">
        <f>"Smoothed"&amp;C1</f>
        <v>SmoothedGovernment Overnight Bank Lending Rate</v>
      </c>
      <c r="H1" s="38" t="str">
        <f>"Smoothed"&amp;D1</f>
        <v>Smoothed1-yr risk free rate</v>
      </c>
      <c r="I1" s="38" t="str">
        <f>"Smoothed"&amp;E1</f>
        <v>Smoothed10-yr risk free rate</v>
      </c>
      <c r="J1" s="38" t="s">
        <v>402</v>
      </c>
      <c r="K1" s="122" t="s">
        <v>400</v>
      </c>
      <c r="L1" s="122" t="s">
        <v>401</v>
      </c>
    </row>
    <row r="2" spans="1:12">
      <c r="A2" s="55">
        <v>1960</v>
      </c>
      <c r="B2" s="124">
        <v>2.1299999999999999E-2</v>
      </c>
      <c r="C2" s="123"/>
      <c r="D2" s="137">
        <v>3.5099999999999999E-2</v>
      </c>
      <c r="E2" s="123"/>
      <c r="F2" s="67">
        <f t="shared" ref="F2:F3" si="0">B2</f>
        <v>2.1299999999999999E-2</v>
      </c>
      <c r="G2" s="123"/>
      <c r="H2" s="67">
        <f>IF(OR(ISNA(D2)),#REF!*0.5+0.5*D3,D2)</f>
        <v>3.5099999999999999E-2</v>
      </c>
      <c r="I2" s="123"/>
      <c r="J2" s="69">
        <f>(1+H2)/(1+F2)-1</f>
        <v>1.3512190345637665E-2</v>
      </c>
      <c r="K2">
        <f>1*(1+J2)</f>
        <v>1.0135121903456377</v>
      </c>
      <c r="L2">
        <f>PRODUCT(K2:$K$63)</f>
        <v>2.8312853078326974</v>
      </c>
    </row>
    <row r="3" spans="1:12">
      <c r="A3" s="55">
        <v>1961</v>
      </c>
      <c r="B3" s="124">
        <v>2.1299999999999999E-2</v>
      </c>
      <c r="C3" s="123"/>
      <c r="D3" s="137">
        <v>3.5099999999999999E-2</v>
      </c>
      <c r="E3" s="123"/>
      <c r="F3" s="67">
        <f t="shared" si="0"/>
        <v>2.1299999999999999E-2</v>
      </c>
      <c r="G3" s="123"/>
      <c r="H3" s="67">
        <f>IF(OR(ISNA(D3)),#REF!*0.5+0.5*D4,D3)</f>
        <v>3.5099999999999999E-2</v>
      </c>
      <c r="I3" s="123"/>
      <c r="J3" s="69">
        <f>(1+H3)/(1+F3)-1</f>
        <v>1.3512190345637665E-2</v>
      </c>
      <c r="K3">
        <f t="shared" ref="K3:K63" si="1">1+J3</f>
        <v>1.0135121903456377</v>
      </c>
      <c r="L3">
        <f>PRODUCT(K3:$K$63)</f>
        <v>2.7935384840977062</v>
      </c>
    </row>
    <row r="4" spans="1:12">
      <c r="A4" s="55">
        <v>1962</v>
      </c>
      <c r="B4" s="56">
        <v>2.1299999999999999E-2</v>
      </c>
      <c r="C4" s="56">
        <v>3.0700000000000002E-2</v>
      </c>
      <c r="D4" s="56">
        <v>3.5099999999999999E-2</v>
      </c>
      <c r="E4" s="56">
        <v>4.4600000000000001E-2</v>
      </c>
      <c r="F4" s="67">
        <f>B4</f>
        <v>2.1299999999999999E-2</v>
      </c>
      <c r="G4" s="67">
        <f>IF(C4="",C1*0.5+0.5*C5,C4)</f>
        <v>3.0700000000000002E-2</v>
      </c>
      <c r="H4" s="67">
        <f>IF(OR(ISNA(D4)),D1*0.5+0.5*D5,D4)</f>
        <v>3.5099999999999999E-2</v>
      </c>
      <c r="I4" s="67">
        <f>IF(OR(ISNA(E4)),E1*0.5+0.5*E5,E4)</f>
        <v>4.4600000000000001E-2</v>
      </c>
      <c r="J4" s="69">
        <f>(1+H4)/(1+F4)-1</f>
        <v>1.3512190345637665E-2</v>
      </c>
      <c r="K4">
        <f t="shared" si="1"/>
        <v>1.0135121903456377</v>
      </c>
      <c r="L4">
        <f>PRODUCT(K4:$K$63)</f>
        <v>2.7562949027233974</v>
      </c>
    </row>
    <row r="5" spans="1:12">
      <c r="A5" s="55">
        <v>1963</v>
      </c>
      <c r="B5" s="56">
        <v>2.01E-2</v>
      </c>
      <c r="C5" s="56">
        <v>3.5799999999999998E-2</v>
      </c>
      <c r="D5" s="56">
        <v>3.7999999999999999E-2</v>
      </c>
      <c r="E5" s="56">
        <v>4.5199999999999997E-2</v>
      </c>
      <c r="F5" s="67">
        <f>B5</f>
        <v>2.01E-2</v>
      </c>
      <c r="G5" s="67">
        <f t="shared" ref="G5:G63" si="2">IF(C5="",C4*0.5+0.5*C6,C5)</f>
        <v>3.5799999999999998E-2</v>
      </c>
      <c r="H5" s="67">
        <f t="shared" ref="H5:I59" si="3">IF(OR(ISNA(D5)),D4*0.5+0.5*D6,D5)</f>
        <v>3.7999999999999999E-2</v>
      </c>
      <c r="I5" s="67">
        <f t="shared" si="3"/>
        <v>4.5199999999999997E-2</v>
      </c>
      <c r="J5" s="69">
        <f>(1+H5)/(1+F5)-1</f>
        <v>1.7547299284383922E-2</v>
      </c>
      <c r="K5">
        <f t="shared" si="1"/>
        <v>1.0175472992843839</v>
      </c>
      <c r="L5">
        <f>PRODUCT(K5:$K$63)</f>
        <v>2.7195478544598641</v>
      </c>
    </row>
    <row r="6" spans="1:12">
      <c r="A6" s="55">
        <v>1964</v>
      </c>
      <c r="B6" s="56">
        <v>2.0500000000000001E-2</v>
      </c>
      <c r="C6" s="56">
        <v>3.9399999999999998E-2</v>
      </c>
      <c r="D6" s="56">
        <v>4.3499999999999997E-2</v>
      </c>
      <c r="E6" s="56">
        <v>4.7300000000000002E-2</v>
      </c>
      <c r="F6" s="67">
        <f t="shared" ref="F6:F63" si="4">B6</f>
        <v>2.0500000000000001E-2</v>
      </c>
      <c r="G6" s="67">
        <f t="shared" si="2"/>
        <v>3.9399999999999998E-2</v>
      </c>
      <c r="H6" s="67">
        <f t="shared" si="3"/>
        <v>4.3499999999999997E-2</v>
      </c>
      <c r="I6" s="67">
        <f t="shared" si="3"/>
        <v>4.7300000000000002E-2</v>
      </c>
      <c r="J6" s="69">
        <f>(1+H6)/(1+F6)-1</f>
        <v>2.253797158255777E-2</v>
      </c>
      <c r="K6">
        <f t="shared" si="1"/>
        <v>1.0225379715825578</v>
      </c>
      <c r="L6">
        <f>PRODUCT(K6:$K$63)</f>
        <v>2.6726500639060773</v>
      </c>
    </row>
    <row r="7" spans="1:12">
      <c r="A7" s="55">
        <v>1965</v>
      </c>
      <c r="B7" s="56">
        <v>2.5399999999999999E-2</v>
      </c>
      <c r="C7" s="56">
        <v>4.58E-2</v>
      </c>
      <c r="D7" s="56">
        <v>4.6800000000000001E-2</v>
      </c>
      <c r="E7" s="56">
        <v>4.8399999999999999E-2</v>
      </c>
      <c r="F7" s="67">
        <f t="shared" si="4"/>
        <v>2.5399999999999999E-2</v>
      </c>
      <c r="G7" s="67">
        <f t="shared" si="2"/>
        <v>4.58E-2</v>
      </c>
      <c r="H7" s="67">
        <f t="shared" si="3"/>
        <v>4.6800000000000001E-2</v>
      </c>
      <c r="I7" s="67">
        <f t="shared" si="3"/>
        <v>4.8399999999999999E-2</v>
      </c>
      <c r="J7" s="69">
        <f>(1+H7)/(1+F7)-1</f>
        <v>2.0869904427540442E-2</v>
      </c>
      <c r="K7">
        <f t="shared" si="1"/>
        <v>1.0208699044275404</v>
      </c>
      <c r="L7">
        <f>PRODUCT(K7:$K$63)</f>
        <v>2.6137416293398665</v>
      </c>
    </row>
    <row r="8" spans="1:12">
      <c r="A8" s="55">
        <v>1966</v>
      </c>
      <c r="B8" s="56">
        <v>3.3000000000000002E-2</v>
      </c>
      <c r="C8" s="56">
        <v>5.7000000000000002E-2</v>
      </c>
      <c r="D8" s="56">
        <v>5.8700000000000002E-2</v>
      </c>
      <c r="E8" s="56">
        <v>5.5599999999999997E-2</v>
      </c>
      <c r="F8" s="67">
        <f t="shared" si="4"/>
        <v>3.3000000000000002E-2</v>
      </c>
      <c r="G8" s="67">
        <f t="shared" si="2"/>
        <v>5.7000000000000002E-2</v>
      </c>
      <c r="H8" s="67">
        <f t="shared" si="3"/>
        <v>5.8700000000000002E-2</v>
      </c>
      <c r="I8" s="67">
        <f t="shared" si="3"/>
        <v>5.5599999999999997E-2</v>
      </c>
      <c r="J8" s="69">
        <f>(1+H8)/(1+F8)-1</f>
        <v>2.4878993223620638E-2</v>
      </c>
      <c r="K8">
        <f t="shared" si="1"/>
        <v>1.0248789932236206</v>
      </c>
      <c r="L8">
        <f>PRODUCT(K8:$K$63)</f>
        <v>2.5603082410442299</v>
      </c>
    </row>
    <row r="9" spans="1:12">
      <c r="A9" s="55">
        <v>1967</v>
      </c>
      <c r="B9" s="56">
        <v>2.7400000000000001E-2</v>
      </c>
      <c r="C9" s="56">
        <v>4.7399999999999998E-2</v>
      </c>
      <c r="D9" s="56">
        <v>5.5E-2</v>
      </c>
      <c r="E9" s="56">
        <v>5.7200000000000001E-2</v>
      </c>
      <c r="F9" s="67">
        <f t="shared" si="4"/>
        <v>2.7400000000000001E-2</v>
      </c>
      <c r="G9" s="67">
        <f t="shared" si="2"/>
        <v>4.7399999999999998E-2</v>
      </c>
      <c r="H9" s="67">
        <f t="shared" si="3"/>
        <v>5.5E-2</v>
      </c>
      <c r="I9" s="67">
        <f t="shared" si="3"/>
        <v>5.7200000000000001E-2</v>
      </c>
      <c r="J9" s="69">
        <f>(1+H9)/(1+F9)-1</f>
        <v>2.6863928362857559E-2</v>
      </c>
      <c r="K9">
        <f t="shared" si="1"/>
        <v>1.0268639283628576</v>
      </c>
      <c r="L9">
        <f>PRODUCT(K9:$K$63)</f>
        <v>2.4981566194376956</v>
      </c>
    </row>
    <row r="10" spans="1:12">
      <c r="A10" s="55">
        <v>1968</v>
      </c>
      <c r="B10" s="56">
        <v>3.4799999999999998E-2</v>
      </c>
      <c r="C10" s="56">
        <v>6.3500000000000001E-2</v>
      </c>
      <c r="D10" s="56">
        <v>6.4100000000000004E-2</v>
      </c>
      <c r="E10" s="56">
        <v>6.3600000000000004E-2</v>
      </c>
      <c r="F10" s="67">
        <f t="shared" si="4"/>
        <v>3.4799999999999998E-2</v>
      </c>
      <c r="G10" s="67">
        <f t="shared" si="2"/>
        <v>6.3500000000000001E-2</v>
      </c>
      <c r="H10" s="67">
        <f t="shared" si="3"/>
        <v>6.4100000000000004E-2</v>
      </c>
      <c r="I10" s="67">
        <f t="shared" si="3"/>
        <v>6.3600000000000004E-2</v>
      </c>
      <c r="J10" s="69">
        <f>(1+H10)/(1+F10)-1</f>
        <v>2.8314650173946854E-2</v>
      </c>
      <c r="K10">
        <f t="shared" si="1"/>
        <v>1.0283146501739469</v>
      </c>
      <c r="L10">
        <f>PRODUCT(K10:$K$63)</f>
        <v>2.4328020007680462</v>
      </c>
    </row>
    <row r="11" spans="1:12">
      <c r="A11" s="55">
        <v>1969</v>
      </c>
      <c r="B11" s="56">
        <v>4.0599999999999997E-2</v>
      </c>
      <c r="C11" s="56">
        <v>9.0999999999999998E-2</v>
      </c>
      <c r="D11" s="56">
        <v>8.0199999999999994E-2</v>
      </c>
      <c r="E11" s="56">
        <v>7.51E-2</v>
      </c>
      <c r="F11" s="67">
        <f t="shared" si="4"/>
        <v>4.0599999999999997E-2</v>
      </c>
      <c r="G11" s="67">
        <f t="shared" si="2"/>
        <v>9.0999999999999998E-2</v>
      </c>
      <c r="H11" s="67">
        <f t="shared" si="3"/>
        <v>8.0199999999999994E-2</v>
      </c>
      <c r="I11" s="67">
        <f t="shared" si="3"/>
        <v>7.51E-2</v>
      </c>
      <c r="J11" s="69">
        <f>(1+H11)/(1+F11)-1</f>
        <v>3.8054968287526414E-2</v>
      </c>
      <c r="K11">
        <f t="shared" si="1"/>
        <v>1.0380549682875264</v>
      </c>
      <c r="L11">
        <f>PRODUCT(K11:$K$63)</f>
        <v>2.3658147828162539</v>
      </c>
    </row>
    <row r="12" spans="1:12">
      <c r="A12" s="55">
        <v>1970</v>
      </c>
      <c r="B12" s="56">
        <v>5.04E-2</v>
      </c>
      <c r="C12" s="56">
        <v>8.0299999999999996E-2</v>
      </c>
      <c r="D12" s="56">
        <v>7.7700000000000005E-2</v>
      </c>
      <c r="E12" s="56">
        <v>8.2799999999999999E-2</v>
      </c>
      <c r="F12" s="67">
        <f t="shared" si="4"/>
        <v>5.04E-2</v>
      </c>
      <c r="G12" s="67">
        <f t="shared" si="2"/>
        <v>8.0299999999999996E-2</v>
      </c>
      <c r="H12" s="67">
        <f t="shared" si="3"/>
        <v>7.7700000000000005E-2</v>
      </c>
      <c r="I12" s="67">
        <f t="shared" si="3"/>
        <v>8.2799999999999999E-2</v>
      </c>
      <c r="J12" s="69">
        <f>(1+H12)/(1+F12)-1</f>
        <v>2.5990099009901124E-2</v>
      </c>
      <c r="K12">
        <f t="shared" si="1"/>
        <v>1.0259900990099011</v>
      </c>
      <c r="L12">
        <f>PRODUCT(K12:$K$63)</f>
        <v>2.279084301979811</v>
      </c>
    </row>
    <row r="13" spans="1:12">
      <c r="A13" s="55">
        <v>1971</v>
      </c>
      <c r="B13" s="56">
        <v>4.7199999999999999E-2</v>
      </c>
      <c r="C13" s="56">
        <v>5.2699999999999997E-2</v>
      </c>
      <c r="D13" s="56">
        <v>5.5199999999999999E-2</v>
      </c>
      <c r="E13" s="56">
        <v>6.9400000000000003E-2</v>
      </c>
      <c r="F13" s="67">
        <f t="shared" si="4"/>
        <v>4.7199999999999999E-2</v>
      </c>
      <c r="G13" s="67">
        <f t="shared" si="2"/>
        <v>5.2699999999999997E-2</v>
      </c>
      <c r="H13" s="67">
        <f t="shared" si="3"/>
        <v>5.5199999999999999E-2</v>
      </c>
      <c r="I13" s="67">
        <f t="shared" si="3"/>
        <v>6.9400000000000003E-2</v>
      </c>
      <c r="J13" s="69">
        <f>(1+H13)/(1+F13)-1</f>
        <v>7.6394194041253805E-3</v>
      </c>
      <c r="K13">
        <f t="shared" si="1"/>
        <v>1.0076394194041254</v>
      </c>
      <c r="L13">
        <f>PRODUCT(K13:$K$63)</f>
        <v>2.2213511652589708</v>
      </c>
    </row>
    <row r="14" spans="1:12">
      <c r="A14" s="55">
        <v>1972</v>
      </c>
      <c r="B14" s="56">
        <v>4.41E-2</v>
      </c>
      <c r="C14" s="56">
        <v>0.05</v>
      </c>
      <c r="D14" s="56">
        <v>5.5899999999999998E-2</v>
      </c>
      <c r="E14" s="56">
        <v>6.9900000000000004E-2</v>
      </c>
      <c r="F14" s="67">
        <f t="shared" si="4"/>
        <v>4.41E-2</v>
      </c>
      <c r="G14" s="67">
        <f t="shared" si="2"/>
        <v>0.05</v>
      </c>
      <c r="H14" s="67">
        <f t="shared" si="3"/>
        <v>5.5899999999999998E-2</v>
      </c>
      <c r="I14" s="67">
        <f t="shared" si="3"/>
        <v>6.9900000000000004E-2</v>
      </c>
      <c r="J14" s="69">
        <f>(1+H14)/(1+F14)-1</f>
        <v>1.1301599463652945E-2</v>
      </c>
      <c r="K14">
        <f t="shared" si="1"/>
        <v>1.0113015994636529</v>
      </c>
      <c r="L14">
        <f>PRODUCT(K14:$K$63)</f>
        <v>2.2045099888733839</v>
      </c>
    </row>
    <row r="15" spans="1:12">
      <c r="A15" s="55">
        <v>1973</v>
      </c>
      <c r="B15" s="56">
        <v>6.7599999999999993E-2</v>
      </c>
      <c r="C15" s="56">
        <v>9.7900000000000001E-2</v>
      </c>
      <c r="D15" s="56">
        <v>8.2400000000000001E-2</v>
      </c>
      <c r="E15" s="56">
        <v>7.7100000000000002E-2</v>
      </c>
      <c r="F15" s="67">
        <f t="shared" si="4"/>
        <v>6.7599999999999993E-2</v>
      </c>
      <c r="G15" s="67">
        <f t="shared" si="2"/>
        <v>9.7900000000000001E-2</v>
      </c>
      <c r="H15" s="67">
        <f t="shared" si="3"/>
        <v>8.2400000000000001E-2</v>
      </c>
      <c r="I15" s="67">
        <f t="shared" si="3"/>
        <v>7.7100000000000002E-2</v>
      </c>
      <c r="J15" s="69">
        <f>(1+H15)/(1+F15)-1</f>
        <v>1.3862869988759741E-2</v>
      </c>
      <c r="K15">
        <f t="shared" si="1"/>
        <v>1.0138628699887597</v>
      </c>
      <c r="L15">
        <f>PRODUCT(K15:$K$63)</f>
        <v>2.1798739268706302</v>
      </c>
    </row>
    <row r="16" spans="1:12">
      <c r="A16" s="55">
        <v>1974</v>
      </c>
      <c r="B16" s="56">
        <v>0.1086</v>
      </c>
      <c r="C16" s="56">
        <v>0.11799999999999999</v>
      </c>
      <c r="D16" s="56">
        <v>9.2299999999999993E-2</v>
      </c>
      <c r="E16" s="56">
        <v>8.5099999999999995E-2</v>
      </c>
      <c r="F16" s="67">
        <f t="shared" si="4"/>
        <v>0.1086</v>
      </c>
      <c r="G16" s="67">
        <f t="shared" si="2"/>
        <v>0.11799999999999999</v>
      </c>
      <c r="H16" s="67">
        <f t="shared" si="3"/>
        <v>9.2299999999999993E-2</v>
      </c>
      <c r="I16" s="67">
        <f t="shared" si="3"/>
        <v>8.5099999999999995E-2</v>
      </c>
      <c r="J16" s="69">
        <f>(1+H16)/(1+F16)-1</f>
        <v>-1.4703229298213993E-2</v>
      </c>
      <c r="K16">
        <f t="shared" si="1"/>
        <v>0.98529677070178601</v>
      </c>
      <c r="L16">
        <f>PRODUCT(K16:$K$63)</f>
        <v>2.1500678162667102</v>
      </c>
    </row>
    <row r="17" spans="1:12">
      <c r="A17" s="55">
        <v>1975</v>
      </c>
      <c r="B17" s="56">
        <v>8.8999999999999996E-2</v>
      </c>
      <c r="C17" s="56">
        <v>6.5600000000000006E-2</v>
      </c>
      <c r="D17" s="56">
        <v>7.6300000000000007E-2</v>
      </c>
      <c r="E17" s="56">
        <v>8.9899999999999994E-2</v>
      </c>
      <c r="F17" s="67">
        <f t="shared" si="4"/>
        <v>8.8999999999999996E-2</v>
      </c>
      <c r="G17" s="67">
        <f t="shared" si="2"/>
        <v>6.5600000000000006E-2</v>
      </c>
      <c r="H17" s="67">
        <f t="shared" si="3"/>
        <v>7.6300000000000007E-2</v>
      </c>
      <c r="I17" s="67">
        <f t="shared" si="3"/>
        <v>8.9899999999999994E-2</v>
      </c>
      <c r="J17" s="69">
        <f>(1+H17)/(1+F17)-1</f>
        <v>-1.1662075298438879E-2</v>
      </c>
      <c r="K17">
        <f t="shared" si="1"/>
        <v>0.98833792470156112</v>
      </c>
      <c r="L17">
        <f>PRODUCT(K17:$K$63)</f>
        <v>2.182152504910075</v>
      </c>
    </row>
    <row r="18" spans="1:12">
      <c r="A18" s="55">
        <v>1976</v>
      </c>
      <c r="B18" s="56">
        <v>6.4299999999999996E-2</v>
      </c>
      <c r="C18" s="56">
        <v>5.6899999999999999E-2</v>
      </c>
      <c r="D18" s="56">
        <v>6.6299999999999998E-2</v>
      </c>
      <c r="E18" s="56">
        <v>8.5699999999999998E-2</v>
      </c>
      <c r="F18" s="67">
        <f t="shared" si="4"/>
        <v>6.4299999999999996E-2</v>
      </c>
      <c r="G18" s="67">
        <f t="shared" si="2"/>
        <v>5.6899999999999999E-2</v>
      </c>
      <c r="H18" s="67">
        <f t="shared" si="3"/>
        <v>6.6299999999999998E-2</v>
      </c>
      <c r="I18" s="67">
        <f t="shared" si="3"/>
        <v>8.5699999999999998E-2</v>
      </c>
      <c r="J18" s="69">
        <f>(1+H18)/(1+F18)-1</f>
        <v>1.8791694071220721E-3</v>
      </c>
      <c r="K18">
        <f t="shared" si="1"/>
        <v>1.0018791694071221</v>
      </c>
      <c r="L18">
        <f>PRODUCT(K18:$K$63)</f>
        <v>2.2079012151324631</v>
      </c>
    </row>
    <row r="19" spans="1:12">
      <c r="A19" s="55">
        <v>1977</v>
      </c>
      <c r="B19" s="56">
        <v>6.8599999999999994E-2</v>
      </c>
      <c r="C19" s="56">
        <v>6.2399999999999997E-2</v>
      </c>
      <c r="D19" s="56">
        <v>6.8500000000000005E-2</v>
      </c>
      <c r="E19" s="56">
        <v>8.3500000000000005E-2</v>
      </c>
      <c r="F19" s="67">
        <f t="shared" si="4"/>
        <v>6.8599999999999994E-2</v>
      </c>
      <c r="G19" s="67">
        <f t="shared" si="2"/>
        <v>6.2399999999999997E-2</v>
      </c>
      <c r="H19" s="67">
        <f t="shared" si="3"/>
        <v>6.8500000000000005E-2</v>
      </c>
      <c r="I19" s="67">
        <f t="shared" si="3"/>
        <v>8.3500000000000005E-2</v>
      </c>
      <c r="J19" s="69">
        <f>(1+H19)/(1+F19)-1</f>
        <v>-9.3580385551184087E-5</v>
      </c>
      <c r="K19">
        <f t="shared" si="1"/>
        <v>0.99990641961444882</v>
      </c>
      <c r="L19">
        <f>PRODUCT(K19:$K$63)</f>
        <v>2.2037599768034144</v>
      </c>
    </row>
    <row r="20" spans="1:12">
      <c r="A20" s="55">
        <v>1978</v>
      </c>
      <c r="B20" s="56">
        <v>6.7599999999999993E-2</v>
      </c>
      <c r="C20" s="56">
        <v>8.9300000000000004E-2</v>
      </c>
      <c r="D20" s="56">
        <v>9.3799999999999994E-2</v>
      </c>
      <c r="E20" s="56">
        <v>9.4600000000000004E-2</v>
      </c>
      <c r="F20" s="67">
        <f t="shared" si="4"/>
        <v>6.7599999999999993E-2</v>
      </c>
      <c r="G20" s="67">
        <f t="shared" si="2"/>
        <v>8.9300000000000004E-2</v>
      </c>
      <c r="H20" s="67">
        <f t="shared" si="3"/>
        <v>9.3799999999999994E-2</v>
      </c>
      <c r="I20" s="67">
        <f t="shared" si="3"/>
        <v>9.4600000000000004E-2</v>
      </c>
      <c r="J20" s="69">
        <f>(1+H20)/(1+F20)-1</f>
        <v>2.4541026601723193E-2</v>
      </c>
      <c r="K20">
        <f t="shared" si="1"/>
        <v>1.0245410266017232</v>
      </c>
      <c r="L20">
        <f>PRODUCT(K20:$K$63)</f>
        <v>2.2039662248124747</v>
      </c>
    </row>
    <row r="21" spans="1:12">
      <c r="A21" s="55">
        <v>1979</v>
      </c>
      <c r="B21" s="56">
        <v>9.11E-2</v>
      </c>
      <c r="C21" s="56">
        <v>0.12559999999999999</v>
      </c>
      <c r="D21" s="56">
        <v>0.1197</v>
      </c>
      <c r="E21" s="56">
        <v>0.106</v>
      </c>
      <c r="F21" s="67">
        <f t="shared" si="4"/>
        <v>9.11E-2</v>
      </c>
      <c r="G21" s="67">
        <f t="shared" si="2"/>
        <v>0.12559999999999999</v>
      </c>
      <c r="H21" s="67">
        <f t="shared" si="3"/>
        <v>0.1197</v>
      </c>
      <c r="I21" s="67">
        <f t="shared" si="3"/>
        <v>0.106</v>
      </c>
      <c r="J21" s="69">
        <f>(1+H21)/(1+F21)-1</f>
        <v>2.621207955274496E-2</v>
      </c>
      <c r="K21">
        <f t="shared" si="1"/>
        <v>1.026212079552745</v>
      </c>
      <c r="L21">
        <f>PRODUCT(K21:$K$63)</f>
        <v>2.1511742015083186</v>
      </c>
    </row>
    <row r="22" spans="1:12">
      <c r="A22" s="55">
        <v>1980</v>
      </c>
      <c r="B22" s="56">
        <v>0.1188</v>
      </c>
      <c r="C22" s="56">
        <v>0.1489</v>
      </c>
      <c r="D22" s="56">
        <v>0.1348</v>
      </c>
      <c r="E22" s="56">
        <v>0.1285</v>
      </c>
      <c r="F22" s="67">
        <f t="shared" si="4"/>
        <v>0.1188</v>
      </c>
      <c r="G22" s="67">
        <f t="shared" si="2"/>
        <v>0.1489</v>
      </c>
      <c r="H22" s="67">
        <f t="shared" si="3"/>
        <v>0.1348</v>
      </c>
      <c r="I22" s="67">
        <f t="shared" si="3"/>
        <v>0.1285</v>
      </c>
      <c r="J22" s="69">
        <f>(1+H22)/(1+F22)-1</f>
        <v>1.4301036825169922E-2</v>
      </c>
      <c r="K22">
        <f t="shared" si="1"/>
        <v>1.0143010368251699</v>
      </c>
      <c r="L22">
        <f>PRODUCT(K22:$K$63)</f>
        <v>2.0962277139106251</v>
      </c>
    </row>
    <row r="23" spans="1:12">
      <c r="A23" s="55">
        <v>1981</v>
      </c>
      <c r="B23" s="56">
        <v>9.98E-2</v>
      </c>
      <c r="C23" s="56">
        <v>0.1842</v>
      </c>
      <c r="D23" s="56">
        <v>0.1661</v>
      </c>
      <c r="E23" s="56">
        <v>0.15629999999999999</v>
      </c>
      <c r="F23" s="67">
        <f t="shared" si="4"/>
        <v>9.98E-2</v>
      </c>
      <c r="G23" s="67">
        <f t="shared" si="2"/>
        <v>0.1842</v>
      </c>
      <c r="H23" s="67">
        <f t="shared" si="3"/>
        <v>0.1661</v>
      </c>
      <c r="I23" s="67">
        <f t="shared" si="3"/>
        <v>0.15629999999999999</v>
      </c>
      <c r="J23" s="69">
        <f>(1+H23)/(1+F23)-1</f>
        <v>6.0283687943262221E-2</v>
      </c>
      <c r="K23">
        <f t="shared" si="1"/>
        <v>1.0602836879432622</v>
      </c>
      <c r="L23">
        <f>PRODUCT(K23:$K$63)</f>
        <v>2.0666721592555568</v>
      </c>
    </row>
    <row r="24" spans="1:12">
      <c r="A24" s="55">
        <v>1982</v>
      </c>
      <c r="B24" s="56">
        <v>6.8900000000000003E-2</v>
      </c>
      <c r="C24" s="56">
        <v>0.13780000000000001</v>
      </c>
      <c r="D24" s="56">
        <v>0.13789999999999999</v>
      </c>
      <c r="E24" s="56">
        <v>0.14610000000000001</v>
      </c>
      <c r="F24" s="67">
        <f t="shared" si="4"/>
        <v>6.8900000000000003E-2</v>
      </c>
      <c r="G24" s="67">
        <f t="shared" si="2"/>
        <v>0.13780000000000001</v>
      </c>
      <c r="H24" s="67">
        <f t="shared" si="3"/>
        <v>0.13789999999999999</v>
      </c>
      <c r="I24" s="67">
        <f t="shared" si="3"/>
        <v>0.14610000000000001</v>
      </c>
      <c r="J24" s="69">
        <f>(1+H24)/(1+F24)-1</f>
        <v>6.455234353073247E-2</v>
      </c>
      <c r="K24">
        <f t="shared" si="1"/>
        <v>1.0645523435307325</v>
      </c>
      <c r="L24">
        <f>PRODUCT(K24:$K$63)</f>
        <v>1.9491690598998901</v>
      </c>
    </row>
    <row r="25" spans="1:12">
      <c r="A25" s="55">
        <v>1983</v>
      </c>
      <c r="B25" s="56">
        <v>4.6899999999999997E-2</v>
      </c>
      <c r="C25" s="56">
        <v>0.1023</v>
      </c>
      <c r="D25" s="56">
        <v>0.1077</v>
      </c>
      <c r="E25" s="56">
        <v>0.12479999999999999</v>
      </c>
      <c r="F25" s="67">
        <f t="shared" si="4"/>
        <v>4.6899999999999997E-2</v>
      </c>
      <c r="G25" s="67">
        <f t="shared" si="2"/>
        <v>0.1023</v>
      </c>
      <c r="H25" s="67">
        <f t="shared" si="3"/>
        <v>0.1077</v>
      </c>
      <c r="I25" s="67">
        <f t="shared" si="3"/>
        <v>0.12479999999999999</v>
      </c>
      <c r="J25" s="69">
        <f>(1+H25)/(1+F25)-1</f>
        <v>5.807622504537191E-2</v>
      </c>
      <c r="K25">
        <f t="shared" si="1"/>
        <v>1.0580762250453719</v>
      </c>
      <c r="L25">
        <f>PRODUCT(K25:$K$63)</f>
        <v>1.8309753125292141</v>
      </c>
    </row>
    <row r="26" spans="1:12">
      <c r="A26" s="55">
        <v>1984</v>
      </c>
      <c r="B26" s="56">
        <v>4.8500000000000001E-2</v>
      </c>
      <c r="C26" s="56">
        <v>0.1154</v>
      </c>
      <c r="D26" s="56">
        <v>0.1226</v>
      </c>
      <c r="E26" s="56">
        <v>0.1399</v>
      </c>
      <c r="F26" s="67">
        <f t="shared" si="4"/>
        <v>4.8500000000000001E-2</v>
      </c>
      <c r="G26" s="67">
        <f t="shared" si="2"/>
        <v>0.1154</v>
      </c>
      <c r="H26" s="67">
        <f t="shared" si="3"/>
        <v>0.1226</v>
      </c>
      <c r="I26" s="67">
        <f t="shared" si="3"/>
        <v>0.1399</v>
      </c>
      <c r="J26" s="69">
        <f>(1+H26)/(1+F26)-1</f>
        <v>7.0672389127324875E-2</v>
      </c>
      <c r="K26">
        <f t="shared" si="1"/>
        <v>1.0706723891273249</v>
      </c>
      <c r="L26">
        <f>PRODUCT(K26:$K$63)</f>
        <v>1.730475809954712</v>
      </c>
    </row>
    <row r="27" spans="1:12">
      <c r="A27" s="55">
        <v>1985</v>
      </c>
      <c r="B27" s="56">
        <v>3.7699999999999997E-2</v>
      </c>
      <c r="C27" s="56">
        <v>9.1399999999999995E-2</v>
      </c>
      <c r="D27" s="56">
        <v>9.4700000000000006E-2</v>
      </c>
      <c r="E27" s="56">
        <v>0.1193</v>
      </c>
      <c r="F27" s="67">
        <f t="shared" si="4"/>
        <v>3.7699999999999997E-2</v>
      </c>
      <c r="G27" s="67">
        <f t="shared" si="2"/>
        <v>9.1399999999999995E-2</v>
      </c>
      <c r="H27" s="67">
        <f t="shared" si="3"/>
        <v>9.4700000000000006E-2</v>
      </c>
      <c r="I27" s="67">
        <f t="shared" si="3"/>
        <v>0.1193</v>
      </c>
      <c r="J27" s="69">
        <f>(1+H27)/(1+F27)-1</f>
        <v>5.4929170280427764E-2</v>
      </c>
      <c r="K27">
        <f t="shared" si="1"/>
        <v>1.0549291702804278</v>
      </c>
      <c r="L27">
        <f>PRODUCT(K27:$K$63)</f>
        <v>1.6162514579881664</v>
      </c>
    </row>
    <row r="28" spans="1:12">
      <c r="A28" s="55">
        <v>1986</v>
      </c>
      <c r="B28" s="56">
        <v>0.02</v>
      </c>
      <c r="C28" s="56">
        <v>7.6999999999999999E-2</v>
      </c>
      <c r="D28" s="56">
        <v>7.2700000000000001E-2</v>
      </c>
      <c r="E28" s="56">
        <v>8.6300000000000002E-2</v>
      </c>
      <c r="F28" s="67">
        <f t="shared" si="4"/>
        <v>0.02</v>
      </c>
      <c r="G28" s="67">
        <f t="shared" si="2"/>
        <v>7.6999999999999999E-2</v>
      </c>
      <c r="H28" s="67">
        <f t="shared" si="3"/>
        <v>7.2700000000000001E-2</v>
      </c>
      <c r="I28" s="67">
        <f t="shared" si="3"/>
        <v>8.6300000000000002E-2</v>
      </c>
      <c r="J28" s="69">
        <f>(1+H28)/(1+F28)-1</f>
        <v>5.1666666666666528E-2</v>
      </c>
      <c r="K28">
        <f t="shared" si="1"/>
        <v>1.0516666666666665</v>
      </c>
      <c r="L28">
        <f>PRODUCT(K28:$K$63)</f>
        <v>1.532094763820518</v>
      </c>
    </row>
    <row r="29" spans="1:12">
      <c r="A29" s="55">
        <v>1987</v>
      </c>
      <c r="B29" s="56">
        <v>3.1300000000000001E-2</v>
      </c>
      <c r="C29" s="56" t="str">
        <f>""</f>
        <v/>
      </c>
      <c r="D29" s="56">
        <v>7.6200000000000004E-2</v>
      </c>
      <c r="E29" s="56">
        <v>9.4399999999999998E-2</v>
      </c>
      <c r="F29" s="67">
        <f t="shared" si="4"/>
        <v>3.1300000000000001E-2</v>
      </c>
      <c r="G29" s="70">
        <f t="shared" si="2"/>
        <v>8.1100000000000005E-2</v>
      </c>
      <c r="H29" s="67">
        <f t="shared" si="3"/>
        <v>7.6200000000000004E-2</v>
      </c>
      <c r="I29" s="67">
        <f t="shared" si="3"/>
        <v>9.4399999999999998E-2</v>
      </c>
      <c r="J29" s="69">
        <f>(1+H29)/(1+F29)-1</f>
        <v>4.3537283040822272E-2</v>
      </c>
      <c r="K29">
        <f t="shared" si="1"/>
        <v>1.0435372830408223</v>
      </c>
      <c r="L29">
        <f>PRODUCT(K29:$K$63)</f>
        <v>1.4568254489577031</v>
      </c>
    </row>
    <row r="30" spans="1:12">
      <c r="A30" s="55">
        <v>1988</v>
      </c>
      <c r="B30" s="56">
        <v>3.6799999999999999E-2</v>
      </c>
      <c r="C30" s="56">
        <v>8.5199999999999998E-2</v>
      </c>
      <c r="D30" s="56">
        <v>8.6099999999999996E-2</v>
      </c>
      <c r="E30" s="56">
        <v>9.9500000000000005E-2</v>
      </c>
      <c r="F30" s="67">
        <f t="shared" si="4"/>
        <v>3.6799999999999999E-2</v>
      </c>
      <c r="G30" s="67">
        <f t="shared" si="2"/>
        <v>8.5199999999999998E-2</v>
      </c>
      <c r="H30" s="67">
        <f t="shared" si="3"/>
        <v>8.6099999999999996E-2</v>
      </c>
      <c r="I30" s="67">
        <f t="shared" si="3"/>
        <v>9.9500000000000005E-2</v>
      </c>
      <c r="J30" s="69">
        <f>(1+H30)/(1+F30)-1</f>
        <v>4.7550154320987748E-2</v>
      </c>
      <c r="K30">
        <f t="shared" si="1"/>
        <v>1.0475501543209877</v>
      </c>
      <c r="L30">
        <f>PRODUCT(K30:$K$63)</f>
        <v>1.3960454241870273</v>
      </c>
    </row>
    <row r="31" spans="1:12">
      <c r="A31" s="55">
        <v>1989</v>
      </c>
      <c r="B31" s="56">
        <v>4.8300000000000003E-2</v>
      </c>
      <c r="C31" s="56">
        <v>0.1038</v>
      </c>
      <c r="D31" s="56">
        <v>9.6000000000000002E-2</v>
      </c>
      <c r="E31" s="56">
        <v>9.5500000000000002E-2</v>
      </c>
      <c r="F31" s="67">
        <f t="shared" si="4"/>
        <v>4.8300000000000003E-2</v>
      </c>
      <c r="G31" s="67">
        <f t="shared" si="2"/>
        <v>0.1038</v>
      </c>
      <c r="H31" s="67">
        <f t="shared" si="3"/>
        <v>9.6000000000000002E-2</v>
      </c>
      <c r="I31" s="67">
        <f t="shared" si="3"/>
        <v>9.5500000000000002E-2</v>
      </c>
      <c r="J31" s="69">
        <f>(1+H31)/(1+F31)-1</f>
        <v>4.5502241724697301E-2</v>
      </c>
      <c r="K31">
        <f t="shared" si="1"/>
        <v>1.0455022417246973</v>
      </c>
      <c r="L31">
        <f>PRODUCT(K31:$K$63)</f>
        <v>1.3326764531784456</v>
      </c>
    </row>
    <row r="32" spans="1:12">
      <c r="A32" s="55">
        <v>1990</v>
      </c>
      <c r="B32" s="56">
        <v>5.0999999999999997E-2</v>
      </c>
      <c r="C32" s="56">
        <v>9.1300000000000006E-2</v>
      </c>
      <c r="D32" s="56">
        <v>8.8700000000000001E-2</v>
      </c>
      <c r="E32" s="56">
        <v>9.6199999999999994E-2</v>
      </c>
      <c r="F32" s="67">
        <f t="shared" si="4"/>
        <v>5.0999999999999997E-2</v>
      </c>
      <c r="G32" s="67">
        <f t="shared" si="2"/>
        <v>9.1300000000000006E-2</v>
      </c>
      <c r="H32" s="67">
        <f t="shared" si="3"/>
        <v>8.8700000000000001E-2</v>
      </c>
      <c r="I32" s="67">
        <f t="shared" si="3"/>
        <v>9.6199999999999994E-2</v>
      </c>
      <c r="J32" s="69">
        <f>(1+H32)/(1+F32)-1</f>
        <v>3.5870599429115302E-2</v>
      </c>
      <c r="K32">
        <f t="shared" si="1"/>
        <v>1.0358705994291153</v>
      </c>
      <c r="L32">
        <f>PRODUCT(K32:$K$63)</f>
        <v>1.2746758447691287</v>
      </c>
    </row>
    <row r="33" spans="1:12">
      <c r="A33" s="55">
        <v>1991</v>
      </c>
      <c r="B33" s="56">
        <v>4.53E-2</v>
      </c>
      <c r="C33" s="56">
        <v>6.4600000000000005E-2</v>
      </c>
      <c r="D33" s="56">
        <v>6.6000000000000003E-2</v>
      </c>
      <c r="E33" s="56">
        <v>8.8499999999999995E-2</v>
      </c>
      <c r="F33" s="67">
        <f t="shared" si="4"/>
        <v>4.53E-2</v>
      </c>
      <c r="G33" s="67">
        <f t="shared" si="2"/>
        <v>6.4600000000000005E-2</v>
      </c>
      <c r="H33" s="67">
        <f t="shared" si="3"/>
        <v>6.6000000000000003E-2</v>
      </c>
      <c r="I33" s="67">
        <f t="shared" si="3"/>
        <v>8.8499999999999995E-2</v>
      </c>
      <c r="J33" s="69">
        <f>(1+H33)/(1+F33)-1</f>
        <v>1.9802927389266367E-2</v>
      </c>
      <c r="K33">
        <f t="shared" si="1"/>
        <v>1.0198029273892664</v>
      </c>
      <c r="L33">
        <f>PRODUCT(K33:$K$63)</f>
        <v>1.2305357884195403</v>
      </c>
    </row>
    <row r="34" spans="1:12">
      <c r="A34" s="55">
        <v>1992</v>
      </c>
      <c r="B34" s="56">
        <v>4.2599999999999999E-2</v>
      </c>
      <c r="C34" s="56">
        <v>4.0399999999999998E-2</v>
      </c>
      <c r="D34" s="56">
        <v>4.3999999999999997E-2</v>
      </c>
      <c r="E34" s="56">
        <v>7.8899999999999998E-2</v>
      </c>
      <c r="F34" s="67">
        <f t="shared" si="4"/>
        <v>4.2599999999999999E-2</v>
      </c>
      <c r="G34" s="67">
        <f t="shared" si="2"/>
        <v>4.0399999999999998E-2</v>
      </c>
      <c r="H34" s="67">
        <f t="shared" si="3"/>
        <v>4.3999999999999997E-2</v>
      </c>
      <c r="I34" s="67">
        <f t="shared" si="3"/>
        <v>7.8899999999999998E-2</v>
      </c>
      <c r="J34" s="69">
        <f>(1+H34)/(1+F34)-1</f>
        <v>1.3427968540189461E-3</v>
      </c>
      <c r="K34">
        <f t="shared" si="1"/>
        <v>1.0013427968540189</v>
      </c>
      <c r="L34">
        <f>PRODUCT(K34:$K$63)</f>
        <v>1.2066407688883165</v>
      </c>
    </row>
    <row r="35" spans="1:12">
      <c r="A35" s="55">
        <v>1993</v>
      </c>
      <c r="B35" s="56">
        <v>3.7400000000000003E-2</v>
      </c>
      <c r="C35" s="56">
        <v>3.4599999999999999E-2</v>
      </c>
      <c r="D35" s="56">
        <v>3.8899999999999997E-2</v>
      </c>
      <c r="E35" s="56">
        <v>6.6100000000000006E-2</v>
      </c>
      <c r="F35" s="67">
        <f t="shared" si="4"/>
        <v>3.7400000000000003E-2</v>
      </c>
      <c r="G35" s="67">
        <f t="shared" si="2"/>
        <v>3.4599999999999999E-2</v>
      </c>
      <c r="H35" s="67">
        <f t="shared" si="3"/>
        <v>3.8899999999999997E-2</v>
      </c>
      <c r="I35" s="67">
        <f t="shared" si="3"/>
        <v>6.6100000000000006E-2</v>
      </c>
      <c r="J35" s="69">
        <f>(1+H35)/(1+F35)-1</f>
        <v>1.4459224985539088E-3</v>
      </c>
      <c r="K35">
        <f t="shared" si="1"/>
        <v>1.0014459224985539</v>
      </c>
      <c r="L35">
        <f>PRODUCT(K35:$K$63)</f>
        <v>1.205022668240382</v>
      </c>
    </row>
    <row r="36" spans="1:12">
      <c r="A36" s="55">
        <v>1994</v>
      </c>
      <c r="B36" s="56">
        <v>3.1899999999999998E-2</v>
      </c>
      <c r="C36" s="56">
        <v>4.7699999999999999E-2</v>
      </c>
      <c r="D36" s="56">
        <v>0.06</v>
      </c>
      <c r="E36" s="56">
        <v>7.9799999999999996E-2</v>
      </c>
      <c r="F36" s="67">
        <f t="shared" si="4"/>
        <v>3.1899999999999998E-2</v>
      </c>
      <c r="G36" s="67">
        <f t="shared" si="2"/>
        <v>4.7699999999999999E-2</v>
      </c>
      <c r="H36" s="67">
        <f t="shared" si="3"/>
        <v>0.06</v>
      </c>
      <c r="I36" s="67">
        <f t="shared" si="3"/>
        <v>7.9799999999999996E-2</v>
      </c>
      <c r="J36" s="69">
        <f>(1+H36)/(1+F36)-1</f>
        <v>2.7231320864424813E-2</v>
      </c>
      <c r="K36">
        <f t="shared" si="1"/>
        <v>1.0272313208644248</v>
      </c>
      <c r="L36">
        <f>PRODUCT(K36:$K$63)</f>
        <v>1.2032828145467054</v>
      </c>
    </row>
    <row r="37" spans="1:12">
      <c r="A37" s="55">
        <v>1995</v>
      </c>
      <c r="B37" s="56">
        <v>3.04E-2</v>
      </c>
      <c r="C37" s="56">
        <v>6.6000000000000003E-2</v>
      </c>
      <c r="D37" s="56">
        <v>6.7000000000000004E-2</v>
      </c>
      <c r="E37" s="56">
        <v>7.3999999999999996E-2</v>
      </c>
      <c r="F37" s="67">
        <f t="shared" si="4"/>
        <v>3.04E-2</v>
      </c>
      <c r="G37" s="67">
        <f t="shared" si="2"/>
        <v>6.6000000000000003E-2</v>
      </c>
      <c r="H37" s="67">
        <f t="shared" si="3"/>
        <v>6.7000000000000004E-2</v>
      </c>
      <c r="I37" s="67">
        <f t="shared" si="3"/>
        <v>7.3999999999999996E-2</v>
      </c>
      <c r="J37" s="69">
        <f>(1+H37)/(1+F37)-1</f>
        <v>3.5520186335403769E-2</v>
      </c>
      <c r="K37">
        <f t="shared" si="1"/>
        <v>1.0355201863354038</v>
      </c>
      <c r="L37">
        <f>PRODUCT(K37:$K$63)</f>
        <v>1.1713844682365522</v>
      </c>
    </row>
    <row r="38" spans="1:12">
      <c r="A38" s="55">
        <v>1996</v>
      </c>
      <c r="B38" s="56">
        <v>2.8299999999999999E-2</v>
      </c>
      <c r="C38" s="56">
        <v>6.0100000000000001E-2</v>
      </c>
      <c r="D38" s="56">
        <v>6.2199999999999998E-2</v>
      </c>
      <c r="E38" s="56">
        <v>7.2599999999999998E-2</v>
      </c>
      <c r="F38" s="67">
        <f t="shared" si="4"/>
        <v>2.8299999999999999E-2</v>
      </c>
      <c r="G38" s="67">
        <f t="shared" si="2"/>
        <v>6.0100000000000001E-2</v>
      </c>
      <c r="H38" s="67">
        <f t="shared" si="3"/>
        <v>6.2199999999999998E-2</v>
      </c>
      <c r="I38" s="67">
        <f t="shared" si="3"/>
        <v>7.2599999999999998E-2</v>
      </c>
      <c r="J38" s="69">
        <f>(1+H38)/(1+F38)-1</f>
        <v>3.2967032967033072E-2</v>
      </c>
      <c r="K38">
        <f t="shared" si="1"/>
        <v>1.0329670329670331</v>
      </c>
      <c r="L38">
        <f>PRODUCT(K38:$K$63)</f>
        <v>1.1312038950992906</v>
      </c>
    </row>
    <row r="39" spans="1:12">
      <c r="A39" s="55">
        <v>1997</v>
      </c>
      <c r="B39" s="56">
        <v>2.47E-2</v>
      </c>
      <c r="C39" s="56">
        <v>6.1899999999999997E-2</v>
      </c>
      <c r="D39" s="56">
        <v>6.3500000000000001E-2</v>
      </c>
      <c r="E39" s="56">
        <v>7.1599999999999997E-2</v>
      </c>
      <c r="F39" s="67">
        <f t="shared" si="4"/>
        <v>2.47E-2</v>
      </c>
      <c r="G39" s="67">
        <f t="shared" si="2"/>
        <v>6.1899999999999997E-2</v>
      </c>
      <c r="H39" s="67">
        <f t="shared" si="3"/>
        <v>6.3500000000000001E-2</v>
      </c>
      <c r="I39" s="67">
        <f t="shared" si="3"/>
        <v>7.1599999999999997E-2</v>
      </c>
      <c r="J39" s="69">
        <f>(1+H39)/(1+F39)-1</f>
        <v>3.7864740899775429E-2</v>
      </c>
      <c r="K39">
        <f t="shared" si="1"/>
        <v>1.0378647408997754</v>
      </c>
      <c r="L39">
        <f>PRODUCT(K39:$K$63)</f>
        <v>1.0951016431280369</v>
      </c>
    </row>
    <row r="40" spans="1:12">
      <c r="A40" s="55">
        <v>1998</v>
      </c>
      <c r="B40" s="56">
        <v>1.66E-2</v>
      </c>
      <c r="C40" s="56">
        <v>6.0499999999999998E-2</v>
      </c>
      <c r="D40" s="56">
        <v>5.7000000000000002E-2</v>
      </c>
      <c r="E40" s="56">
        <v>5.9299999999999999E-2</v>
      </c>
      <c r="F40" s="67">
        <f t="shared" si="4"/>
        <v>1.66E-2</v>
      </c>
      <c r="G40" s="67">
        <f t="shared" si="2"/>
        <v>6.0499999999999998E-2</v>
      </c>
      <c r="H40" s="67">
        <f t="shared" si="3"/>
        <v>5.7000000000000002E-2</v>
      </c>
      <c r="I40" s="67">
        <f t="shared" si="3"/>
        <v>5.9299999999999999E-2</v>
      </c>
      <c r="J40" s="69">
        <f>(1+H40)/(1+F40)-1</f>
        <v>3.9740310840055137E-2</v>
      </c>
      <c r="K40">
        <f t="shared" si="1"/>
        <v>1.0397403108400551</v>
      </c>
      <c r="L40">
        <f>PRODUCT(K40:$K$63)</f>
        <v>1.0551487105907844</v>
      </c>
    </row>
    <row r="41" spans="1:12">
      <c r="A41" s="55">
        <v>1999</v>
      </c>
      <c r="B41" s="56">
        <v>1.89E-2</v>
      </c>
      <c r="C41" s="56">
        <v>5.6300000000000003E-2</v>
      </c>
      <c r="D41" s="56">
        <v>5.7299999999999997E-2</v>
      </c>
      <c r="E41" s="56">
        <v>6.3600000000000004E-2</v>
      </c>
      <c r="F41" s="67">
        <f t="shared" si="4"/>
        <v>1.89E-2</v>
      </c>
      <c r="G41" s="67">
        <f t="shared" si="2"/>
        <v>5.6300000000000003E-2</v>
      </c>
      <c r="H41" s="67">
        <f t="shared" si="3"/>
        <v>5.7299999999999997E-2</v>
      </c>
      <c r="I41" s="67">
        <f t="shared" si="3"/>
        <v>6.3600000000000004E-2</v>
      </c>
      <c r="J41" s="69">
        <f>(1+H41)/(1+F41)-1</f>
        <v>3.7687702424182845E-2</v>
      </c>
      <c r="K41">
        <f t="shared" si="1"/>
        <v>1.0376877024241828</v>
      </c>
      <c r="L41">
        <f>PRODUCT(K41:$K$63)</f>
        <v>1.014819469429131</v>
      </c>
    </row>
    <row r="42" spans="1:12">
      <c r="A42" s="55">
        <v>2000</v>
      </c>
      <c r="B42" s="56">
        <v>2.9600000000000001E-2</v>
      </c>
      <c r="C42" s="56">
        <v>7.0499999999999993E-2</v>
      </c>
      <c r="D42" s="56">
        <v>6.8900000000000003E-2</v>
      </c>
      <c r="E42" s="56">
        <v>6.7900000000000002E-2</v>
      </c>
      <c r="F42" s="67">
        <f t="shared" si="4"/>
        <v>2.9600000000000001E-2</v>
      </c>
      <c r="G42" s="67">
        <f t="shared" si="2"/>
        <v>7.0499999999999993E-2</v>
      </c>
      <c r="H42" s="67">
        <f t="shared" si="3"/>
        <v>6.8900000000000003E-2</v>
      </c>
      <c r="I42" s="67">
        <f t="shared" si="3"/>
        <v>6.7900000000000002E-2</v>
      </c>
      <c r="J42" s="69">
        <f>(1+H42)/(1+F42)-1</f>
        <v>3.8170163170162974E-2</v>
      </c>
      <c r="K42">
        <f t="shared" si="1"/>
        <v>1.038170163170163</v>
      </c>
      <c r="L42">
        <f>PRODUCT(K42:$K$63)</f>
        <v>0.97796231665690159</v>
      </c>
    </row>
    <row r="43" spans="1:12">
      <c r="A43" s="55">
        <v>2001</v>
      </c>
      <c r="B43" s="56">
        <v>2.8199999999999999E-2</v>
      </c>
      <c r="C43" s="56">
        <v>4.3999999999999997E-2</v>
      </c>
      <c r="D43" s="56">
        <v>3.95E-2</v>
      </c>
      <c r="E43" s="56">
        <v>5.6599999999999998E-2</v>
      </c>
      <c r="F43" s="67">
        <f t="shared" si="4"/>
        <v>2.8199999999999999E-2</v>
      </c>
      <c r="G43" s="67">
        <f t="shared" si="2"/>
        <v>4.3999999999999997E-2</v>
      </c>
      <c r="H43" s="67">
        <f t="shared" si="3"/>
        <v>3.95E-2</v>
      </c>
      <c r="I43" s="67">
        <f t="shared" si="3"/>
        <v>5.6599999999999998E-2</v>
      </c>
      <c r="J43" s="69">
        <f>(1+H43)/(1+F43)-1</f>
        <v>1.0990079751021398E-2</v>
      </c>
      <c r="K43">
        <f t="shared" si="1"/>
        <v>1.0109900797510214</v>
      </c>
      <c r="L43">
        <f>PRODUCT(K43:$K$63)</f>
        <v>0.94200580150617053</v>
      </c>
    </row>
    <row r="44" spans="1:12">
      <c r="A44" s="55">
        <v>2002</v>
      </c>
      <c r="B44" s="56">
        <v>1.78E-2</v>
      </c>
      <c r="C44" s="56">
        <v>1.9199999999999998E-2</v>
      </c>
      <c r="D44" s="56">
        <v>2.2800000000000001E-2</v>
      </c>
      <c r="E44" s="56">
        <v>5.21E-2</v>
      </c>
      <c r="F44" s="67">
        <f t="shared" si="4"/>
        <v>1.78E-2</v>
      </c>
      <c r="G44" s="67">
        <f t="shared" si="2"/>
        <v>1.9199999999999998E-2</v>
      </c>
      <c r="H44" s="67">
        <f t="shared" si="3"/>
        <v>2.2800000000000001E-2</v>
      </c>
      <c r="I44" s="67">
        <f t="shared" si="3"/>
        <v>5.21E-2</v>
      </c>
      <c r="J44" s="69">
        <f>(1+H44)/(1+F44)-1</f>
        <v>4.9125564943994782E-3</v>
      </c>
      <c r="K44">
        <f t="shared" si="1"/>
        <v>1.0049125564943995</v>
      </c>
      <c r="L44">
        <f>PRODUCT(K44:$K$63)</f>
        <v>0.93176562300013877</v>
      </c>
    </row>
    <row r="45" spans="1:12">
      <c r="A45" s="55">
        <v>2003</v>
      </c>
      <c r="B45" s="56">
        <v>-9.9</v>
      </c>
      <c r="C45" s="56">
        <v>1.3100000000000001E-2</v>
      </c>
      <c r="D45" s="56">
        <v>1.43E-2</v>
      </c>
      <c r="E45" s="56">
        <v>4.5400000000000003E-2</v>
      </c>
      <c r="F45" s="70">
        <f>B44*0.5+0.5*B46</f>
        <v>2.085E-2</v>
      </c>
      <c r="G45" s="67">
        <f t="shared" si="2"/>
        <v>1.3100000000000001E-2</v>
      </c>
      <c r="H45" s="67">
        <f t="shared" si="3"/>
        <v>1.43E-2</v>
      </c>
      <c r="I45" s="67">
        <f t="shared" si="3"/>
        <v>4.5400000000000003E-2</v>
      </c>
      <c r="J45" s="69">
        <f>(1+H45)/(1+F45)-1</f>
        <v>-6.4162217759710094E-3</v>
      </c>
      <c r="K45">
        <f t="shared" si="1"/>
        <v>0.99358377822402899</v>
      </c>
      <c r="L45">
        <f>PRODUCT(K45:$K$63)</f>
        <v>0.92721064830811695</v>
      </c>
    </row>
    <row r="46" spans="1:12">
      <c r="A46" s="55">
        <v>2004</v>
      </c>
      <c r="B46" s="56">
        <v>2.3900000000000001E-2</v>
      </c>
      <c r="C46" s="56">
        <v>1.5599999999999999E-2</v>
      </c>
      <c r="D46" s="56">
        <v>2.1499999999999998E-2</v>
      </c>
      <c r="E46" s="56">
        <v>4.82E-2</v>
      </c>
      <c r="F46" s="67">
        <f t="shared" si="4"/>
        <v>2.3900000000000001E-2</v>
      </c>
      <c r="G46" s="67">
        <f t="shared" si="2"/>
        <v>1.5599999999999999E-2</v>
      </c>
      <c r="H46" s="67">
        <f t="shared" si="3"/>
        <v>2.1499999999999998E-2</v>
      </c>
      <c r="I46" s="67">
        <f t="shared" si="3"/>
        <v>4.82E-2</v>
      </c>
      <c r="J46" s="69">
        <f>(1+H46)/(1+F46)-1</f>
        <v>-2.3439789041898029E-3</v>
      </c>
      <c r="K46">
        <f t="shared" si="1"/>
        <v>0.9976560210958102</v>
      </c>
      <c r="L46">
        <f>PRODUCT(K46:$K$63)</f>
        <v>0.93319825527490985</v>
      </c>
    </row>
    <row r="47" spans="1:12">
      <c r="A47" s="55">
        <v>2005</v>
      </c>
      <c r="B47" s="56">
        <v>2.81E-2</v>
      </c>
      <c r="C47" s="56">
        <v>3.6400000000000002E-2</v>
      </c>
      <c r="D47" s="56">
        <v>4.1000000000000002E-2</v>
      </c>
      <c r="E47" s="56">
        <v>4.8399999999999999E-2</v>
      </c>
      <c r="F47" s="67">
        <f t="shared" si="4"/>
        <v>2.81E-2</v>
      </c>
      <c r="G47" s="67">
        <f t="shared" si="2"/>
        <v>3.6400000000000002E-2</v>
      </c>
      <c r="H47" s="67">
        <f t="shared" si="3"/>
        <v>4.1000000000000002E-2</v>
      </c>
      <c r="I47" s="67">
        <f t="shared" si="3"/>
        <v>4.8399999999999999E-2</v>
      </c>
      <c r="J47" s="69">
        <f>(1+H47)/(1+F47)-1</f>
        <v>1.2547417566384444E-2</v>
      </c>
      <c r="K47">
        <f t="shared" si="1"/>
        <v>1.0125474175663844</v>
      </c>
      <c r="L47">
        <f>PRODUCT(K47:$K$63)</f>
        <v>0.93539079155749394</v>
      </c>
    </row>
    <row r="48" spans="1:12">
      <c r="A48" s="55">
        <v>2006</v>
      </c>
      <c r="B48" s="56">
        <v>2.7799999999999998E-2</v>
      </c>
      <c r="C48" s="56">
        <v>5.6000000000000001E-2</v>
      </c>
      <c r="D48" s="56">
        <v>5.57E-2</v>
      </c>
      <c r="E48" s="56">
        <v>5.4100000000000002E-2</v>
      </c>
      <c r="F48" s="67">
        <f t="shared" si="4"/>
        <v>2.7799999999999998E-2</v>
      </c>
      <c r="G48" s="67">
        <f t="shared" si="2"/>
        <v>5.6000000000000001E-2</v>
      </c>
      <c r="H48" s="67">
        <f t="shared" si="3"/>
        <v>5.57E-2</v>
      </c>
      <c r="I48" s="67">
        <f t="shared" si="3"/>
        <v>5.4100000000000002E-2</v>
      </c>
      <c r="J48" s="69">
        <f>(1+H48)/(1+F48)-1</f>
        <v>2.7145359019264514E-2</v>
      </c>
      <c r="K48">
        <f t="shared" si="1"/>
        <v>1.0271453590192645</v>
      </c>
      <c r="L48">
        <f>PRODUCT(K48:$K$63)</f>
        <v>0.92379949356413027</v>
      </c>
    </row>
    <row r="49" spans="1:12">
      <c r="A49" s="55">
        <v>2007</v>
      </c>
      <c r="B49" s="56">
        <v>2.6599999999999999E-2</v>
      </c>
      <c r="C49" s="56">
        <v>5.67E-2</v>
      </c>
      <c r="D49" s="56">
        <v>5.11E-2</v>
      </c>
      <c r="E49" s="56">
        <v>5.2299999999999999E-2</v>
      </c>
      <c r="F49" s="67">
        <f t="shared" si="4"/>
        <v>2.6599999999999999E-2</v>
      </c>
      <c r="G49" s="67">
        <f t="shared" si="2"/>
        <v>5.67E-2</v>
      </c>
      <c r="H49" s="67">
        <f t="shared" si="3"/>
        <v>5.11E-2</v>
      </c>
      <c r="I49" s="67">
        <f t="shared" si="3"/>
        <v>5.2299999999999999E-2</v>
      </c>
      <c r="J49" s="69">
        <f>(1+H49)/(1+F49)-1</f>
        <v>2.3865186051042153E-2</v>
      </c>
      <c r="K49">
        <f t="shared" si="1"/>
        <v>1.0238651860510422</v>
      </c>
      <c r="L49">
        <f>PRODUCT(K49:$K$63)</f>
        <v>0.89938535520054286</v>
      </c>
    </row>
    <row r="50" spans="1:12">
      <c r="A50" s="55">
        <v>2008</v>
      </c>
      <c r="B50" s="56">
        <v>3.6999999999999998E-2</v>
      </c>
      <c r="C50" s="56">
        <v>2.2100000000000002E-2</v>
      </c>
      <c r="D50" s="56">
        <v>2.0899999999999998E-2</v>
      </c>
      <c r="E50" s="56">
        <v>4.1399999999999999E-2</v>
      </c>
      <c r="F50" s="67">
        <f t="shared" si="4"/>
        <v>3.6999999999999998E-2</v>
      </c>
      <c r="G50" s="67">
        <f t="shared" si="2"/>
        <v>2.2100000000000002E-2</v>
      </c>
      <c r="H50" s="67">
        <f t="shared" si="3"/>
        <v>2.0899999999999998E-2</v>
      </c>
      <c r="I50" s="67">
        <f t="shared" si="3"/>
        <v>4.1399999999999999E-2</v>
      </c>
      <c r="J50" s="69">
        <f>(1+H50)/(1+F50)-1</f>
        <v>-1.5525554484088766E-2</v>
      </c>
      <c r="K50">
        <f t="shared" si="1"/>
        <v>0.98447444551591123</v>
      </c>
      <c r="L50">
        <f>PRODUCT(K50:$K$63)</f>
        <v>0.87842165888010415</v>
      </c>
    </row>
    <row r="51" spans="1:12">
      <c r="A51" s="55">
        <v>2009</v>
      </c>
      <c r="B51" s="56">
        <v>8.0000000000000004E-4</v>
      </c>
      <c r="C51" s="56">
        <v>2.2000000000000001E-3</v>
      </c>
      <c r="D51" s="56">
        <v>5.7000000000000002E-3</v>
      </c>
      <c r="E51" s="56">
        <v>3.6999999999999998E-2</v>
      </c>
      <c r="F51" s="67">
        <f t="shared" si="4"/>
        <v>8.0000000000000004E-4</v>
      </c>
      <c r="G51" s="67">
        <f t="shared" si="2"/>
        <v>2.2000000000000001E-3</v>
      </c>
      <c r="H51" s="67">
        <f t="shared" si="3"/>
        <v>5.7000000000000002E-3</v>
      </c>
      <c r="I51" s="67">
        <f t="shared" si="3"/>
        <v>3.6999999999999998E-2</v>
      </c>
      <c r="J51" s="69">
        <f>(1+H51)/(1+F51)-1</f>
        <v>4.896083133493434E-3</v>
      </c>
      <c r="K51">
        <f t="shared" si="1"/>
        <v>1.0048960831334934</v>
      </c>
      <c r="L51">
        <f>PRODUCT(K51:$K$63)</f>
        <v>0.89227471863911056</v>
      </c>
    </row>
    <row r="52" spans="1:12">
      <c r="A52" s="55">
        <v>2010</v>
      </c>
      <c r="B52" s="56">
        <v>1.5100000000000001E-2</v>
      </c>
      <c r="C52" s="56">
        <v>2.3999999999999998E-3</v>
      </c>
      <c r="D52" s="56">
        <v>4.0000000000000001E-3</v>
      </c>
      <c r="E52" s="56">
        <v>3.6400000000000002E-2</v>
      </c>
      <c r="F52" s="67">
        <f t="shared" si="4"/>
        <v>1.5100000000000001E-2</v>
      </c>
      <c r="G52" s="67">
        <f t="shared" si="2"/>
        <v>2.3999999999999998E-3</v>
      </c>
      <c r="H52" s="67">
        <f t="shared" si="3"/>
        <v>4.0000000000000001E-3</v>
      </c>
      <c r="I52" s="67">
        <f t="shared" si="3"/>
        <v>3.6400000000000002E-2</v>
      </c>
      <c r="J52" s="69">
        <f>(1+H52)/(1+F52)-1</f>
        <v>-1.093488326273262E-2</v>
      </c>
      <c r="K52">
        <f t="shared" si="1"/>
        <v>0.98906511673726738</v>
      </c>
      <c r="L52">
        <f>PRODUCT(K52:$K$63)</f>
        <v>0.88792735250474453</v>
      </c>
    </row>
    <row r="53" spans="1:12">
      <c r="A53" s="55">
        <v>2011</v>
      </c>
      <c r="B53" s="56">
        <v>0.03</v>
      </c>
      <c r="C53" s="56">
        <v>1.5E-3</v>
      </c>
      <c r="D53" s="56">
        <v>2.3999999999999998E-3</v>
      </c>
      <c r="E53" s="56">
        <v>3.1600000000000003E-2</v>
      </c>
      <c r="F53" s="67">
        <f t="shared" si="4"/>
        <v>0.03</v>
      </c>
      <c r="G53" s="67">
        <f t="shared" si="2"/>
        <v>1.5E-3</v>
      </c>
      <c r="H53" s="67">
        <f t="shared" si="3"/>
        <v>2.3999999999999998E-3</v>
      </c>
      <c r="I53" s="67">
        <f t="shared" si="3"/>
        <v>3.1600000000000003E-2</v>
      </c>
      <c r="J53" s="69">
        <f>(1+H53)/(1+F53)-1</f>
        <v>-2.6796116504854472E-2</v>
      </c>
      <c r="K53">
        <f t="shared" si="1"/>
        <v>0.97320388349514553</v>
      </c>
      <c r="L53">
        <f>PRODUCT(K53:$K$63)</f>
        <v>0.89774407921072308</v>
      </c>
    </row>
    <row r="54" spans="1:12">
      <c r="A54" s="55">
        <v>2012</v>
      </c>
      <c r="B54" s="56">
        <v>2.2200000000000001E-2</v>
      </c>
      <c r="C54" s="56">
        <v>2E-3</v>
      </c>
      <c r="D54" s="56">
        <v>2.3999999999999998E-3</v>
      </c>
      <c r="E54" s="56">
        <v>2.06E-2</v>
      </c>
      <c r="F54" s="67">
        <f t="shared" si="4"/>
        <v>2.2200000000000001E-2</v>
      </c>
      <c r="G54" s="67">
        <f t="shared" si="2"/>
        <v>2E-3</v>
      </c>
      <c r="H54" s="67">
        <f t="shared" si="3"/>
        <v>2.3999999999999998E-3</v>
      </c>
      <c r="I54" s="67">
        <f t="shared" si="3"/>
        <v>2.06E-2</v>
      </c>
      <c r="J54" s="69">
        <f>(1+H54)/(1+F54)-1</f>
        <v>-1.936998630405018E-2</v>
      </c>
      <c r="K54">
        <f t="shared" si="1"/>
        <v>0.98063001369594982</v>
      </c>
      <c r="L54">
        <f>PRODUCT(K54:$K$63)</f>
        <v>0.92246249160718785</v>
      </c>
    </row>
    <row r="55" spans="1:12">
      <c r="A55" s="55">
        <v>2013</v>
      </c>
      <c r="B55" s="56">
        <v>1.4E-2</v>
      </c>
      <c r="C55" s="56">
        <v>1.6000000000000001E-3</v>
      </c>
      <c r="D55" s="56">
        <v>1.9E-3</v>
      </c>
      <c r="E55" s="56">
        <v>2.6700000000000002E-2</v>
      </c>
      <c r="F55" s="67">
        <f t="shared" si="4"/>
        <v>1.4E-2</v>
      </c>
      <c r="G55" s="67">
        <f t="shared" si="2"/>
        <v>1.6000000000000001E-3</v>
      </c>
      <c r="H55" s="67">
        <f t="shared" si="3"/>
        <v>1.9E-3</v>
      </c>
      <c r="I55" s="67">
        <f t="shared" si="3"/>
        <v>2.6700000000000002E-2</v>
      </c>
      <c r="J55" s="69">
        <f>(1+H55)/(1+F55)-1</f>
        <v>-1.1932938856015762E-2</v>
      </c>
      <c r="K55">
        <f t="shared" si="1"/>
        <v>0.98806706114398424</v>
      </c>
      <c r="L55">
        <f>PRODUCT(K55:$K$63)</f>
        <v>0.94068351847652376</v>
      </c>
    </row>
    <row r="56" spans="1:12">
      <c r="A56" s="55">
        <v>2014</v>
      </c>
      <c r="B56" s="56">
        <v>1.11E-2</v>
      </c>
      <c r="C56" s="56">
        <v>1.4E-3</v>
      </c>
      <c r="D56" s="56">
        <v>1.8E-3</v>
      </c>
      <c r="E56" s="56">
        <v>2.8799999999999999E-2</v>
      </c>
      <c r="F56" s="67">
        <f t="shared" si="4"/>
        <v>1.11E-2</v>
      </c>
      <c r="G56" s="67">
        <f t="shared" si="2"/>
        <v>1.4E-3</v>
      </c>
      <c r="H56" s="67">
        <f t="shared" si="3"/>
        <v>1.8E-3</v>
      </c>
      <c r="I56" s="67">
        <f t="shared" si="3"/>
        <v>2.8799999999999999E-2</v>
      </c>
      <c r="J56" s="69">
        <f>(1+H56)/(1+F56)-1</f>
        <v>-9.1979032736624333E-3</v>
      </c>
      <c r="K56">
        <f t="shared" si="1"/>
        <v>0.99080209672633757</v>
      </c>
      <c r="L56">
        <f>PRODUCT(K56:$K$63)</f>
        <v>0.95204420374807364</v>
      </c>
    </row>
    <row r="57" spans="1:12">
      <c r="A57" s="55">
        <v>2015</v>
      </c>
      <c r="B57" s="56">
        <v>1.4E-3</v>
      </c>
      <c r="C57" s="56">
        <v>1.9E-3</v>
      </c>
      <c r="D57" s="56">
        <v>4.0000000000000001E-3</v>
      </c>
      <c r="E57" s="56">
        <v>2.4299999999999999E-2</v>
      </c>
      <c r="F57" s="67">
        <f t="shared" si="4"/>
        <v>1.4E-3</v>
      </c>
      <c r="G57" s="67">
        <f t="shared" si="2"/>
        <v>1.9E-3</v>
      </c>
      <c r="H57" s="67">
        <f t="shared" si="3"/>
        <v>4.0000000000000001E-3</v>
      </c>
      <c r="I57" s="67">
        <f t="shared" si="3"/>
        <v>2.4299999999999999E-2</v>
      </c>
      <c r="J57" s="69">
        <f>(1+H57)/(1+F57)-1</f>
        <v>2.5963650888756185E-3</v>
      </c>
      <c r="K57">
        <f t="shared" si="1"/>
        <v>1.0025963650888756</v>
      </c>
      <c r="L57">
        <f>PRODUCT(K57:$K$63)</f>
        <v>0.9608823062584122</v>
      </c>
    </row>
    <row r="58" spans="1:12">
      <c r="A58" s="55">
        <v>2016</v>
      </c>
      <c r="B58" s="56">
        <v>8.3000000000000001E-3</v>
      </c>
      <c r="C58" s="56">
        <v>4.7999999999999996E-3</v>
      </c>
      <c r="D58" s="56">
        <v>7.1999999999999998E-3</v>
      </c>
      <c r="E58" s="56">
        <v>2.1000000000000001E-2</v>
      </c>
      <c r="F58" s="67">
        <f t="shared" si="4"/>
        <v>8.3000000000000001E-3</v>
      </c>
      <c r="G58" s="67">
        <f t="shared" si="2"/>
        <v>4.7999999999999996E-3</v>
      </c>
      <c r="H58" s="67">
        <f t="shared" si="3"/>
        <v>7.1999999999999998E-3</v>
      </c>
      <c r="I58" s="67">
        <f t="shared" si="3"/>
        <v>2.1000000000000001E-2</v>
      </c>
      <c r="J58" s="69">
        <f>(1+H58)/(1+F58)-1</f>
        <v>-1.0909451552115756E-3</v>
      </c>
      <c r="K58">
        <f t="shared" si="1"/>
        <v>0.99890905484478842</v>
      </c>
      <c r="L58">
        <f>PRODUCT(K58:$K$63)</f>
        <v>0.95839396562467527</v>
      </c>
    </row>
    <row r="59" spans="1:12">
      <c r="A59" s="55">
        <v>2017</v>
      </c>
      <c r="B59" s="56">
        <v>1.83E-2</v>
      </c>
      <c r="C59" s="56">
        <v>1.1599999999999999E-2</v>
      </c>
      <c r="D59" s="56">
        <v>1.37E-2</v>
      </c>
      <c r="E59" s="56">
        <v>2.6499999999999999E-2</v>
      </c>
      <c r="F59" s="67">
        <f t="shared" si="4"/>
        <v>1.83E-2</v>
      </c>
      <c r="G59" s="67">
        <f t="shared" si="2"/>
        <v>1.1599999999999999E-2</v>
      </c>
      <c r="H59" s="67">
        <f t="shared" si="3"/>
        <v>1.37E-2</v>
      </c>
      <c r="I59" s="67">
        <f t="shared" si="3"/>
        <v>2.6499999999999999E-2</v>
      </c>
      <c r="J59" s="69">
        <f>(1+H59)/(1+F59)-1</f>
        <v>-4.5173328095845511E-3</v>
      </c>
      <c r="K59">
        <f t="shared" si="1"/>
        <v>0.99548266719041545</v>
      </c>
      <c r="L59">
        <f>PRODUCT(K59:$K$63)</f>
        <v>0.95944066276743434</v>
      </c>
    </row>
    <row r="60" spans="1:12">
      <c r="A60" s="55">
        <v>2018</v>
      </c>
      <c r="B60" s="56">
        <v>2.12E-2</v>
      </c>
      <c r="C60" s="56">
        <v>2.0799999999999999E-2</v>
      </c>
      <c r="D60" s="56" t="e">
        <v>#N/A</v>
      </c>
      <c r="E60" s="56">
        <v>3.3000000000000002E-2</v>
      </c>
      <c r="F60" s="67">
        <f t="shared" si="4"/>
        <v>2.12E-2</v>
      </c>
      <c r="G60" s="67">
        <f t="shared" si="2"/>
        <v>2.0799999999999999E-2</v>
      </c>
      <c r="H60" s="70">
        <f>IF(OR(ISNA(D60)),D59*0.5+0.5*D61,D60)</f>
        <v>1.8550000000000001E-2</v>
      </c>
      <c r="I60" s="67">
        <f t="shared" ref="I60:I63" si="5">IF(OR(ISNA(E60)),E59*0.5+0.5*E61,E60)</f>
        <v>3.3000000000000002E-2</v>
      </c>
      <c r="J60" s="69">
        <f>(1+H60)/(1+F60)-1</f>
        <v>-2.5949862906384791E-3</v>
      </c>
      <c r="K60">
        <f t="shared" si="1"/>
        <v>0.99740501370936152</v>
      </c>
      <c r="L60">
        <f>PRODUCT(K60:$K$63)</f>
        <v>0.96379444302661377</v>
      </c>
    </row>
    <row r="61" spans="1:12">
      <c r="A61" s="55">
        <v>2019</v>
      </c>
      <c r="B61" s="56">
        <v>1.7000000000000001E-2</v>
      </c>
      <c r="C61" s="56">
        <v>2.46E-2</v>
      </c>
      <c r="D61" s="56">
        <v>2.3400000000000001E-2</v>
      </c>
      <c r="E61" s="56">
        <v>2.4400000000000002E-2</v>
      </c>
      <c r="F61" s="67">
        <f t="shared" si="4"/>
        <v>1.7000000000000001E-2</v>
      </c>
      <c r="G61" s="67">
        <f t="shared" si="2"/>
        <v>2.46E-2</v>
      </c>
      <c r="H61" s="67">
        <f t="shared" ref="H61:H63" si="6">IF(OR(ISNA(D61)),D60*0.5+0.5*D62,D61)</f>
        <v>2.3400000000000001E-2</v>
      </c>
      <c r="I61" s="67">
        <f t="shared" si="5"/>
        <v>2.4400000000000002E-2</v>
      </c>
      <c r="J61" s="69">
        <f>(1+H61)/(1+F61)-1</f>
        <v>6.2930186823992873E-3</v>
      </c>
      <c r="K61">
        <f t="shared" si="1"/>
        <v>1.0062930186823993</v>
      </c>
      <c r="L61">
        <f>PRODUCT(K61:$K$63)</f>
        <v>0.96630198342622153</v>
      </c>
    </row>
    <row r="62" spans="1:12">
      <c r="A62" s="55">
        <v>2020</v>
      </c>
      <c r="B62" s="56">
        <v>8.9999999999999993E-3</v>
      </c>
      <c r="C62" s="56">
        <v>4.4999999999999997E-3</v>
      </c>
      <c r="D62" s="56">
        <v>4.4999999999999997E-3</v>
      </c>
      <c r="E62" s="56">
        <v>1.04E-2</v>
      </c>
      <c r="F62" s="67">
        <f t="shared" si="4"/>
        <v>8.9999999999999993E-3</v>
      </c>
      <c r="G62" s="67">
        <f t="shared" si="2"/>
        <v>4.4999999999999997E-3</v>
      </c>
      <c r="H62" s="67">
        <f t="shared" si="6"/>
        <v>4.4999999999999997E-3</v>
      </c>
      <c r="I62" s="67">
        <f t="shared" si="5"/>
        <v>1.04E-2</v>
      </c>
      <c r="J62" s="69">
        <f>(1+H62)/(1+F62)-1</f>
        <v>-4.4598612487610767E-3</v>
      </c>
      <c r="K62">
        <f t="shared" si="1"/>
        <v>0.99554013875123892</v>
      </c>
      <c r="L62">
        <f>PRODUCT(K62:$K$63)</f>
        <v>0.96025905525158028</v>
      </c>
    </row>
    <row r="63" spans="1:12">
      <c r="A63" s="55">
        <v>2021</v>
      </c>
      <c r="B63" s="56">
        <v>3.8399999999999997E-2</v>
      </c>
      <c r="C63" s="56">
        <v>1.2999999999999999E-3</v>
      </c>
      <c r="D63" s="56">
        <v>1.6000000000000001E-3</v>
      </c>
      <c r="E63" s="56">
        <v>1.66E-2</v>
      </c>
      <c r="F63" s="67">
        <f t="shared" si="4"/>
        <v>3.8399999999999997E-2</v>
      </c>
      <c r="G63" s="67">
        <f t="shared" si="2"/>
        <v>1.2999999999999999E-3</v>
      </c>
      <c r="H63" s="67">
        <f t="shared" si="6"/>
        <v>1.6000000000000001E-3</v>
      </c>
      <c r="I63" s="67">
        <f t="shared" si="5"/>
        <v>1.66E-2</v>
      </c>
      <c r="J63" s="69">
        <f>(1+H63)/(1+F63)-1</f>
        <v>-3.5439137134052334E-2</v>
      </c>
      <c r="K63">
        <f t="shared" si="1"/>
        <v>0.96456086286594767</v>
      </c>
      <c r="L63">
        <f>PRODUCT(K63:$K$63)</f>
        <v>0.96456086286594767</v>
      </c>
    </row>
    <row r="65" spans="1:9">
      <c r="A65" s="71" t="s">
        <v>403</v>
      </c>
      <c r="B65" s="4"/>
      <c r="C65" s="4"/>
      <c r="D65" s="4"/>
      <c r="E65" s="4"/>
      <c r="F65" s="4"/>
      <c r="G65" s="4"/>
      <c r="H65" s="4"/>
      <c r="I65" s="4"/>
    </row>
    <row r="66" spans="1:9">
      <c r="A66" s="4" t="s">
        <v>404</v>
      </c>
      <c r="B66" s="4"/>
      <c r="C66" s="4"/>
      <c r="D66" s="4"/>
      <c r="E66" s="4"/>
      <c r="F66" s="4"/>
      <c r="G66" s="4"/>
      <c r="H66" s="4"/>
      <c r="I66" s="4"/>
    </row>
    <row r="67" spans="1:9">
      <c r="A67" s="4" t="s">
        <v>405</v>
      </c>
      <c r="B67" s="4"/>
      <c r="C67" s="4"/>
      <c r="D67" s="4"/>
      <c r="E67" s="4"/>
      <c r="F67" s="4"/>
      <c r="G67" s="4"/>
      <c r="H67" s="4"/>
      <c r="I67" s="4"/>
    </row>
    <row r="68" spans="1:9">
      <c r="A68" s="4"/>
      <c r="B68" s="4"/>
      <c r="C68" s="4"/>
      <c r="D68" s="4"/>
      <c r="E68" s="4"/>
      <c r="F68" s="4"/>
      <c r="G68" s="4"/>
      <c r="H68" s="4"/>
      <c r="I68" s="4"/>
    </row>
    <row r="69" spans="1:9">
      <c r="A69" s="4"/>
      <c r="B69" s="4"/>
      <c r="C69" s="4"/>
      <c r="D69" s="4"/>
      <c r="E69" s="4"/>
      <c r="F69" s="4"/>
      <c r="G69" s="4"/>
      <c r="H69" s="4"/>
      <c r="I69" s="4"/>
    </row>
    <row r="70" spans="1:9">
      <c r="A70" s="4"/>
      <c r="B70" s="4"/>
      <c r="C70" s="4"/>
      <c r="D70" s="4"/>
      <c r="E70" s="4"/>
      <c r="F70" s="4"/>
      <c r="G70" s="4"/>
      <c r="H70" s="4"/>
      <c r="I70" s="4"/>
    </row>
    <row r="71" spans="1:9">
      <c r="A71" s="4"/>
      <c r="B71" s="4"/>
      <c r="C71" s="4"/>
      <c r="D71" s="4"/>
      <c r="E71" s="4"/>
      <c r="F71" s="4"/>
      <c r="G71" s="4"/>
      <c r="H71" s="4"/>
      <c r="I71" s="4"/>
    </row>
    <row r="72" spans="1:9">
      <c r="A72" s="4"/>
      <c r="B72" s="4"/>
      <c r="C72" s="4"/>
      <c r="D72" s="4"/>
      <c r="E72" s="4"/>
      <c r="F72" s="4"/>
      <c r="G72" s="4"/>
      <c r="H72" s="4"/>
      <c r="I72" s="4"/>
    </row>
    <row r="73" spans="1:9">
      <c r="A73" s="4"/>
      <c r="B73" s="4"/>
      <c r="C73" s="4"/>
      <c r="D73" s="4"/>
      <c r="E73" s="4"/>
      <c r="F73" s="4"/>
      <c r="G73" s="4"/>
      <c r="H73" s="4"/>
      <c r="I73" s="4"/>
    </row>
    <row r="74" spans="1:9">
      <c r="A74" s="4"/>
      <c r="B74" s="4"/>
      <c r="C74" s="4"/>
      <c r="D74" s="4"/>
      <c r="E74" s="4"/>
      <c r="F74" s="4"/>
      <c r="G74" s="4"/>
      <c r="H74" s="4"/>
      <c r="I74" s="4"/>
    </row>
    <row r="75" spans="1:9">
      <c r="A75" s="4"/>
      <c r="B75" s="4"/>
      <c r="C75" s="4"/>
      <c r="D75" s="4"/>
      <c r="E75" s="4"/>
      <c r="F75" s="4"/>
      <c r="G75" s="4"/>
      <c r="H75" s="4"/>
      <c r="I75" s="4"/>
    </row>
    <row r="76" spans="1:9">
      <c r="A76" s="4"/>
      <c r="B76" s="4"/>
      <c r="C76" s="4"/>
      <c r="D76" s="4"/>
      <c r="E76" s="4"/>
      <c r="F76" s="4"/>
      <c r="G76" s="4"/>
      <c r="H76" s="4"/>
      <c r="I76" s="4"/>
    </row>
    <row r="77" spans="1:9">
      <c r="A77" s="4"/>
      <c r="B77" s="4"/>
      <c r="C77" s="4"/>
      <c r="D77" s="4"/>
      <c r="E77" s="4"/>
      <c r="F77" s="4"/>
      <c r="G77" s="4"/>
      <c r="H77" s="4"/>
      <c r="I77" s="4"/>
    </row>
    <row r="78" spans="1:9">
      <c r="A78" s="4"/>
      <c r="B78" s="4"/>
      <c r="C78" s="4"/>
      <c r="D78" s="4"/>
      <c r="E78" s="4"/>
      <c r="F78" s="4"/>
      <c r="G78" s="4"/>
      <c r="H78" s="4"/>
      <c r="I78" s="4"/>
    </row>
    <row r="79" spans="1:9">
      <c r="A79" s="4"/>
      <c r="B79" s="4"/>
      <c r="C79" s="4"/>
      <c r="D79" s="4"/>
      <c r="E79" s="4"/>
      <c r="F79" s="4"/>
      <c r="G79" s="4"/>
      <c r="H79" s="4"/>
      <c r="I79" s="4"/>
    </row>
    <row r="80" spans="1:9">
      <c r="A80" s="4"/>
      <c r="B80" s="4"/>
      <c r="C80" s="4"/>
      <c r="D80" s="4"/>
      <c r="E80" s="4"/>
      <c r="F80" s="4"/>
      <c r="G80" s="4"/>
      <c r="H80" s="4"/>
      <c r="I80" s="4"/>
    </row>
    <row r="81" spans="1:9">
      <c r="A81" s="4"/>
      <c r="B81" s="4"/>
      <c r="C81" s="4"/>
      <c r="D81" s="4"/>
      <c r="E81" s="4"/>
      <c r="F81" s="4"/>
      <c r="G81" s="4"/>
      <c r="H81" s="4"/>
      <c r="I81" s="4"/>
    </row>
    <row r="82" spans="1:9">
      <c r="A82" s="4"/>
      <c r="B82" s="4"/>
      <c r="C82" s="4"/>
      <c r="D82" s="4"/>
      <c r="E82" s="4"/>
      <c r="F82" s="4"/>
      <c r="G82" s="4"/>
      <c r="H82" s="4"/>
      <c r="I82" s="4"/>
    </row>
  </sheetData>
  <conditionalFormatting sqref="A2:B3 A4:E63">
    <cfRule type="expression" dxfId="1" priority="1">
      <formula>MOD(ROW(),3)=2</formula>
    </cfRule>
  </conditionalFormatting>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512CC-BB0A-2C40-ADCD-70F03699958E}">
  <sheetPr>
    <tabColor theme="7" tint="0.79998168889431442"/>
  </sheetPr>
  <dimension ref="A1:M59"/>
  <sheetViews>
    <sheetView zoomScale="92" workbookViewId="0">
      <selection activeCell="A31" sqref="A23:A31"/>
    </sheetView>
  </sheetViews>
  <sheetFormatPr defaultColWidth="11" defaultRowHeight="15.75"/>
  <cols>
    <col min="1" max="1" width="55.125" bestFit="1" customWidth="1"/>
    <col min="2" max="4" width="11.125" bestFit="1" customWidth="1"/>
    <col min="5" max="6" width="10.125" bestFit="1" customWidth="1"/>
    <col min="7" max="7" width="9.625" bestFit="1" customWidth="1"/>
    <col min="8" max="8" width="12.625" bestFit="1" customWidth="1"/>
  </cols>
  <sheetData>
    <row r="1" spans="1:13">
      <c r="A1" s="57"/>
      <c r="B1" s="58" t="s">
        <v>406</v>
      </c>
      <c r="C1" s="58" t="s">
        <v>407</v>
      </c>
      <c r="D1" s="58" t="s">
        <v>408</v>
      </c>
      <c r="E1" s="58" t="s">
        <v>409</v>
      </c>
      <c r="F1" s="58" t="s">
        <v>410</v>
      </c>
      <c r="G1" s="58" t="s">
        <v>411</v>
      </c>
      <c r="H1" s="58" t="s">
        <v>412</v>
      </c>
    </row>
    <row r="2" spans="1:13">
      <c r="A2" s="59" t="s">
        <v>413</v>
      </c>
      <c r="B2" s="60">
        <v>6406008</v>
      </c>
      <c r="C2" s="60">
        <v>4386948</v>
      </c>
      <c r="D2" s="60">
        <v>5019684</v>
      </c>
      <c r="E2" s="60">
        <v>995544</v>
      </c>
      <c r="F2" s="60">
        <v>1257096</v>
      </c>
      <c r="G2" s="60">
        <v>313836</v>
      </c>
      <c r="H2" s="52">
        <f>SUM(B2:G2)</f>
        <v>18379116</v>
      </c>
    </row>
    <row r="3" spans="1:13">
      <c r="A3" s="59" t="s">
        <v>414</v>
      </c>
      <c r="B3" s="60">
        <v>6306408</v>
      </c>
      <c r="C3" s="60">
        <v>4212348</v>
      </c>
      <c r="D3" s="60">
        <v>4993764</v>
      </c>
      <c r="E3" s="60">
        <v>1010676</v>
      </c>
      <c r="F3" s="60">
        <v>1266672</v>
      </c>
      <c r="G3" s="60">
        <v>307884</v>
      </c>
      <c r="H3" s="52">
        <f t="shared" ref="H3:H4" si="0">SUM(B3:G3)</f>
        <v>18097752</v>
      </c>
    </row>
    <row r="4" spans="1:13">
      <c r="A4" s="59" t="s">
        <v>415</v>
      </c>
      <c r="B4" s="60">
        <v>5414700</v>
      </c>
      <c r="C4" s="60">
        <v>3231492</v>
      </c>
      <c r="D4" s="60">
        <v>4614048</v>
      </c>
      <c r="E4" s="60">
        <v>1110012</v>
      </c>
      <c r="F4" s="60">
        <v>1289472</v>
      </c>
      <c r="G4" s="60">
        <v>323820</v>
      </c>
      <c r="H4" s="52">
        <f t="shared" si="0"/>
        <v>15983544</v>
      </c>
    </row>
    <row r="5" spans="1:13">
      <c r="A5" s="59" t="s">
        <v>416</v>
      </c>
      <c r="B5" s="61">
        <v>0.77200000000000002</v>
      </c>
      <c r="C5" s="61">
        <v>0.82699999999999996</v>
      </c>
      <c r="D5" s="61">
        <v>0.78500000000000003</v>
      </c>
      <c r="E5" s="61">
        <v>0.78100000000000003</v>
      </c>
      <c r="F5" s="61">
        <v>0.76</v>
      </c>
      <c r="G5" s="61">
        <v>0.82699999999999996</v>
      </c>
      <c r="H5" s="66">
        <f>(SUMPRODUCT(B5:G5,$B$4:$G$4)+SUMPRODUCT(B5:G5,$B$3:$G$3)+SUMPRODUCT(B5:G5,$B$2:$G$2))/SUM($H$2:$H$4)</f>
        <v>0.78868196383970446</v>
      </c>
      <c r="I5" s="65"/>
    </row>
    <row r="6" spans="1:13">
      <c r="A6" s="59" t="s">
        <v>417</v>
      </c>
      <c r="B6" s="61">
        <v>0.16500000000000001</v>
      </c>
      <c r="C6" s="61">
        <v>0.26100000000000001</v>
      </c>
      <c r="D6" s="61">
        <v>0.13700000000000001</v>
      </c>
      <c r="E6" s="61">
        <v>0.20899999999999999</v>
      </c>
      <c r="F6" s="61">
        <v>0.17199999999999999</v>
      </c>
      <c r="G6" s="61">
        <v>0.2</v>
      </c>
      <c r="H6" s="66">
        <f>(SUMPRODUCT(B6:G6,$B$4:$G$4)+SUMPRODUCT(B6:G6,$B$3:$G$3)+SUMPRODUCT(B6:G6,$B$2:$G$2))/SUM($H$2:$H$4)</f>
        <v>0.18259586920514462</v>
      </c>
    </row>
    <row r="7" spans="1:13">
      <c r="A7" s="59" t="s">
        <v>418</v>
      </c>
      <c r="B7" s="60">
        <v>2791896</v>
      </c>
      <c r="C7" s="60">
        <v>2523732</v>
      </c>
      <c r="D7" s="60">
        <v>2212536</v>
      </c>
      <c r="E7" s="60">
        <v>496548</v>
      </c>
      <c r="F7" s="60">
        <v>566592</v>
      </c>
      <c r="G7" s="60">
        <v>135480</v>
      </c>
      <c r="H7" s="52">
        <f>SUM(B7:G7)</f>
        <v>8726784</v>
      </c>
    </row>
    <row r="8" spans="1:13">
      <c r="A8" s="59" t="s">
        <v>419</v>
      </c>
      <c r="B8" s="60">
        <v>1904073</v>
      </c>
      <c r="C8" s="60">
        <v>1862514</v>
      </c>
      <c r="D8" s="60">
        <v>1323096</v>
      </c>
      <c r="E8" s="60">
        <v>333680</v>
      </c>
      <c r="F8" s="60">
        <v>365451</v>
      </c>
      <c r="G8" s="60">
        <v>102693</v>
      </c>
      <c r="H8" s="52">
        <f>SUM(B8:G8)</f>
        <v>5891507</v>
      </c>
    </row>
    <row r="9" spans="1:13">
      <c r="A9" s="59" t="s">
        <v>420</v>
      </c>
      <c r="B9" s="62" t="s">
        <v>421</v>
      </c>
      <c r="C9" s="62" t="s">
        <v>422</v>
      </c>
      <c r="D9" s="62" t="s">
        <v>423</v>
      </c>
      <c r="E9" s="62" t="s">
        <v>424</v>
      </c>
      <c r="F9" s="62" t="s">
        <v>425</v>
      </c>
      <c r="G9" s="62" t="s">
        <v>426</v>
      </c>
      <c r="H9" s="52" cm="1">
        <f t="array" ref="H9">MEDIAN(_xlfn.NUMBERVALUE(SUBSTITUTE(B9:G9,"Ꝕ","")))</f>
        <v>198215.5</v>
      </c>
      <c r="I9" s="52"/>
      <c r="J9" s="52"/>
      <c r="K9" s="52"/>
      <c r="L9" s="52"/>
      <c r="M9" s="52"/>
    </row>
    <row r="10" spans="1:13">
      <c r="A10" s="59" t="s">
        <v>427</v>
      </c>
      <c r="B10" s="62" t="s">
        <v>428</v>
      </c>
      <c r="C10" s="62" t="s">
        <v>429</v>
      </c>
      <c r="D10" s="62" t="s">
        <v>430</v>
      </c>
      <c r="E10" s="62" t="s">
        <v>431</v>
      </c>
      <c r="F10" s="62" t="s">
        <v>432</v>
      </c>
      <c r="G10" s="62" t="s">
        <v>433</v>
      </c>
      <c r="H10" s="52" cm="1">
        <f t="array" ref="H10">MEDIAN(_xlfn.NUMBERVALUE(SUBSTITUTE(B10:G10,"Ꝕ","")))</f>
        <v>1565</v>
      </c>
    </row>
    <row r="11" spans="1:13">
      <c r="A11" s="59" t="s">
        <v>434</v>
      </c>
      <c r="B11" s="62" t="s">
        <v>435</v>
      </c>
      <c r="C11" s="62" t="s">
        <v>436</v>
      </c>
      <c r="D11" s="62" t="s">
        <v>437</v>
      </c>
      <c r="E11" s="62" t="s">
        <v>438</v>
      </c>
      <c r="F11" s="62" t="s">
        <v>439</v>
      </c>
      <c r="G11" s="62" t="s">
        <v>440</v>
      </c>
      <c r="H11" s="52" cm="1">
        <f t="array" ref="H11">SUM(_xlfn.NUMBERVALUE(SUBSTITUTE(B11:G11,"Ꝕ","")))</f>
        <v>6738</v>
      </c>
    </row>
    <row r="12" spans="1:13">
      <c r="A12" s="59" t="s">
        <v>441</v>
      </c>
      <c r="B12" s="60">
        <v>95568</v>
      </c>
      <c r="C12" s="60">
        <v>83640</v>
      </c>
      <c r="D12" s="60">
        <v>39156</v>
      </c>
      <c r="E12" s="60">
        <v>1080</v>
      </c>
      <c r="F12" s="60">
        <v>4656</v>
      </c>
      <c r="G12" s="60">
        <v>2328</v>
      </c>
      <c r="H12" s="52">
        <f>SUM(B12:G12)</f>
        <v>226428</v>
      </c>
    </row>
    <row r="13" spans="1:13">
      <c r="A13" s="59" t="s">
        <v>442</v>
      </c>
      <c r="B13" s="61">
        <v>0.64800000000000002</v>
      </c>
      <c r="C13" s="61">
        <v>0.55300000000000005</v>
      </c>
      <c r="D13" s="61">
        <v>0.627</v>
      </c>
      <c r="E13" s="61">
        <v>0.54900000000000004</v>
      </c>
      <c r="F13" s="61">
        <v>0.55700000000000005</v>
      </c>
      <c r="G13" s="61">
        <v>0.51</v>
      </c>
    </row>
    <row r="14" spans="1:13">
      <c r="A14" s="59" t="s">
        <v>443</v>
      </c>
      <c r="B14" s="60">
        <v>22342094</v>
      </c>
      <c r="C14" s="60">
        <v>36406400</v>
      </c>
      <c r="D14" s="60">
        <v>17508375</v>
      </c>
      <c r="E14" s="60">
        <v>2774258</v>
      </c>
      <c r="F14" s="60">
        <v>2611585</v>
      </c>
      <c r="G14" s="60">
        <v>151132</v>
      </c>
      <c r="H14" s="52">
        <f>SUM(B14:G14)</f>
        <v>81793844</v>
      </c>
    </row>
    <row r="15" spans="1:13">
      <c r="A15" s="59" t="s">
        <v>444</v>
      </c>
      <c r="B15" s="60">
        <v>51556220</v>
      </c>
      <c r="C15" s="60">
        <v>26864638</v>
      </c>
      <c r="D15" s="60">
        <v>70145543</v>
      </c>
      <c r="E15" s="60">
        <v>6658061</v>
      </c>
      <c r="F15" s="60">
        <v>9541905</v>
      </c>
      <c r="G15" s="60">
        <v>697773</v>
      </c>
      <c r="H15" s="52">
        <f t="shared" ref="H15:H19" si="1">SUM(B15:G15)</f>
        <v>165464140</v>
      </c>
    </row>
    <row r="16" spans="1:13">
      <c r="A16" s="59" t="s">
        <v>445</v>
      </c>
      <c r="B16" s="60">
        <v>13500228</v>
      </c>
      <c r="C16" s="60">
        <v>2862506</v>
      </c>
      <c r="D16" s="60">
        <v>3929251</v>
      </c>
      <c r="E16" s="60">
        <v>2234577</v>
      </c>
      <c r="F16" s="60">
        <v>2307892</v>
      </c>
      <c r="G16" s="62"/>
      <c r="H16" s="52">
        <f t="shared" si="1"/>
        <v>24834454</v>
      </c>
    </row>
    <row r="17" spans="1:8">
      <c r="A17" s="59" t="s">
        <v>446</v>
      </c>
      <c r="B17" s="60">
        <v>120644546</v>
      </c>
      <c r="C17" s="60">
        <v>104661514</v>
      </c>
      <c r="D17" s="60">
        <v>86911348</v>
      </c>
      <c r="E17" s="60">
        <v>16147988</v>
      </c>
      <c r="F17" s="60">
        <v>17600539</v>
      </c>
      <c r="G17" s="60">
        <v>2241932</v>
      </c>
      <c r="H17" s="52">
        <f t="shared" si="1"/>
        <v>348207867</v>
      </c>
    </row>
    <row r="18" spans="1:8">
      <c r="A18" s="59" t="s">
        <v>447</v>
      </c>
      <c r="B18" s="62" t="s">
        <v>448</v>
      </c>
      <c r="C18" s="62" t="s">
        <v>449</v>
      </c>
      <c r="D18" s="62" t="s">
        <v>450</v>
      </c>
      <c r="E18" s="62" t="s">
        <v>451</v>
      </c>
      <c r="F18" s="62" t="s">
        <v>452</v>
      </c>
      <c r="G18" s="62" t="s">
        <v>453</v>
      </c>
      <c r="H18" s="52">
        <f>SUM(B18:G18)</f>
        <v>0</v>
      </c>
    </row>
    <row r="19" spans="1:8">
      <c r="A19" s="59" t="s">
        <v>454</v>
      </c>
      <c r="B19" s="60">
        <v>2376180</v>
      </c>
      <c r="C19" s="60">
        <v>1634628</v>
      </c>
      <c r="D19" s="60">
        <v>1865736</v>
      </c>
      <c r="E19" s="60">
        <v>403548</v>
      </c>
      <c r="F19" s="60">
        <v>500448</v>
      </c>
      <c r="G19" s="60">
        <v>110052</v>
      </c>
      <c r="H19" s="52">
        <f t="shared" si="1"/>
        <v>6890592</v>
      </c>
    </row>
    <row r="20" spans="1:8">
      <c r="A20" s="59" t="s">
        <v>455</v>
      </c>
      <c r="B20" s="63">
        <v>2.5499999999999998</v>
      </c>
      <c r="C20" s="63">
        <v>2.4900000000000002</v>
      </c>
      <c r="D20" s="63">
        <v>2.4700000000000002</v>
      </c>
      <c r="E20" s="63">
        <v>2.5</v>
      </c>
      <c r="F20" s="63">
        <v>2.5</v>
      </c>
      <c r="G20" s="63">
        <v>2.65</v>
      </c>
      <c r="H20" s="53">
        <f>SUMPRODUCT(B20:G20,B19:G19)/SUM(B19:G19)</f>
        <v>2.5091426745336252</v>
      </c>
    </row>
    <row r="21" spans="1:8">
      <c r="A21" s="59" t="s">
        <v>456</v>
      </c>
      <c r="B21" s="62" t="s">
        <v>457</v>
      </c>
      <c r="C21" s="62" t="s">
        <v>458</v>
      </c>
      <c r="D21" s="62" t="s">
        <v>459</v>
      </c>
      <c r="E21" s="62" t="s">
        <v>460</v>
      </c>
      <c r="F21" s="62" t="s">
        <v>461</v>
      </c>
      <c r="G21" s="62" t="s">
        <v>462</v>
      </c>
      <c r="H21" s="52" cm="1">
        <f t="array" ref="H21">SUM(_xlfn.NUMBERVALUE(SUBSTITUTE(B21:G21,"Ꝕ","")))</f>
        <v>401971</v>
      </c>
    </row>
    <row r="22" spans="1:8">
      <c r="A22" s="59" t="s">
        <v>463</v>
      </c>
      <c r="B22" s="62" t="s">
        <v>464</v>
      </c>
      <c r="C22" s="62" t="s">
        <v>465</v>
      </c>
      <c r="D22" s="62" t="s">
        <v>466</v>
      </c>
      <c r="E22" s="62" t="s">
        <v>467</v>
      </c>
      <c r="F22" s="62" t="s">
        <v>468</v>
      </c>
      <c r="G22" s="62" t="s">
        <v>469</v>
      </c>
      <c r="H22" s="52" cm="1">
        <f t="array" ref="H22">SUM(_xlfn.NUMBERVALUE(SUBSTITUTE(B22:G22,"Ꝕ","")))</f>
        <v>221352</v>
      </c>
    </row>
    <row r="23" spans="1:8">
      <c r="A23" s="59" t="s">
        <v>470</v>
      </c>
      <c r="B23" s="61">
        <v>0.121</v>
      </c>
      <c r="C23" s="61">
        <v>0.128</v>
      </c>
      <c r="D23" s="61">
        <v>0.16</v>
      </c>
      <c r="E23" s="61">
        <v>0.191</v>
      </c>
      <c r="F23" s="61">
        <v>0.20499999999999999</v>
      </c>
      <c r="G23" s="61">
        <v>0.16800000000000001</v>
      </c>
      <c r="H23" s="67">
        <f>SUMPRODUCT(B23:G23,B2:G2)/H2</f>
        <v>0.14366217526457747</v>
      </c>
    </row>
    <row r="24" spans="1:8">
      <c r="A24" s="59" t="s">
        <v>471</v>
      </c>
      <c r="B24" s="60">
        <v>170172</v>
      </c>
      <c r="C24" s="60">
        <v>113688</v>
      </c>
      <c r="D24" s="60">
        <v>110220</v>
      </c>
      <c r="E24" s="60">
        <v>18924</v>
      </c>
      <c r="F24" s="60">
        <v>21132</v>
      </c>
      <c r="G24" s="60">
        <v>3888</v>
      </c>
      <c r="H24" s="52">
        <f t="shared" ref="H24:H26" si="2">SUM(B24:G24)</f>
        <v>438024</v>
      </c>
    </row>
    <row r="25" spans="1:8">
      <c r="A25" s="59" t="s">
        <v>472</v>
      </c>
      <c r="B25" s="60">
        <v>2990424</v>
      </c>
      <c r="C25" s="60">
        <v>1412112</v>
      </c>
      <c r="D25" s="60">
        <v>1941528</v>
      </c>
      <c r="E25" s="60">
        <v>284904</v>
      </c>
      <c r="F25" s="60">
        <v>388428</v>
      </c>
      <c r="G25" s="60">
        <v>65676</v>
      </c>
      <c r="H25" s="52">
        <f t="shared" si="2"/>
        <v>7083072</v>
      </c>
    </row>
    <row r="26" spans="1:8">
      <c r="A26" s="59" t="s">
        <v>473</v>
      </c>
      <c r="B26" s="60">
        <v>186551503</v>
      </c>
      <c r="C26" s="60">
        <v>60187999</v>
      </c>
      <c r="D26" s="60">
        <v>116972082</v>
      </c>
      <c r="E26" s="60">
        <v>14470878</v>
      </c>
      <c r="F26" s="60">
        <v>20694659</v>
      </c>
      <c r="G26" s="60">
        <v>2989576</v>
      </c>
      <c r="H26" s="52">
        <f t="shared" si="2"/>
        <v>401866697</v>
      </c>
    </row>
    <row r="27" spans="1:8">
      <c r="A27" s="59" t="s">
        <v>474</v>
      </c>
      <c r="B27" s="62">
        <v>2.58</v>
      </c>
      <c r="C27" s="62">
        <v>1.19</v>
      </c>
      <c r="D27" s="62">
        <v>2.12</v>
      </c>
      <c r="E27" s="62">
        <v>0.28999999999999998</v>
      </c>
      <c r="F27" s="62">
        <v>0.61</v>
      </c>
      <c r="G27" s="62">
        <v>0.19</v>
      </c>
      <c r="H27" s="68">
        <f>SUMPRODUCT(B27:G27,B28:G28)/H28</f>
        <v>1.1727256773141184</v>
      </c>
    </row>
    <row r="28" spans="1:8">
      <c r="A28" s="59" t="s">
        <v>475</v>
      </c>
      <c r="B28" s="60">
        <v>2442659</v>
      </c>
      <c r="C28" s="60">
        <v>3522311</v>
      </c>
      <c r="D28" s="60">
        <v>2353615</v>
      </c>
      <c r="E28" s="60">
        <v>3438613</v>
      </c>
      <c r="F28" s="60">
        <v>2067059</v>
      </c>
      <c r="G28" s="60">
        <v>1556199</v>
      </c>
      <c r="H28" s="52">
        <f>SUM(B28:G28)</f>
        <v>15380456</v>
      </c>
    </row>
    <row r="29" spans="1:8">
      <c r="A29" s="59" t="s">
        <v>476</v>
      </c>
      <c r="B29" s="60">
        <v>531771287</v>
      </c>
      <c r="C29" s="60">
        <v>222153795</v>
      </c>
      <c r="D29" s="60">
        <v>417708522</v>
      </c>
      <c r="E29" s="60">
        <v>45815957</v>
      </c>
      <c r="F29" s="60">
        <v>69643447</v>
      </c>
      <c r="G29" s="60">
        <v>9845914</v>
      </c>
      <c r="H29" s="52">
        <f>SUM(B29:G29)</f>
        <v>1296938922</v>
      </c>
    </row>
    <row r="30" spans="1:8">
      <c r="A30" s="59" t="s">
        <v>477</v>
      </c>
      <c r="B30" s="60">
        <v>534828123</v>
      </c>
      <c r="C30" s="60">
        <v>223457321</v>
      </c>
      <c r="D30" s="60">
        <v>414066160</v>
      </c>
      <c r="E30" s="60">
        <v>46354925</v>
      </c>
      <c r="F30" s="60">
        <v>68360180</v>
      </c>
      <c r="G30" s="60">
        <v>9766147</v>
      </c>
      <c r="H30" s="52">
        <f>SUM(B30:G30)</f>
        <v>1296832856</v>
      </c>
    </row>
    <row r="31" spans="1:8">
      <c r="A31" s="59" t="s">
        <v>478</v>
      </c>
      <c r="B31" s="62" t="s">
        <v>479</v>
      </c>
      <c r="C31" s="62" t="s">
        <v>480</v>
      </c>
      <c r="D31" s="62" t="s">
        <v>481</v>
      </c>
      <c r="E31" s="62" t="s">
        <v>482</v>
      </c>
      <c r="F31" s="62" t="s">
        <v>483</v>
      </c>
      <c r="G31" s="62" t="s">
        <v>484</v>
      </c>
      <c r="H31" s="52" cm="1">
        <f t="array" ref="H31">SUM(_xlfn.NUMBERVALUE(SUBSTITUTE(B31:G31,"Ꝕ","")))</f>
        <v>10565</v>
      </c>
    </row>
    <row r="32" spans="1:8">
      <c r="A32" s="59" t="s">
        <v>485</v>
      </c>
      <c r="B32" s="64">
        <v>4.2999999999999997E-2</v>
      </c>
      <c r="C32" s="64">
        <v>6.3299999999999995E-2</v>
      </c>
      <c r="D32" s="64">
        <v>3.56E-2</v>
      </c>
      <c r="E32" s="64">
        <v>0.18820000000000001</v>
      </c>
      <c r="F32" s="64">
        <v>9.9599999999999994E-2</v>
      </c>
      <c r="G32" s="64">
        <v>7.5899999999999995E-2</v>
      </c>
    </row>
    <row r="33" spans="1:7">
      <c r="A33" s="59" t="s">
        <v>486</v>
      </c>
      <c r="B33" s="64">
        <v>4.5900000000000003E-2</v>
      </c>
      <c r="C33" s="64">
        <v>5.3699999999999998E-2</v>
      </c>
      <c r="D33" s="64">
        <v>6.2300000000000001E-2</v>
      </c>
      <c r="E33" s="64">
        <v>0.1888</v>
      </c>
      <c r="F33" s="64">
        <v>0.13969999999999999</v>
      </c>
      <c r="G33" s="64">
        <v>0.15790000000000001</v>
      </c>
    </row>
    <row r="34" spans="1:7">
      <c r="A34" s="59" t="s">
        <v>487</v>
      </c>
      <c r="B34" s="64">
        <v>6.9500000000000006E-2</v>
      </c>
      <c r="C34" s="64">
        <v>6.93E-2</v>
      </c>
      <c r="D34" s="64">
        <v>0.1123</v>
      </c>
      <c r="E34" s="64">
        <v>0.1578</v>
      </c>
      <c r="F34" s="64">
        <v>0.18909999999999999</v>
      </c>
      <c r="G34" s="64">
        <v>0.1336</v>
      </c>
    </row>
    <row r="35" spans="1:7">
      <c r="A35" s="59" t="s">
        <v>488</v>
      </c>
      <c r="B35" s="64">
        <v>0.16039999999999999</v>
      </c>
      <c r="C35" s="64">
        <v>0.15310000000000001</v>
      </c>
      <c r="D35" s="64">
        <v>0.21609999999999999</v>
      </c>
      <c r="E35" s="64">
        <v>0.1726</v>
      </c>
      <c r="F35" s="64">
        <v>0.1867</v>
      </c>
      <c r="G35" s="64">
        <v>0.1605</v>
      </c>
    </row>
    <row r="36" spans="1:7">
      <c r="A36" s="59" t="s">
        <v>489</v>
      </c>
      <c r="B36" s="64">
        <v>0.10780000000000001</v>
      </c>
      <c r="C36" s="64">
        <v>0.112</v>
      </c>
      <c r="D36" s="64">
        <v>0.1053</v>
      </c>
      <c r="E36" s="64">
        <v>8.7599999999999997E-2</v>
      </c>
      <c r="F36" s="64">
        <v>0.1192</v>
      </c>
      <c r="G36" s="64">
        <v>0.10249999999999999</v>
      </c>
    </row>
    <row r="37" spans="1:7">
      <c r="A37" s="59" t="s">
        <v>490</v>
      </c>
      <c r="B37" s="64">
        <v>8.1799999999999998E-2</v>
      </c>
      <c r="C37" s="64">
        <v>9.4700000000000006E-2</v>
      </c>
      <c r="D37" s="64">
        <v>7.6100000000000001E-2</v>
      </c>
      <c r="E37" s="64">
        <v>3.3700000000000001E-2</v>
      </c>
      <c r="F37" s="64">
        <v>6.7900000000000002E-2</v>
      </c>
      <c r="G37" s="64">
        <v>5.8200000000000002E-2</v>
      </c>
    </row>
    <row r="38" spans="1:7">
      <c r="A38" s="59" t="s">
        <v>491</v>
      </c>
      <c r="B38" s="64">
        <v>0.22919999999999999</v>
      </c>
      <c r="C38" s="64">
        <v>0.24440000000000001</v>
      </c>
      <c r="D38" s="64">
        <v>0.18940000000000001</v>
      </c>
      <c r="E38" s="64">
        <v>0.1013</v>
      </c>
      <c r="F38" s="64">
        <v>0.126</v>
      </c>
      <c r="G38" s="64">
        <v>0.17019999999999999</v>
      </c>
    </row>
    <row r="39" spans="1:7">
      <c r="A39" s="59" t="s">
        <v>492</v>
      </c>
      <c r="B39" s="64">
        <v>0.11509999999999999</v>
      </c>
      <c r="C39" s="64">
        <v>0.11260000000000001</v>
      </c>
      <c r="D39" s="64">
        <v>0.1008</v>
      </c>
      <c r="E39" s="64">
        <v>2.9100000000000001E-2</v>
      </c>
      <c r="F39" s="64">
        <v>4.19E-2</v>
      </c>
      <c r="G39" s="64">
        <v>8.0100000000000005E-2</v>
      </c>
    </row>
    <row r="40" spans="1:7">
      <c r="A40" s="59" t="s">
        <v>493</v>
      </c>
      <c r="B40" s="64">
        <v>5.28E-2</v>
      </c>
      <c r="C40" s="64">
        <v>4.8599999999999997E-2</v>
      </c>
      <c r="D40" s="64">
        <v>4.3400000000000001E-2</v>
      </c>
      <c r="E40" s="64">
        <v>1.83E-2</v>
      </c>
      <c r="F40" s="64">
        <v>1.3899999999999999E-2</v>
      </c>
      <c r="G40" s="64">
        <v>3.0499999999999999E-2</v>
      </c>
    </row>
    <row r="41" spans="1:7">
      <c r="A41" s="59" t="s">
        <v>494</v>
      </c>
      <c r="B41" s="64">
        <v>5.7299999999999997E-2</v>
      </c>
      <c r="C41" s="64">
        <v>3.1E-2</v>
      </c>
      <c r="D41" s="64">
        <v>4.2599999999999999E-2</v>
      </c>
      <c r="E41" s="64">
        <v>1.0800000000000001E-2</v>
      </c>
      <c r="F41" s="64">
        <v>8.9999999999999993E-3</v>
      </c>
      <c r="G41" s="64">
        <v>1.5800000000000002E-2</v>
      </c>
    </row>
    <row r="42" spans="1:7">
      <c r="A42" s="59" t="s">
        <v>495</v>
      </c>
      <c r="B42" s="64">
        <v>1.9900000000000001E-2</v>
      </c>
      <c r="C42" s="64">
        <v>8.0000000000000002E-3</v>
      </c>
      <c r="D42" s="64">
        <v>8.6999999999999994E-3</v>
      </c>
      <c r="E42" s="64">
        <v>2.5999999999999999E-3</v>
      </c>
      <c r="F42" s="64">
        <v>1.8E-3</v>
      </c>
      <c r="G42" s="64">
        <v>1.0800000000000001E-2</v>
      </c>
    </row>
    <row r="43" spans="1:7">
      <c r="A43" s="59" t="s">
        <v>496</v>
      </c>
      <c r="B43" s="64">
        <v>1.1299999999999999E-2</v>
      </c>
      <c r="C43" s="64">
        <v>5.5999999999999999E-3</v>
      </c>
      <c r="D43" s="64">
        <v>3.5999999999999999E-3</v>
      </c>
      <c r="E43" s="64">
        <v>6.0000000000000001E-3</v>
      </c>
      <c r="F43" s="64">
        <v>2.9999999999999997E-4</v>
      </c>
      <c r="G43" s="64">
        <v>0</v>
      </c>
    </row>
    <row r="44" spans="1:7">
      <c r="A44" s="59" t="s">
        <v>497</v>
      </c>
      <c r="B44" s="64">
        <v>6.0000000000000001E-3</v>
      </c>
      <c r="C44" s="64">
        <v>3.7000000000000002E-3</v>
      </c>
      <c r="D44" s="64">
        <v>3.8E-3</v>
      </c>
      <c r="E44" s="64">
        <v>3.2000000000000002E-3</v>
      </c>
      <c r="F44" s="64">
        <v>4.8999999999999998E-3</v>
      </c>
      <c r="G44" s="64">
        <v>4.0000000000000001E-3</v>
      </c>
    </row>
    <row r="45" spans="1:7">
      <c r="A45" s="81" t="s">
        <v>485</v>
      </c>
      <c r="B45" s="82">
        <f>B32</f>
        <v>4.2999999999999997E-2</v>
      </c>
      <c r="C45" s="82">
        <f t="shared" ref="C45:G45" si="3">C32</f>
        <v>6.3299999999999995E-2</v>
      </c>
      <c r="D45" s="82">
        <f t="shared" si="3"/>
        <v>3.56E-2</v>
      </c>
      <c r="E45" s="82">
        <f t="shared" si="3"/>
        <v>0.18820000000000001</v>
      </c>
      <c r="F45" s="82">
        <f t="shared" si="3"/>
        <v>9.9599999999999994E-2</v>
      </c>
      <c r="G45" s="82">
        <f t="shared" si="3"/>
        <v>7.5899999999999995E-2</v>
      </c>
    </row>
    <row r="46" spans="1:7">
      <c r="A46" s="59" t="s">
        <v>498</v>
      </c>
      <c r="B46" s="64">
        <f>B45+B33</f>
        <v>8.8900000000000007E-2</v>
      </c>
      <c r="C46" s="64">
        <f t="shared" ref="C46:G46" si="4">C45+C33</f>
        <v>0.11699999999999999</v>
      </c>
      <c r="D46" s="64">
        <f t="shared" si="4"/>
        <v>9.7900000000000001E-2</v>
      </c>
      <c r="E46" s="64">
        <f t="shared" si="4"/>
        <v>0.377</v>
      </c>
      <c r="F46" s="64">
        <f t="shared" si="4"/>
        <v>0.23929999999999998</v>
      </c>
      <c r="G46" s="64">
        <f t="shared" si="4"/>
        <v>0.23380000000000001</v>
      </c>
    </row>
    <row r="47" spans="1:7">
      <c r="A47" s="59" t="s">
        <v>499</v>
      </c>
      <c r="B47" s="64">
        <f>B46+B34</f>
        <v>0.15840000000000001</v>
      </c>
      <c r="C47" s="64">
        <f t="shared" ref="C47" si="5">C46+C34</f>
        <v>0.18629999999999999</v>
      </c>
      <c r="D47" s="64">
        <f t="shared" ref="D47" si="6">D46+D34</f>
        <v>0.2102</v>
      </c>
      <c r="E47" s="64">
        <f t="shared" ref="E47" si="7">E46+E34</f>
        <v>0.53479999999999994</v>
      </c>
      <c r="F47" s="64">
        <f t="shared" ref="F47" si="8">F46+F34</f>
        <v>0.4284</v>
      </c>
      <c r="G47" s="64">
        <f t="shared" ref="G47" si="9">G46+G34</f>
        <v>0.3674</v>
      </c>
    </row>
    <row r="48" spans="1:7">
      <c r="A48" s="59" t="s">
        <v>500</v>
      </c>
      <c r="B48" s="64">
        <f t="shared" ref="B48:B57" si="10">B47+B35</f>
        <v>0.31879999999999997</v>
      </c>
      <c r="C48" s="64">
        <f t="shared" ref="C48:C57" si="11">C47+C35</f>
        <v>0.33940000000000003</v>
      </c>
      <c r="D48" s="64">
        <f t="shared" ref="D48:D57" si="12">D47+D35</f>
        <v>0.42630000000000001</v>
      </c>
      <c r="E48" s="64">
        <f t="shared" ref="E48:E57" si="13">E47+E35</f>
        <v>0.70739999999999992</v>
      </c>
      <c r="F48" s="64">
        <f t="shared" ref="F48:F57" si="14">F47+F35</f>
        <v>0.61509999999999998</v>
      </c>
      <c r="G48" s="64">
        <f t="shared" ref="G48:G57" si="15">G47+G35</f>
        <v>0.52790000000000004</v>
      </c>
    </row>
    <row r="49" spans="1:7">
      <c r="A49" s="59" t="s">
        <v>501</v>
      </c>
      <c r="B49" s="64">
        <f t="shared" si="10"/>
        <v>0.42659999999999998</v>
      </c>
      <c r="C49" s="64">
        <f t="shared" si="11"/>
        <v>0.45140000000000002</v>
      </c>
      <c r="D49" s="64">
        <f t="shared" si="12"/>
        <v>0.53160000000000007</v>
      </c>
      <c r="E49" s="64">
        <f t="shared" si="13"/>
        <v>0.79499999999999993</v>
      </c>
      <c r="F49" s="64">
        <f t="shared" si="14"/>
        <v>0.73429999999999995</v>
      </c>
      <c r="G49" s="64">
        <f t="shared" si="15"/>
        <v>0.63040000000000007</v>
      </c>
    </row>
    <row r="50" spans="1:7">
      <c r="A50" s="59" t="s">
        <v>502</v>
      </c>
      <c r="B50" s="64">
        <f t="shared" si="10"/>
        <v>0.50839999999999996</v>
      </c>
      <c r="C50" s="64">
        <f t="shared" si="11"/>
        <v>0.54610000000000003</v>
      </c>
      <c r="D50" s="64">
        <f t="shared" si="12"/>
        <v>0.60770000000000013</v>
      </c>
      <c r="E50" s="64">
        <f t="shared" si="13"/>
        <v>0.82869999999999988</v>
      </c>
      <c r="F50" s="64">
        <f t="shared" si="14"/>
        <v>0.80219999999999991</v>
      </c>
      <c r="G50" s="64">
        <f t="shared" si="15"/>
        <v>0.6886000000000001</v>
      </c>
    </row>
    <row r="51" spans="1:7">
      <c r="A51" s="59" t="s">
        <v>503</v>
      </c>
      <c r="B51" s="64">
        <f t="shared" si="10"/>
        <v>0.73759999999999992</v>
      </c>
      <c r="C51" s="64">
        <f t="shared" si="11"/>
        <v>0.79049999999999998</v>
      </c>
      <c r="D51" s="64">
        <f t="shared" si="12"/>
        <v>0.79710000000000014</v>
      </c>
      <c r="E51" s="64">
        <f t="shared" si="13"/>
        <v>0.92999999999999994</v>
      </c>
      <c r="F51" s="64">
        <f t="shared" si="14"/>
        <v>0.92819999999999991</v>
      </c>
      <c r="G51" s="64">
        <f t="shared" si="15"/>
        <v>0.85880000000000012</v>
      </c>
    </row>
    <row r="52" spans="1:7">
      <c r="A52" s="59" t="s">
        <v>504</v>
      </c>
      <c r="B52" s="64">
        <f t="shared" si="10"/>
        <v>0.8526999999999999</v>
      </c>
      <c r="C52" s="64">
        <f t="shared" si="11"/>
        <v>0.90310000000000001</v>
      </c>
      <c r="D52" s="64">
        <f t="shared" si="12"/>
        <v>0.89790000000000014</v>
      </c>
      <c r="E52" s="64">
        <f t="shared" si="13"/>
        <v>0.95909999999999995</v>
      </c>
      <c r="F52" s="64">
        <f t="shared" si="14"/>
        <v>0.97009999999999996</v>
      </c>
      <c r="G52" s="64">
        <f t="shared" si="15"/>
        <v>0.93890000000000007</v>
      </c>
    </row>
    <row r="53" spans="1:7">
      <c r="A53" s="59" t="s">
        <v>505</v>
      </c>
      <c r="B53" s="64">
        <f t="shared" si="10"/>
        <v>0.90549999999999986</v>
      </c>
      <c r="C53" s="64">
        <f t="shared" si="11"/>
        <v>0.95169999999999999</v>
      </c>
      <c r="D53" s="64">
        <f t="shared" si="12"/>
        <v>0.94130000000000014</v>
      </c>
      <c r="E53" s="64">
        <f t="shared" si="13"/>
        <v>0.97739999999999994</v>
      </c>
      <c r="F53" s="64">
        <f t="shared" si="14"/>
        <v>0.98399999999999999</v>
      </c>
      <c r="G53" s="64">
        <f t="shared" si="15"/>
        <v>0.96940000000000004</v>
      </c>
    </row>
    <row r="54" spans="1:7">
      <c r="A54" s="59" t="s">
        <v>506</v>
      </c>
      <c r="B54" s="64">
        <f t="shared" si="10"/>
        <v>0.96279999999999988</v>
      </c>
      <c r="C54" s="64">
        <f t="shared" si="11"/>
        <v>0.98270000000000002</v>
      </c>
      <c r="D54" s="64">
        <f t="shared" si="12"/>
        <v>0.98390000000000011</v>
      </c>
      <c r="E54" s="64">
        <f t="shared" si="13"/>
        <v>0.98819999999999997</v>
      </c>
      <c r="F54" s="64">
        <f t="shared" si="14"/>
        <v>0.99299999999999999</v>
      </c>
      <c r="G54" s="64">
        <f t="shared" si="15"/>
        <v>0.98520000000000008</v>
      </c>
    </row>
    <row r="55" spans="1:7">
      <c r="A55" s="59" t="s">
        <v>507</v>
      </c>
      <c r="B55" s="64">
        <f t="shared" si="10"/>
        <v>0.98269999999999991</v>
      </c>
      <c r="C55" s="64">
        <f t="shared" si="11"/>
        <v>0.99070000000000003</v>
      </c>
      <c r="D55" s="64">
        <f t="shared" si="12"/>
        <v>0.99260000000000015</v>
      </c>
      <c r="E55" s="64">
        <f t="shared" si="13"/>
        <v>0.99080000000000001</v>
      </c>
      <c r="F55" s="64">
        <f t="shared" si="14"/>
        <v>0.99480000000000002</v>
      </c>
      <c r="G55" s="64">
        <f t="shared" si="15"/>
        <v>0.99600000000000011</v>
      </c>
    </row>
    <row r="56" spans="1:7">
      <c r="A56" s="59" t="s">
        <v>508</v>
      </c>
      <c r="B56" s="64">
        <f t="shared" si="10"/>
        <v>0.99399999999999988</v>
      </c>
      <c r="C56" s="64">
        <f t="shared" si="11"/>
        <v>0.99630000000000007</v>
      </c>
      <c r="D56" s="64">
        <f t="shared" si="12"/>
        <v>0.9962000000000002</v>
      </c>
      <c r="E56" s="64">
        <f t="shared" si="13"/>
        <v>0.99680000000000002</v>
      </c>
      <c r="F56" s="64">
        <f t="shared" si="14"/>
        <v>0.99509999999999998</v>
      </c>
      <c r="G56" s="64">
        <f t="shared" si="15"/>
        <v>0.99600000000000011</v>
      </c>
    </row>
    <row r="57" spans="1:7">
      <c r="A57" s="59" t="s">
        <v>509</v>
      </c>
      <c r="B57" s="64">
        <f t="shared" si="10"/>
        <v>0.99999999999999989</v>
      </c>
      <c r="C57" s="64">
        <f t="shared" si="11"/>
        <v>1</v>
      </c>
      <c r="D57" s="64">
        <f t="shared" si="12"/>
        <v>1.0000000000000002</v>
      </c>
      <c r="E57" s="64">
        <f t="shared" si="13"/>
        <v>1</v>
      </c>
      <c r="F57" s="64">
        <f t="shared" si="14"/>
        <v>1</v>
      </c>
      <c r="G57" s="64">
        <f t="shared" si="15"/>
        <v>1</v>
      </c>
    </row>
    <row r="58" spans="1:7">
      <c r="B58" s="69"/>
      <c r="C58" s="69"/>
      <c r="D58" s="69"/>
      <c r="E58" s="69"/>
      <c r="F58" s="69"/>
      <c r="G58" s="69"/>
    </row>
    <row r="59" spans="1:7">
      <c r="B59" s="69"/>
      <c r="C59" s="69"/>
      <c r="D59" s="69"/>
      <c r="E59" s="69"/>
      <c r="F59" s="69"/>
      <c r="G59" s="69"/>
    </row>
  </sheetData>
  <conditionalFormatting sqref="A2:G57">
    <cfRule type="expression" dxfId="0" priority="1">
      <formula>MOD(ROW(),3)=2</formula>
    </cfRule>
  </conditionalFormatting>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26A57-FBD4-D74A-AF3E-A420582BB48C}">
  <sheetPr>
    <tabColor theme="5" tint="0.59999389629810485"/>
  </sheetPr>
  <dimension ref="A1:I52"/>
  <sheetViews>
    <sheetView topLeftCell="A30" workbookViewId="0">
      <selection activeCell="K6" sqref="K6"/>
    </sheetView>
  </sheetViews>
  <sheetFormatPr defaultColWidth="11" defaultRowHeight="15.75"/>
  <cols>
    <col min="1" max="1" width="15.625" bestFit="1" customWidth="1"/>
    <col min="3" max="3" width="22.125" bestFit="1" customWidth="1"/>
    <col min="5" max="5" width="45.125" bestFit="1" customWidth="1"/>
    <col min="8" max="8" width="61.625" bestFit="1" customWidth="1"/>
    <col min="9" max="9" width="14.875" bestFit="1" customWidth="1"/>
  </cols>
  <sheetData>
    <row r="1" spans="1:9" ht="31.5">
      <c r="A1" s="2" t="s">
        <v>510</v>
      </c>
      <c r="B1" s="2"/>
      <c r="C1" s="2"/>
      <c r="E1" t="s">
        <v>511</v>
      </c>
      <c r="G1" s="1" t="s">
        <v>512</v>
      </c>
      <c r="H1" t="s">
        <v>136</v>
      </c>
      <c r="I1" t="s">
        <v>139</v>
      </c>
    </row>
    <row r="2" spans="1:9">
      <c r="A2" s="3" t="s">
        <v>513</v>
      </c>
      <c r="B2" s="3" t="s">
        <v>514</v>
      </c>
      <c r="C2" s="3" t="str">
        <f>A2&amp;" to "&amp;B2</f>
        <v>Storlysia Currency to USD</v>
      </c>
      <c r="E2" t="s">
        <v>86</v>
      </c>
      <c r="H2" t="s">
        <v>64</v>
      </c>
      <c r="I2" t="s">
        <v>73</v>
      </c>
    </row>
    <row r="3" spans="1:9">
      <c r="A3">
        <v>1.321</v>
      </c>
      <c r="B3">
        <v>1</v>
      </c>
      <c r="C3" s="45">
        <f>B3/A3</f>
        <v>0.75700227100681305</v>
      </c>
      <c r="E3" t="s">
        <v>155</v>
      </c>
      <c r="H3" t="s">
        <v>65</v>
      </c>
      <c r="I3" t="s">
        <v>112</v>
      </c>
    </row>
    <row r="4" spans="1:9">
      <c r="E4" t="s">
        <v>143</v>
      </c>
      <c r="H4" t="s">
        <v>66</v>
      </c>
      <c r="I4" t="s">
        <v>141</v>
      </c>
    </row>
    <row r="5" spans="1:9">
      <c r="E5" t="s">
        <v>154</v>
      </c>
      <c r="H5" t="s">
        <v>67</v>
      </c>
      <c r="I5" t="s">
        <v>142</v>
      </c>
    </row>
    <row r="6" spans="1:9">
      <c r="E6" t="s">
        <v>153</v>
      </c>
      <c r="H6" t="s">
        <v>68</v>
      </c>
      <c r="I6" t="s">
        <v>73</v>
      </c>
    </row>
    <row r="7" spans="1:9">
      <c r="E7" t="s">
        <v>156</v>
      </c>
      <c r="H7" t="s">
        <v>69</v>
      </c>
      <c r="I7" t="s">
        <v>73</v>
      </c>
    </row>
    <row r="8" spans="1:9">
      <c r="E8" t="s">
        <v>157</v>
      </c>
      <c r="H8" t="s">
        <v>70</v>
      </c>
      <c r="I8" t="s">
        <v>112</v>
      </c>
    </row>
    <row r="9" spans="1:9">
      <c r="H9" t="s">
        <v>71</v>
      </c>
      <c r="I9" t="s">
        <v>143</v>
      </c>
    </row>
    <row r="10" spans="1:9">
      <c r="H10" t="s">
        <v>72</v>
      </c>
      <c r="I10" t="s">
        <v>143</v>
      </c>
    </row>
    <row r="11" spans="1:9">
      <c r="H11" t="s">
        <v>73</v>
      </c>
      <c r="I11" t="s">
        <v>73</v>
      </c>
    </row>
    <row r="12" spans="1:9">
      <c r="H12" t="s">
        <v>74</v>
      </c>
      <c r="I12" t="s">
        <v>143</v>
      </c>
    </row>
    <row r="13" spans="1:9">
      <c r="H13" t="s">
        <v>75</v>
      </c>
      <c r="I13" t="s">
        <v>143</v>
      </c>
    </row>
    <row r="14" spans="1:9">
      <c r="H14" t="s">
        <v>76</v>
      </c>
      <c r="I14" t="s">
        <v>141</v>
      </c>
    </row>
    <row r="15" spans="1:9">
      <c r="H15" t="s">
        <v>77</v>
      </c>
      <c r="I15" t="s">
        <v>141</v>
      </c>
    </row>
    <row r="16" spans="1:9">
      <c r="H16" t="s">
        <v>78</v>
      </c>
      <c r="I16" t="s">
        <v>141</v>
      </c>
    </row>
    <row r="17" spans="8:9">
      <c r="H17" t="s">
        <v>79</v>
      </c>
      <c r="I17" t="s">
        <v>143</v>
      </c>
    </row>
    <row r="18" spans="8:9">
      <c r="H18" t="s">
        <v>80</v>
      </c>
      <c r="I18" t="s">
        <v>143</v>
      </c>
    </row>
    <row r="19" spans="8:9">
      <c r="H19" t="s">
        <v>81</v>
      </c>
      <c r="I19" t="s">
        <v>141</v>
      </c>
    </row>
    <row r="20" spans="8:9">
      <c r="H20" t="s">
        <v>82</v>
      </c>
      <c r="I20" t="s">
        <v>73</v>
      </c>
    </row>
    <row r="21" spans="8:9">
      <c r="H21" t="s">
        <v>83</v>
      </c>
      <c r="I21" t="s">
        <v>143</v>
      </c>
    </row>
    <row r="22" spans="8:9">
      <c r="H22" t="s">
        <v>84</v>
      </c>
      <c r="I22" t="s">
        <v>141</v>
      </c>
    </row>
    <row r="23" spans="8:9">
      <c r="H23" t="s">
        <v>85</v>
      </c>
      <c r="I23" t="s">
        <v>112</v>
      </c>
    </row>
    <row r="24" spans="8:9">
      <c r="H24" t="s">
        <v>86</v>
      </c>
      <c r="I24" t="s">
        <v>143</v>
      </c>
    </row>
    <row r="25" spans="8:9">
      <c r="H25" t="s">
        <v>87</v>
      </c>
      <c r="I25" t="s">
        <v>141</v>
      </c>
    </row>
    <row r="26" spans="8:9">
      <c r="H26" t="s">
        <v>88</v>
      </c>
      <c r="I26" t="s">
        <v>141</v>
      </c>
    </row>
    <row r="27" spans="8:9">
      <c r="H27" t="s">
        <v>89</v>
      </c>
      <c r="I27" t="s">
        <v>73</v>
      </c>
    </row>
    <row r="28" spans="8:9">
      <c r="H28" t="s">
        <v>90</v>
      </c>
      <c r="I28" t="s">
        <v>141</v>
      </c>
    </row>
    <row r="29" spans="8:9">
      <c r="H29" t="s">
        <v>91</v>
      </c>
      <c r="I29" t="s">
        <v>143</v>
      </c>
    </row>
    <row r="30" spans="8:9">
      <c r="H30" s="51" t="s">
        <v>92</v>
      </c>
      <c r="I30" s="51" t="s">
        <v>143</v>
      </c>
    </row>
    <row r="31" spans="8:9">
      <c r="H31" t="s">
        <v>93</v>
      </c>
      <c r="I31" t="s">
        <v>143</v>
      </c>
    </row>
    <row r="32" spans="8:9">
      <c r="H32" t="s">
        <v>94</v>
      </c>
      <c r="I32" t="s">
        <v>141</v>
      </c>
    </row>
    <row r="33" spans="8:9">
      <c r="H33" t="s">
        <v>95</v>
      </c>
      <c r="I33" t="s">
        <v>143</v>
      </c>
    </row>
    <row r="34" spans="8:9">
      <c r="H34" t="s">
        <v>96</v>
      </c>
      <c r="I34" t="s">
        <v>144</v>
      </c>
    </row>
    <row r="35" spans="8:9">
      <c r="H35" t="s">
        <v>97</v>
      </c>
      <c r="I35" t="s">
        <v>73</v>
      </c>
    </row>
    <row r="36" spans="8:9">
      <c r="H36" t="s">
        <v>98</v>
      </c>
      <c r="I36" t="s">
        <v>141</v>
      </c>
    </row>
    <row r="37" spans="8:9">
      <c r="H37" s="51" t="s">
        <v>99</v>
      </c>
      <c r="I37" s="51" t="s">
        <v>141</v>
      </c>
    </row>
    <row r="38" spans="8:9">
      <c r="H38" t="s">
        <v>100</v>
      </c>
      <c r="I38" t="s">
        <v>143</v>
      </c>
    </row>
    <row r="39" spans="8:9">
      <c r="H39" t="s">
        <v>101</v>
      </c>
      <c r="I39" t="s">
        <v>141</v>
      </c>
    </row>
    <row r="40" spans="8:9">
      <c r="H40" t="s">
        <v>102</v>
      </c>
      <c r="I40" t="s">
        <v>141</v>
      </c>
    </row>
    <row r="41" spans="8:9">
      <c r="H41" t="s">
        <v>103</v>
      </c>
      <c r="I41" t="s">
        <v>73</v>
      </c>
    </row>
    <row r="42" spans="8:9">
      <c r="H42" s="51" t="s">
        <v>104</v>
      </c>
      <c r="I42" s="51" t="s">
        <v>141</v>
      </c>
    </row>
    <row r="43" spans="8:9">
      <c r="H43" t="s">
        <v>105</v>
      </c>
      <c r="I43" t="s">
        <v>141</v>
      </c>
    </row>
    <row r="44" spans="8:9">
      <c r="H44" t="s">
        <v>106</v>
      </c>
      <c r="I44" t="s">
        <v>143</v>
      </c>
    </row>
    <row r="45" spans="8:9">
      <c r="H45" t="s">
        <v>107</v>
      </c>
      <c r="I45" t="s">
        <v>143</v>
      </c>
    </row>
    <row r="46" spans="8:9">
      <c r="H46" t="s">
        <v>108</v>
      </c>
      <c r="I46" t="s">
        <v>143</v>
      </c>
    </row>
    <row r="47" spans="8:9">
      <c r="H47" t="s">
        <v>109</v>
      </c>
      <c r="I47" t="s">
        <v>73</v>
      </c>
    </row>
    <row r="48" spans="8:9">
      <c r="H48" t="s">
        <v>110</v>
      </c>
      <c r="I48" t="s">
        <v>73</v>
      </c>
    </row>
    <row r="49" spans="8:9">
      <c r="H49" t="s">
        <v>111</v>
      </c>
      <c r="I49" t="s">
        <v>141</v>
      </c>
    </row>
    <row r="50" spans="8:9">
      <c r="H50" t="s">
        <v>112</v>
      </c>
      <c r="I50" t="s">
        <v>112</v>
      </c>
    </row>
    <row r="51" spans="8:9">
      <c r="H51" t="s">
        <v>113</v>
      </c>
      <c r="I51" t="s">
        <v>143</v>
      </c>
    </row>
    <row r="52" spans="8:9">
      <c r="H52" s="51" t="s">
        <v>114</v>
      </c>
      <c r="I52" s="51" t="s">
        <v>145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98A03-12EF-EC46-82DD-FAB584F327CC}">
  <sheetPr>
    <tabColor theme="5"/>
  </sheetPr>
  <dimension ref="A1"/>
  <sheetViews>
    <sheetView workbookViewId="0">
      <selection activeCell="J15" sqref="J15"/>
    </sheetView>
  </sheetViews>
  <sheetFormatPr defaultColWidth="11" defaultRowHeight="15.7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04719-1136-5746-8F12-C986B2023CF6}">
  <sheetPr>
    <tabColor theme="5" tint="0.59999389629810485"/>
  </sheetPr>
  <dimension ref="A1:J31"/>
  <sheetViews>
    <sheetView topLeftCell="A2" workbookViewId="0">
      <selection activeCell="G3" sqref="G3"/>
    </sheetView>
  </sheetViews>
  <sheetFormatPr defaultColWidth="11" defaultRowHeight="15.75"/>
  <cols>
    <col min="1" max="1" width="15.5" bestFit="1" customWidth="1"/>
    <col min="2" max="2" width="15" customWidth="1"/>
    <col min="3" max="3" width="17.625" bestFit="1" customWidth="1"/>
    <col min="4" max="4" width="14.375" bestFit="1" customWidth="1"/>
    <col min="5" max="5" width="6" customWidth="1"/>
    <col min="6" max="6" width="15.625" customWidth="1"/>
  </cols>
  <sheetData>
    <row r="1" spans="1:9" ht="63">
      <c r="A1" s="76" t="s">
        <v>515</v>
      </c>
      <c r="B1" s="76" t="s">
        <v>516</v>
      </c>
      <c r="C1" s="77"/>
      <c r="D1" s="77"/>
      <c r="F1" s="76" t="s">
        <v>517</v>
      </c>
      <c r="G1" s="76" t="s">
        <v>518</v>
      </c>
      <c r="H1" s="77"/>
      <c r="I1" s="77"/>
    </row>
    <row r="2" spans="1:9" ht="31.5">
      <c r="A2" s="78" t="s">
        <v>519</v>
      </c>
      <c r="B2" s="80" t="s">
        <v>520</v>
      </c>
      <c r="C2" s="80" t="s">
        <v>521</v>
      </c>
      <c r="D2" s="80" t="s">
        <v>522</v>
      </c>
      <c r="F2" s="78" t="s">
        <v>519</v>
      </c>
      <c r="G2" s="78" t="s">
        <v>34</v>
      </c>
      <c r="H2" s="78" t="s">
        <v>35</v>
      </c>
      <c r="I2" s="78" t="s">
        <v>36</v>
      </c>
    </row>
    <row r="3" spans="1:9">
      <c r="A3" s="43">
        <v>1</v>
      </c>
      <c r="B3" s="69">
        <f>$C$27/12</f>
        <v>1.3396209810249879E-2</v>
      </c>
      <c r="C3" s="69">
        <f>$C$28/12</f>
        <v>3.4331664874280764E-2</v>
      </c>
      <c r="D3" s="69">
        <f>$C$29/12</f>
        <v>5.2674511060243824E-2</v>
      </c>
      <c r="F3" s="43">
        <v>1</v>
      </c>
      <c r="G3" s="69">
        <f t="shared" ref="G3:G14" si="0">MIN(B3,$B$30)</f>
        <v>1.3396209810249879E-2</v>
      </c>
      <c r="H3" s="69">
        <f t="shared" ref="H3:H14" si="1">MIN(C3,$B$30)</f>
        <v>3.4331664874280764E-2</v>
      </c>
      <c r="I3" s="69">
        <f t="shared" ref="I3:I14" si="2">MIN(D3,$B$30)</f>
        <v>5.2674511060243824E-2</v>
      </c>
    </row>
    <row r="4" spans="1:9">
      <c r="A4" s="43">
        <f>A3+1</f>
        <v>2</v>
      </c>
      <c r="B4" s="69">
        <f t="shared" ref="B4:D14" si="3">B$3*$A4</f>
        <v>2.6792419620499757E-2</v>
      </c>
      <c r="C4" s="69">
        <f t="shared" si="3"/>
        <v>6.8663329748561527E-2</v>
      </c>
      <c r="D4" s="69">
        <f t="shared" si="3"/>
        <v>0.10534902212048765</v>
      </c>
      <c r="F4" s="43">
        <f>F3+1</f>
        <v>2</v>
      </c>
      <c r="G4" s="69">
        <f t="shared" si="0"/>
        <v>2.6792419620499757E-2</v>
      </c>
      <c r="H4" s="69">
        <f t="shared" si="1"/>
        <v>6.8663329748561527E-2</v>
      </c>
      <c r="I4" s="69">
        <f t="shared" si="2"/>
        <v>0.10534902212048765</v>
      </c>
    </row>
    <row r="5" spans="1:9">
      <c r="A5" s="43">
        <f t="shared" ref="A5:A14" si="4">A4+1</f>
        <v>3</v>
      </c>
      <c r="B5" s="69">
        <f t="shared" si="3"/>
        <v>4.0188629430749634E-2</v>
      </c>
      <c r="C5" s="69">
        <f t="shared" si="3"/>
        <v>0.10299499462284228</v>
      </c>
      <c r="D5" s="69">
        <f t="shared" si="3"/>
        <v>0.15802353318073148</v>
      </c>
      <c r="F5" s="43">
        <f t="shared" ref="F5:F14" si="5">F4+1</f>
        <v>3</v>
      </c>
      <c r="G5" s="69">
        <f t="shared" si="0"/>
        <v>4.0188629430749634E-2</v>
      </c>
      <c r="H5" s="69">
        <f t="shared" si="1"/>
        <v>0.10299499462284228</v>
      </c>
      <c r="I5" s="69">
        <f t="shared" si="2"/>
        <v>0.15802353318073148</v>
      </c>
    </row>
    <row r="6" spans="1:9">
      <c r="A6" s="43">
        <f t="shared" si="4"/>
        <v>4</v>
      </c>
      <c r="B6" s="69">
        <f t="shared" si="3"/>
        <v>5.3584839240999514E-2</v>
      </c>
      <c r="C6" s="69">
        <f t="shared" si="3"/>
        <v>0.13732665949712305</v>
      </c>
      <c r="D6" s="69">
        <f t="shared" si="3"/>
        <v>0.2106980442409753</v>
      </c>
      <c r="F6" s="43">
        <f t="shared" si="5"/>
        <v>4</v>
      </c>
      <c r="G6" s="69">
        <f t="shared" si="0"/>
        <v>5.3584839240999514E-2</v>
      </c>
      <c r="H6" s="69">
        <f t="shared" si="1"/>
        <v>0.13732665949712305</v>
      </c>
      <c r="I6" s="69">
        <f t="shared" si="2"/>
        <v>0.2106980442409753</v>
      </c>
    </row>
    <row r="7" spans="1:9">
      <c r="A7" s="43">
        <f t="shared" si="4"/>
        <v>5</v>
      </c>
      <c r="B7" s="69">
        <f t="shared" si="3"/>
        <v>6.6981049051249394E-2</v>
      </c>
      <c r="C7" s="69">
        <f t="shared" si="3"/>
        <v>0.17165832437140383</v>
      </c>
      <c r="D7" s="69">
        <f t="shared" si="3"/>
        <v>0.26337255530121911</v>
      </c>
      <c r="F7" s="43">
        <f t="shared" si="5"/>
        <v>5</v>
      </c>
      <c r="G7" s="69">
        <f t="shared" si="0"/>
        <v>6.6981049051249394E-2</v>
      </c>
      <c r="H7" s="69">
        <f t="shared" si="1"/>
        <v>0.17165832437140383</v>
      </c>
      <c r="I7" s="69">
        <f t="shared" si="2"/>
        <v>0.26337255530121911</v>
      </c>
    </row>
    <row r="8" spans="1:9">
      <c r="A8" s="43">
        <f t="shared" si="4"/>
        <v>6</v>
      </c>
      <c r="B8" s="69">
        <f t="shared" si="3"/>
        <v>8.0377258861499268E-2</v>
      </c>
      <c r="C8" s="69">
        <f t="shared" si="3"/>
        <v>0.20598998924568457</v>
      </c>
      <c r="D8" s="69">
        <f t="shared" si="3"/>
        <v>0.31604706636146296</v>
      </c>
      <c r="F8" s="43">
        <f t="shared" si="5"/>
        <v>6</v>
      </c>
      <c r="G8" s="69">
        <f t="shared" si="0"/>
        <v>8.0377258861499268E-2</v>
      </c>
      <c r="H8" s="69">
        <f t="shared" si="1"/>
        <v>0.20598998924568457</v>
      </c>
      <c r="I8" s="69">
        <f t="shared" si="2"/>
        <v>0.31604706636146296</v>
      </c>
    </row>
    <row r="9" spans="1:9">
      <c r="A9" s="43">
        <f t="shared" si="4"/>
        <v>7</v>
      </c>
      <c r="B9" s="69">
        <f t="shared" si="3"/>
        <v>9.3773468671749155E-2</v>
      </c>
      <c r="C9" s="69">
        <f t="shared" si="3"/>
        <v>0.24032165411996534</v>
      </c>
      <c r="D9" s="69">
        <f t="shared" si="3"/>
        <v>0.36872157742170675</v>
      </c>
      <c r="F9" s="43">
        <f t="shared" si="5"/>
        <v>7</v>
      </c>
      <c r="G9" s="69">
        <f t="shared" si="0"/>
        <v>9.3773468671749155E-2</v>
      </c>
      <c r="H9" s="69">
        <f t="shared" si="1"/>
        <v>0.24032165411996534</v>
      </c>
      <c r="I9" s="69">
        <f t="shared" si="2"/>
        <v>0.36872157742170675</v>
      </c>
    </row>
    <row r="10" spans="1:9">
      <c r="A10" s="43">
        <f t="shared" si="4"/>
        <v>8</v>
      </c>
      <c r="B10" s="69">
        <f t="shared" si="3"/>
        <v>0.10716967848199903</v>
      </c>
      <c r="C10" s="69">
        <f t="shared" si="3"/>
        <v>0.27465331899424611</v>
      </c>
      <c r="D10" s="69">
        <f t="shared" si="3"/>
        <v>0.42139608848195059</v>
      </c>
      <c r="F10" s="43">
        <f t="shared" si="5"/>
        <v>8</v>
      </c>
      <c r="G10" s="69">
        <f t="shared" si="0"/>
        <v>0.10716967848199903</v>
      </c>
      <c r="H10" s="69">
        <f t="shared" si="1"/>
        <v>0.27465331899424611</v>
      </c>
      <c r="I10" s="69">
        <f t="shared" si="2"/>
        <v>0.42139608848195059</v>
      </c>
    </row>
    <row r="11" spans="1:9">
      <c r="A11" s="43">
        <f t="shared" si="4"/>
        <v>9</v>
      </c>
      <c r="B11" s="69">
        <f t="shared" si="3"/>
        <v>0.1205658882922489</v>
      </c>
      <c r="C11" s="69">
        <f t="shared" si="3"/>
        <v>0.30898498386852685</v>
      </c>
      <c r="D11" s="69">
        <f t="shared" si="3"/>
        <v>0.47407059954219444</v>
      </c>
      <c r="F11" s="43">
        <f t="shared" si="5"/>
        <v>9</v>
      </c>
      <c r="G11" s="69">
        <f t="shared" si="0"/>
        <v>0.1205658882922489</v>
      </c>
      <c r="H11" s="69">
        <f t="shared" si="1"/>
        <v>0.30898498386852685</v>
      </c>
      <c r="I11" s="69">
        <f t="shared" si="2"/>
        <v>0.47407059954219444</v>
      </c>
    </row>
    <row r="12" spans="1:9">
      <c r="A12" s="43">
        <f t="shared" si="4"/>
        <v>10</v>
      </c>
      <c r="B12" s="69">
        <f t="shared" si="3"/>
        <v>0.13396209810249879</v>
      </c>
      <c r="C12" s="69">
        <f t="shared" si="3"/>
        <v>0.34331664874280765</v>
      </c>
      <c r="D12" s="69">
        <f t="shared" si="3"/>
        <v>0.52674511060243823</v>
      </c>
      <c r="F12" s="43">
        <f t="shared" si="5"/>
        <v>10</v>
      </c>
      <c r="G12" s="69">
        <f t="shared" si="0"/>
        <v>0.13396209810249879</v>
      </c>
      <c r="H12" s="69">
        <f t="shared" si="1"/>
        <v>0.34331664874280765</v>
      </c>
      <c r="I12" s="69">
        <f t="shared" si="2"/>
        <v>0.5</v>
      </c>
    </row>
    <row r="13" spans="1:9">
      <c r="A13" s="43">
        <f t="shared" si="4"/>
        <v>11</v>
      </c>
      <c r="B13" s="69">
        <f t="shared" si="3"/>
        <v>0.14735830791274868</v>
      </c>
      <c r="C13" s="69">
        <f t="shared" si="3"/>
        <v>0.37764831361708839</v>
      </c>
      <c r="D13" s="69">
        <f t="shared" si="3"/>
        <v>0.57941962166268202</v>
      </c>
      <c r="F13" s="43">
        <f t="shared" si="5"/>
        <v>11</v>
      </c>
      <c r="G13" s="69">
        <f t="shared" si="0"/>
        <v>0.14735830791274868</v>
      </c>
      <c r="H13" s="69">
        <f t="shared" si="1"/>
        <v>0.37764831361708839</v>
      </c>
      <c r="I13" s="69">
        <f t="shared" si="2"/>
        <v>0.5</v>
      </c>
    </row>
    <row r="14" spans="1:9">
      <c r="A14" s="43">
        <f t="shared" si="4"/>
        <v>12</v>
      </c>
      <c r="B14" s="69">
        <f t="shared" si="3"/>
        <v>0.16075451772299854</v>
      </c>
      <c r="C14" s="69">
        <f t="shared" si="3"/>
        <v>0.41197997849136914</v>
      </c>
      <c r="D14" s="69">
        <f t="shared" si="3"/>
        <v>0.63209413272292592</v>
      </c>
      <c r="F14" s="43">
        <f t="shared" si="5"/>
        <v>12</v>
      </c>
      <c r="G14" s="69">
        <f t="shared" si="0"/>
        <v>0.16075451772299854</v>
      </c>
      <c r="H14" s="69">
        <f t="shared" si="1"/>
        <v>0.41197997849136914</v>
      </c>
      <c r="I14" s="69">
        <f t="shared" si="2"/>
        <v>0.5</v>
      </c>
    </row>
    <row r="16" spans="1:9">
      <c r="B16" s="1"/>
    </row>
    <row r="17" spans="1:10">
      <c r="A17" s="71" t="s">
        <v>403</v>
      </c>
      <c r="B17" s="4"/>
      <c r="C17" s="4"/>
      <c r="D17" s="4"/>
      <c r="E17" s="4"/>
      <c r="F17" s="4"/>
      <c r="G17" s="4"/>
      <c r="H17" s="4"/>
      <c r="I17" s="4"/>
      <c r="J17" s="4"/>
    </row>
    <row r="18" spans="1:10">
      <c r="A18" s="4" t="s">
        <v>523</v>
      </c>
      <c r="B18" s="72" t="s">
        <v>524</v>
      </c>
      <c r="C18" s="4"/>
      <c r="D18" s="4"/>
      <c r="E18" s="4"/>
      <c r="F18" s="4"/>
      <c r="G18" s="4"/>
      <c r="H18" s="4"/>
      <c r="I18" s="4"/>
      <c r="J18" s="4"/>
    </row>
    <row r="19" spans="1:10">
      <c r="A19" s="4" t="s">
        <v>525</v>
      </c>
      <c r="B19" s="4"/>
      <c r="C19" s="4"/>
      <c r="D19" s="4"/>
      <c r="E19" s="4"/>
      <c r="F19" s="4"/>
      <c r="G19" s="4"/>
      <c r="H19" s="4"/>
      <c r="I19" s="4"/>
      <c r="J19" s="4"/>
    </row>
    <row r="20" spans="1:10">
      <c r="A20" s="4" t="s">
        <v>526</v>
      </c>
      <c r="B20" s="4"/>
      <c r="C20" s="4"/>
      <c r="D20" s="4"/>
      <c r="E20" s="4"/>
      <c r="F20" s="4"/>
      <c r="G20" s="4"/>
      <c r="H20" s="4"/>
      <c r="I20" s="4"/>
      <c r="J20" s="4"/>
    </row>
    <row r="21" spans="1:10">
      <c r="A21" s="4" t="s">
        <v>527</v>
      </c>
      <c r="B21" s="4"/>
      <c r="C21" s="4"/>
      <c r="D21" s="4"/>
      <c r="E21" s="4"/>
      <c r="F21" s="4"/>
      <c r="G21" s="4"/>
      <c r="H21" s="4"/>
      <c r="I21" s="4"/>
      <c r="J21" s="4"/>
    </row>
    <row r="22" spans="1:10">
      <c r="A22" s="4" t="s">
        <v>528</v>
      </c>
      <c r="B22" s="4"/>
      <c r="C22" s="4"/>
      <c r="D22" s="4"/>
      <c r="E22" s="4"/>
      <c r="F22" s="4"/>
      <c r="G22" s="4"/>
      <c r="H22" s="4"/>
      <c r="I22" s="4"/>
      <c r="J22" s="4"/>
    </row>
    <row r="23" spans="1:10">
      <c r="A23" s="4" t="s">
        <v>529</v>
      </c>
      <c r="B23" s="4"/>
      <c r="C23" s="4"/>
      <c r="D23" s="4"/>
      <c r="E23" s="4"/>
      <c r="F23" s="4"/>
      <c r="G23" s="4"/>
      <c r="H23" s="4"/>
      <c r="I23" s="4"/>
      <c r="J23" s="4"/>
    </row>
    <row r="24" spans="1:10">
      <c r="A24" s="4"/>
      <c r="B24" s="4"/>
      <c r="C24" s="4"/>
      <c r="D24" s="4"/>
      <c r="E24" s="4"/>
      <c r="F24" s="4"/>
      <c r="G24" s="4"/>
      <c r="H24" s="4"/>
      <c r="I24" s="4"/>
      <c r="J24" s="4"/>
    </row>
    <row r="25" spans="1:10" ht="47.25">
      <c r="A25" s="4"/>
      <c r="B25" s="6" t="s">
        <v>530</v>
      </c>
      <c r="C25" s="6" t="s">
        <v>531</v>
      </c>
      <c r="D25" s="4"/>
      <c r="E25" s="4"/>
      <c r="F25" s="4"/>
      <c r="G25" s="4"/>
      <c r="H25" s="4"/>
      <c r="I25" s="4"/>
      <c r="J25" s="4"/>
    </row>
    <row r="26" spans="1:10">
      <c r="A26" s="4" t="s">
        <v>532</v>
      </c>
      <c r="B26" s="73">
        <f>Inflation!$F$63</f>
        <v>3.8399999999999997E-2</v>
      </c>
      <c r="C26" s="73">
        <f>(1+B26/12)^12-1</f>
        <v>3.908310113125868E-2</v>
      </c>
      <c r="D26" s="4"/>
      <c r="E26" s="4"/>
      <c r="F26" s="4"/>
      <c r="G26" s="4"/>
      <c r="H26" s="4"/>
      <c r="I26" s="4"/>
      <c r="J26" s="4"/>
    </row>
    <row r="27" spans="1:10">
      <c r="A27" s="4" t="s">
        <v>533</v>
      </c>
      <c r="B27" s="75">
        <f>15%</f>
        <v>0.15</v>
      </c>
      <c r="C27" s="74">
        <f>(1+B27/12)^12-1</f>
        <v>0.16075451772299854</v>
      </c>
      <c r="D27" s="4"/>
      <c r="E27" s="4"/>
      <c r="F27" s="4"/>
      <c r="G27" s="4"/>
      <c r="H27" s="4"/>
      <c r="I27" s="4"/>
      <c r="J27" s="4"/>
    </row>
    <row r="28" spans="1:10">
      <c r="A28" s="4" t="s">
        <v>534</v>
      </c>
      <c r="B28" s="75">
        <v>0.35</v>
      </c>
      <c r="C28" s="74">
        <f t="shared" ref="C28:C29" si="6">(1+B28/12)^12-1</f>
        <v>0.41197997849136914</v>
      </c>
      <c r="D28" s="4"/>
      <c r="E28" s="4"/>
      <c r="F28" s="4"/>
      <c r="G28" s="4"/>
      <c r="H28" s="4"/>
      <c r="I28" s="4"/>
      <c r="J28" s="4"/>
    </row>
    <row r="29" spans="1:10">
      <c r="A29" s="4" t="s">
        <v>535</v>
      </c>
      <c r="B29" s="75">
        <v>0.5</v>
      </c>
      <c r="C29" s="74">
        <f t="shared" si="6"/>
        <v>0.63209413272292592</v>
      </c>
      <c r="D29" s="4"/>
      <c r="E29" s="4"/>
      <c r="F29" s="4"/>
      <c r="G29" s="4"/>
      <c r="H29" s="4"/>
      <c r="I29" s="4"/>
      <c r="J29" s="4"/>
    </row>
    <row r="30" spans="1:10">
      <c r="A30" s="4" t="s">
        <v>536</v>
      </c>
      <c r="B30" s="75">
        <v>0.5</v>
      </c>
      <c r="C30" s="4"/>
      <c r="D30" s="4"/>
      <c r="E30" s="4"/>
      <c r="F30" s="4"/>
      <c r="G30" s="4"/>
      <c r="H30" s="4"/>
      <c r="I30" s="4"/>
      <c r="J30" s="4"/>
    </row>
    <row r="31" spans="1:10">
      <c r="A31" s="79" t="s">
        <v>537</v>
      </c>
      <c r="B31" s="4"/>
      <c r="C31" s="4"/>
      <c r="D31" s="4"/>
      <c r="E31" s="4"/>
      <c r="F31" s="4"/>
      <c r="G31" s="4"/>
      <c r="H31" s="4"/>
      <c r="I31" s="4"/>
      <c r="J31" s="4"/>
    </row>
  </sheetData>
  <hyperlinks>
    <hyperlink ref="B18" r:id="rId1" xr:uid="{A0F016F4-0F4F-9D40-A5C5-604E0CE32D03}"/>
  </hyperlink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8E2EF-9C83-1946-834A-5073B6FE41D6}">
  <sheetPr>
    <tabColor theme="5" tint="0.79998168889431442"/>
  </sheetPr>
  <dimension ref="A1:H79"/>
  <sheetViews>
    <sheetView workbookViewId="0">
      <selection activeCell="A71" sqref="A71"/>
    </sheetView>
  </sheetViews>
  <sheetFormatPr defaultColWidth="11" defaultRowHeight="15.75"/>
  <cols>
    <col min="1" max="1" width="41.5" bestFit="1" customWidth="1"/>
    <col min="2" max="4" width="13" bestFit="1" customWidth="1"/>
    <col min="5" max="7" width="11.5" bestFit="1" customWidth="1"/>
    <col min="13" max="13" width="11" customWidth="1"/>
  </cols>
  <sheetData>
    <row r="1" spans="1:7" ht="33.950000000000003" customHeight="1">
      <c r="A1" s="148" t="s">
        <v>538</v>
      </c>
      <c r="B1" s="148"/>
      <c r="C1" s="148"/>
      <c r="D1" s="148"/>
      <c r="E1" s="148"/>
      <c r="F1" s="148"/>
      <c r="G1" s="148"/>
    </row>
    <row r="2" spans="1:7" ht="31.5">
      <c r="A2" s="84" t="s">
        <v>539</v>
      </c>
      <c r="B2" s="85" t="s">
        <v>540</v>
      </c>
      <c r="C2" s="85" t="s">
        <v>407</v>
      </c>
      <c r="D2" s="85" t="s">
        <v>541</v>
      </c>
      <c r="E2" s="85" t="s">
        <v>409</v>
      </c>
      <c r="F2" s="85" t="s">
        <v>542</v>
      </c>
      <c r="G2" s="85" t="s">
        <v>543</v>
      </c>
    </row>
    <row r="3" spans="1:7">
      <c r="A3" s="35">
        <v>50</v>
      </c>
      <c r="B3" s="67">
        <v>4.2999999999999997E-2</v>
      </c>
      <c r="C3" s="67">
        <v>6.3299999999999995E-2</v>
      </c>
      <c r="D3" s="67">
        <v>3.56E-2</v>
      </c>
      <c r="E3" s="67">
        <v>0.18820000000000001</v>
      </c>
      <c r="F3" s="67">
        <v>9.9599999999999994E-2</v>
      </c>
      <c r="G3" s="67">
        <v>7.5899999999999995E-2</v>
      </c>
    </row>
    <row r="4" spans="1:7">
      <c r="A4" s="35">
        <v>99</v>
      </c>
      <c r="B4" s="67">
        <v>8.8900000000000007E-2</v>
      </c>
      <c r="C4" s="67">
        <v>0.11699999999999999</v>
      </c>
      <c r="D4" s="67">
        <v>9.7900000000000001E-2</v>
      </c>
      <c r="E4" s="67">
        <v>0.377</v>
      </c>
      <c r="F4" s="67">
        <v>0.23929999999999998</v>
      </c>
      <c r="G4" s="67">
        <v>0.23380000000000001</v>
      </c>
    </row>
    <row r="5" spans="1:7">
      <c r="A5" s="35">
        <v>149</v>
      </c>
      <c r="B5" s="67">
        <v>0.15840000000000001</v>
      </c>
      <c r="C5" s="67">
        <v>0.18629999999999999</v>
      </c>
      <c r="D5" s="67">
        <v>0.2102</v>
      </c>
      <c r="E5" s="67">
        <v>0.53479999999999994</v>
      </c>
      <c r="F5" s="67">
        <v>0.4284</v>
      </c>
      <c r="G5" s="67">
        <v>0.3674</v>
      </c>
    </row>
    <row r="6" spans="1:7">
      <c r="A6" s="35">
        <v>199</v>
      </c>
      <c r="B6" s="67">
        <v>0.31879999999999997</v>
      </c>
      <c r="C6" s="67">
        <v>0.33940000000000003</v>
      </c>
      <c r="D6" s="67">
        <v>0.42630000000000001</v>
      </c>
      <c r="E6" s="67">
        <v>0.70739999999999992</v>
      </c>
      <c r="F6" s="67">
        <v>0.61509999999999998</v>
      </c>
      <c r="G6" s="67">
        <v>0.52790000000000004</v>
      </c>
    </row>
    <row r="7" spans="1:7">
      <c r="A7" s="35">
        <v>249</v>
      </c>
      <c r="B7" s="67">
        <v>0.42659999999999998</v>
      </c>
      <c r="C7" s="67">
        <v>0.45140000000000002</v>
      </c>
      <c r="D7" s="67">
        <v>0.53160000000000007</v>
      </c>
      <c r="E7" s="67">
        <v>0.79499999999999993</v>
      </c>
      <c r="F7" s="67">
        <v>0.73429999999999995</v>
      </c>
      <c r="G7" s="67">
        <v>0.63040000000000007</v>
      </c>
    </row>
    <row r="8" spans="1:7">
      <c r="A8" s="35">
        <v>299</v>
      </c>
      <c r="B8" s="67">
        <v>0.50839999999999996</v>
      </c>
      <c r="C8" s="67">
        <v>0.54610000000000003</v>
      </c>
      <c r="D8" s="67">
        <v>0.60770000000000013</v>
      </c>
      <c r="E8" s="67">
        <v>0.82869999999999988</v>
      </c>
      <c r="F8" s="67">
        <v>0.80219999999999991</v>
      </c>
      <c r="G8" s="67">
        <v>0.6886000000000001</v>
      </c>
    </row>
    <row r="9" spans="1:7">
      <c r="A9" s="35">
        <v>399</v>
      </c>
      <c r="B9" s="67">
        <v>0.73759999999999992</v>
      </c>
      <c r="C9" s="67">
        <v>0.79049999999999998</v>
      </c>
      <c r="D9" s="67">
        <v>0.79710000000000014</v>
      </c>
      <c r="E9" s="67">
        <v>0.92999999999999994</v>
      </c>
      <c r="F9" s="67">
        <v>0.92819999999999991</v>
      </c>
      <c r="G9" s="67">
        <v>0.85880000000000012</v>
      </c>
    </row>
    <row r="10" spans="1:7">
      <c r="A10" s="35">
        <v>499</v>
      </c>
      <c r="B10" s="67">
        <v>0.8526999999999999</v>
      </c>
      <c r="C10" s="67">
        <v>0.90310000000000001</v>
      </c>
      <c r="D10" s="67">
        <v>0.89790000000000014</v>
      </c>
      <c r="E10" s="67">
        <v>0.95909999999999995</v>
      </c>
      <c r="F10" s="67">
        <v>0.97009999999999996</v>
      </c>
      <c r="G10" s="67">
        <v>0.93890000000000007</v>
      </c>
    </row>
    <row r="11" spans="1:7">
      <c r="A11" s="35">
        <v>749</v>
      </c>
      <c r="B11" s="67">
        <v>0.90549999999999986</v>
      </c>
      <c r="C11" s="67">
        <v>0.95169999999999999</v>
      </c>
      <c r="D11" s="67">
        <v>0.94130000000000014</v>
      </c>
      <c r="E11" s="67">
        <v>0.97739999999999994</v>
      </c>
      <c r="F11" s="67">
        <v>0.98399999999999999</v>
      </c>
      <c r="G11" s="67">
        <v>0.96940000000000004</v>
      </c>
    </row>
    <row r="12" spans="1:7">
      <c r="A12" s="35">
        <v>999</v>
      </c>
      <c r="B12" s="67">
        <v>0.96279999999999988</v>
      </c>
      <c r="C12" s="67">
        <v>0.98270000000000002</v>
      </c>
      <c r="D12" s="67">
        <v>0.98390000000000011</v>
      </c>
      <c r="E12" s="67">
        <v>0.98819999999999997</v>
      </c>
      <c r="F12" s="67">
        <v>0.99299999999999999</v>
      </c>
      <c r="G12" s="67">
        <v>0.98520000000000008</v>
      </c>
    </row>
    <row r="13" spans="1:7">
      <c r="A13" s="83">
        <v>1499</v>
      </c>
      <c r="B13" s="67">
        <v>0.98269999999999991</v>
      </c>
      <c r="C13" s="67">
        <v>0.99070000000000003</v>
      </c>
      <c r="D13" s="67">
        <v>0.99260000000000015</v>
      </c>
      <c r="E13" s="67">
        <v>0.99080000000000001</v>
      </c>
      <c r="F13" s="67">
        <v>0.99480000000000002</v>
      </c>
      <c r="G13" s="67">
        <v>0.99600000000000011</v>
      </c>
    </row>
    <row r="14" spans="1:7">
      <c r="A14" s="83">
        <v>1990</v>
      </c>
      <c r="B14" s="67">
        <v>0.99399999999999988</v>
      </c>
      <c r="C14" s="67">
        <v>0.99630000000000007</v>
      </c>
      <c r="D14" s="67">
        <v>0.9962000000000002</v>
      </c>
      <c r="E14" s="67">
        <v>0.99680000000000002</v>
      </c>
      <c r="F14" s="67">
        <v>0.99509999999999998</v>
      </c>
      <c r="G14" s="67">
        <v>0.99600000000000011</v>
      </c>
    </row>
    <row r="15" spans="1:7">
      <c r="A15" s="83">
        <v>2000</v>
      </c>
      <c r="B15" s="67">
        <v>0.99999999999999989</v>
      </c>
      <c r="C15" s="67">
        <v>1</v>
      </c>
      <c r="D15" s="67">
        <v>1.0000000000000002</v>
      </c>
      <c r="E15" s="67">
        <v>1</v>
      </c>
      <c r="F15" s="67">
        <v>1</v>
      </c>
      <c r="G15" s="67">
        <v>1</v>
      </c>
    </row>
    <row r="16" spans="1:7" ht="12" customHeight="1"/>
    <row r="17" spans="1:7" ht="33.950000000000003" customHeight="1">
      <c r="A17" s="148" t="s">
        <v>544</v>
      </c>
      <c r="B17" s="148"/>
      <c r="C17" s="148"/>
      <c r="D17" s="148"/>
      <c r="E17" s="148"/>
      <c r="F17" s="148"/>
      <c r="G17" s="148"/>
    </row>
    <row r="18" spans="1:7" ht="31.5">
      <c r="A18" s="84" t="s">
        <v>539</v>
      </c>
      <c r="B18" s="85" t="s">
        <v>540</v>
      </c>
      <c r="C18" s="85" t="s">
        <v>407</v>
      </c>
      <c r="D18" s="85" t="s">
        <v>541</v>
      </c>
      <c r="E18" s="85" t="s">
        <v>409</v>
      </c>
      <c r="F18" s="85" t="s">
        <v>542</v>
      </c>
      <c r="G18" s="85" t="s">
        <v>543</v>
      </c>
    </row>
    <row r="19" spans="1:7">
      <c r="A19" s="35">
        <v>50</v>
      </c>
      <c r="B19" s="67">
        <v>4.2999999999999997E-2</v>
      </c>
      <c r="C19" s="67">
        <v>6.3299999999999995E-2</v>
      </c>
      <c r="D19" s="67">
        <v>3.56E-2</v>
      </c>
      <c r="E19" s="67">
        <v>0.18820000000000001</v>
      </c>
      <c r="F19" s="67">
        <v>9.9599999999999994E-2</v>
      </c>
      <c r="G19" s="67">
        <v>7.5899999999999995E-2</v>
      </c>
    </row>
    <row r="20" spans="1:7">
      <c r="A20" s="35">
        <v>99</v>
      </c>
      <c r="B20" s="67">
        <v>4.5900000000000003E-2</v>
      </c>
      <c r="C20" s="67">
        <v>5.3699999999999998E-2</v>
      </c>
      <c r="D20" s="67">
        <v>6.2300000000000001E-2</v>
      </c>
      <c r="E20" s="67">
        <v>0.1888</v>
      </c>
      <c r="F20" s="67">
        <v>0.13969999999999999</v>
      </c>
      <c r="G20" s="67">
        <v>0.15790000000000001</v>
      </c>
    </row>
    <row r="21" spans="1:7">
      <c r="A21" s="35">
        <v>149</v>
      </c>
      <c r="B21" s="67">
        <v>6.9500000000000006E-2</v>
      </c>
      <c r="C21" s="67">
        <v>6.93E-2</v>
      </c>
      <c r="D21" s="67">
        <v>0.1123</v>
      </c>
      <c r="E21" s="67">
        <v>0.1578</v>
      </c>
      <c r="F21" s="67">
        <v>0.18909999999999999</v>
      </c>
      <c r="G21" s="67">
        <v>0.1336</v>
      </c>
    </row>
    <row r="22" spans="1:7">
      <c r="A22" s="35">
        <v>199</v>
      </c>
      <c r="B22" s="67">
        <v>0.16039999999999999</v>
      </c>
      <c r="C22" s="67">
        <v>0.15310000000000001</v>
      </c>
      <c r="D22" s="67">
        <v>0.21609999999999999</v>
      </c>
      <c r="E22" s="67">
        <v>0.1726</v>
      </c>
      <c r="F22" s="67">
        <v>0.1867</v>
      </c>
      <c r="G22" s="67">
        <v>0.1605</v>
      </c>
    </row>
    <row r="23" spans="1:7">
      <c r="A23" s="35">
        <v>249</v>
      </c>
      <c r="B23" s="67">
        <v>0.10780000000000001</v>
      </c>
      <c r="C23" s="67">
        <v>0.112</v>
      </c>
      <c r="D23" s="67">
        <v>0.1053</v>
      </c>
      <c r="E23" s="67">
        <v>8.7599999999999997E-2</v>
      </c>
      <c r="F23" s="67">
        <v>0.1192</v>
      </c>
      <c r="G23" s="67">
        <v>0.10249999999999999</v>
      </c>
    </row>
    <row r="24" spans="1:7">
      <c r="A24" s="35">
        <v>299</v>
      </c>
      <c r="B24" s="67">
        <v>8.1799999999999998E-2</v>
      </c>
      <c r="C24" s="67">
        <v>9.4700000000000006E-2</v>
      </c>
      <c r="D24" s="67">
        <v>7.6100000000000001E-2</v>
      </c>
      <c r="E24" s="67">
        <v>3.3700000000000001E-2</v>
      </c>
      <c r="F24" s="67">
        <v>6.7900000000000002E-2</v>
      </c>
      <c r="G24" s="67">
        <v>5.8200000000000002E-2</v>
      </c>
    </row>
    <row r="25" spans="1:7">
      <c r="A25" s="35">
        <v>399</v>
      </c>
      <c r="B25" s="67">
        <v>0.22919999999999999</v>
      </c>
      <c r="C25" s="67">
        <v>0.24440000000000001</v>
      </c>
      <c r="D25" s="67">
        <v>0.18940000000000001</v>
      </c>
      <c r="E25" s="67">
        <v>0.1013</v>
      </c>
      <c r="F25" s="67">
        <v>0.126</v>
      </c>
      <c r="G25" s="67">
        <v>0.17019999999999999</v>
      </c>
    </row>
    <row r="26" spans="1:7">
      <c r="A26" s="35">
        <v>499</v>
      </c>
      <c r="B26" s="67">
        <v>0.11509999999999999</v>
      </c>
      <c r="C26" s="67">
        <v>0.11260000000000001</v>
      </c>
      <c r="D26" s="67">
        <v>0.1008</v>
      </c>
      <c r="E26" s="67">
        <v>2.9100000000000001E-2</v>
      </c>
      <c r="F26" s="67">
        <v>4.19E-2</v>
      </c>
      <c r="G26" s="67">
        <v>8.0100000000000005E-2</v>
      </c>
    </row>
    <row r="27" spans="1:7">
      <c r="A27" s="35">
        <v>749</v>
      </c>
      <c r="B27" s="67">
        <v>5.28E-2</v>
      </c>
      <c r="C27" s="67">
        <v>4.8599999999999997E-2</v>
      </c>
      <c r="D27" s="67">
        <v>4.3400000000000001E-2</v>
      </c>
      <c r="E27" s="67">
        <v>1.83E-2</v>
      </c>
      <c r="F27" s="67">
        <v>1.3899999999999999E-2</v>
      </c>
      <c r="G27" s="67">
        <v>3.0499999999999999E-2</v>
      </c>
    </row>
    <row r="28" spans="1:7">
      <c r="A28" s="35">
        <v>999</v>
      </c>
      <c r="B28" s="67">
        <v>5.7299999999999997E-2</v>
      </c>
      <c r="C28" s="67">
        <v>3.1E-2</v>
      </c>
      <c r="D28" s="67">
        <v>4.2599999999999999E-2</v>
      </c>
      <c r="E28" s="67">
        <v>1.0800000000000001E-2</v>
      </c>
      <c r="F28" s="67">
        <v>8.9999999999999993E-3</v>
      </c>
      <c r="G28" s="67">
        <v>1.5800000000000002E-2</v>
      </c>
    </row>
    <row r="29" spans="1:7">
      <c r="A29" s="83">
        <v>1499</v>
      </c>
      <c r="B29" s="67">
        <v>1.9900000000000001E-2</v>
      </c>
      <c r="C29" s="67">
        <v>8.0000000000000002E-3</v>
      </c>
      <c r="D29" s="67">
        <v>8.6999999999999994E-3</v>
      </c>
      <c r="E29" s="67">
        <v>2.5999999999999999E-3</v>
      </c>
      <c r="F29" s="67">
        <v>1.8E-3</v>
      </c>
      <c r="G29" s="67">
        <v>1.0800000000000001E-2</v>
      </c>
    </row>
    <row r="30" spans="1:7">
      <c r="A30" s="83">
        <v>1990</v>
      </c>
      <c r="B30" s="67">
        <v>1.1299999999999999E-2</v>
      </c>
      <c r="C30" s="67">
        <v>5.5999999999999999E-3</v>
      </c>
      <c r="D30" s="67">
        <v>3.5999999999999999E-3</v>
      </c>
      <c r="E30" s="67">
        <v>6.0000000000000001E-3</v>
      </c>
      <c r="F30" s="67">
        <v>2.9999999999999997E-4</v>
      </c>
      <c r="G30" s="67">
        <v>0</v>
      </c>
    </row>
    <row r="31" spans="1:7">
      <c r="A31" s="83">
        <v>2000</v>
      </c>
      <c r="B31" s="67">
        <v>6.0000000000000001E-3</v>
      </c>
      <c r="C31" s="67">
        <v>3.7000000000000002E-3</v>
      </c>
      <c r="D31" s="67">
        <v>3.8E-3</v>
      </c>
      <c r="E31" s="67">
        <v>3.2000000000000002E-3</v>
      </c>
      <c r="F31" s="67">
        <v>4.8999999999999998E-3</v>
      </c>
      <c r="G31" s="67">
        <v>4.0000000000000001E-3</v>
      </c>
    </row>
    <row r="33" spans="1:7" ht="17.100000000000001" customHeight="1">
      <c r="A33" s="148" t="s">
        <v>545</v>
      </c>
      <c r="B33" s="148"/>
      <c r="C33" s="148"/>
      <c r="D33" s="148"/>
      <c r="E33" s="148"/>
      <c r="F33" s="148"/>
      <c r="G33" s="148"/>
    </row>
    <row r="34" spans="1:7" ht="31.5">
      <c r="A34" s="84" t="s">
        <v>539</v>
      </c>
      <c r="B34" s="85" t="s">
        <v>540</v>
      </c>
      <c r="C34" s="85" t="s">
        <v>407</v>
      </c>
      <c r="D34" s="85" t="s">
        <v>541</v>
      </c>
      <c r="E34" s="85" t="s">
        <v>409</v>
      </c>
      <c r="F34" s="85" t="s">
        <v>542</v>
      </c>
      <c r="G34" s="85" t="s">
        <v>543</v>
      </c>
    </row>
    <row r="35" spans="1:7">
      <c r="A35" s="35">
        <v>50</v>
      </c>
      <c r="B35" s="86">
        <f t="shared" ref="B35:G47" si="0">B$70*B3</f>
        <v>120051.52799999999</v>
      </c>
      <c r="C35" s="86">
        <f t="shared" si="0"/>
        <v>159752.23559999999</v>
      </c>
      <c r="D35" s="86">
        <f t="shared" si="0"/>
        <v>78766.281600000002</v>
      </c>
      <c r="E35" s="86">
        <f t="shared" si="0"/>
        <v>93450.333599999998</v>
      </c>
      <c r="F35" s="86">
        <f t="shared" si="0"/>
        <v>56432.563199999997</v>
      </c>
      <c r="G35" s="86">
        <f t="shared" si="0"/>
        <v>10282.931999999999</v>
      </c>
    </row>
    <row r="36" spans="1:7">
      <c r="A36" s="35">
        <v>99</v>
      </c>
      <c r="B36" s="86">
        <f t="shared" si="0"/>
        <v>248199.55440000002</v>
      </c>
      <c r="C36" s="86">
        <f t="shared" si="0"/>
        <v>295276.64399999997</v>
      </c>
      <c r="D36" s="86">
        <f t="shared" si="0"/>
        <v>216607.27439999999</v>
      </c>
      <c r="E36" s="86">
        <f t="shared" si="0"/>
        <v>187198.59599999999</v>
      </c>
      <c r="F36" s="86">
        <f t="shared" si="0"/>
        <v>135585.4656</v>
      </c>
      <c r="G36" s="86">
        <f t="shared" si="0"/>
        <v>31675.224000000002</v>
      </c>
    </row>
    <row r="37" spans="1:7">
      <c r="A37" s="35">
        <v>149</v>
      </c>
      <c r="B37" s="86">
        <f t="shared" si="0"/>
        <v>442236.32640000002</v>
      </c>
      <c r="C37" s="86">
        <f t="shared" si="0"/>
        <v>470171.27159999998</v>
      </c>
      <c r="D37" s="86">
        <f t="shared" si="0"/>
        <v>465075.06719999999</v>
      </c>
      <c r="E37" s="86">
        <f t="shared" si="0"/>
        <v>265553.87039999996</v>
      </c>
      <c r="F37" s="86">
        <f t="shared" si="0"/>
        <v>242728.0128</v>
      </c>
      <c r="G37" s="86">
        <f t="shared" si="0"/>
        <v>49775.351999999999</v>
      </c>
    </row>
    <row r="38" spans="1:7">
      <c r="A38" s="35">
        <v>199</v>
      </c>
      <c r="B38" s="86">
        <f t="shared" si="0"/>
        <v>890056.44479999994</v>
      </c>
      <c r="C38" s="86">
        <f t="shared" si="0"/>
        <v>856554.64080000005</v>
      </c>
      <c r="D38" s="86">
        <f t="shared" si="0"/>
        <v>943204.09680000006</v>
      </c>
      <c r="E38" s="86">
        <f t="shared" si="0"/>
        <v>351258.05519999994</v>
      </c>
      <c r="F38" s="86">
        <f t="shared" si="0"/>
        <v>348510.73920000001</v>
      </c>
      <c r="G38" s="86">
        <f t="shared" si="0"/>
        <v>71519.892000000007</v>
      </c>
    </row>
    <row r="39" spans="1:7" ht="15.95" customHeight="1">
      <c r="A39" s="35">
        <v>249</v>
      </c>
      <c r="B39" s="86">
        <f t="shared" si="0"/>
        <v>1191022.8336</v>
      </c>
      <c r="C39" s="86">
        <f t="shared" si="0"/>
        <v>1139212.6248000001</v>
      </c>
      <c r="D39" s="86">
        <f t="shared" si="0"/>
        <v>1176184.1376000002</v>
      </c>
      <c r="E39" s="86">
        <f t="shared" si="0"/>
        <v>394755.66</v>
      </c>
      <c r="F39" s="86">
        <f t="shared" si="0"/>
        <v>416048.50559999997</v>
      </c>
      <c r="G39" s="86">
        <f t="shared" si="0"/>
        <v>85406.592000000004</v>
      </c>
    </row>
    <row r="40" spans="1:7">
      <c r="A40" s="35">
        <v>299</v>
      </c>
      <c r="B40" s="86">
        <f t="shared" si="0"/>
        <v>1419399.9264</v>
      </c>
      <c r="C40" s="86">
        <f t="shared" si="0"/>
        <v>1378210.0452000001</v>
      </c>
      <c r="D40" s="86">
        <f t="shared" si="0"/>
        <v>1344558.1272000002</v>
      </c>
      <c r="E40" s="86">
        <f t="shared" si="0"/>
        <v>411489.32759999996</v>
      </c>
      <c r="F40" s="86">
        <f t="shared" si="0"/>
        <v>454520.10239999997</v>
      </c>
      <c r="G40" s="86">
        <f t="shared" si="0"/>
        <v>93291.52800000002</v>
      </c>
    </row>
    <row r="41" spans="1:7">
      <c r="A41" s="35">
        <v>399</v>
      </c>
      <c r="B41" s="86">
        <f t="shared" si="0"/>
        <v>2059302.4895999997</v>
      </c>
      <c r="C41" s="86">
        <f t="shared" si="0"/>
        <v>1995010.1459999999</v>
      </c>
      <c r="D41" s="86">
        <f t="shared" si="0"/>
        <v>1763612.4456000002</v>
      </c>
      <c r="E41" s="86">
        <f t="shared" si="0"/>
        <v>461789.63999999996</v>
      </c>
      <c r="F41" s="86">
        <f t="shared" si="0"/>
        <v>525910.69439999992</v>
      </c>
      <c r="G41" s="86">
        <f t="shared" si="0"/>
        <v>116350.22400000002</v>
      </c>
    </row>
    <row r="42" spans="1:7">
      <c r="A42" s="35">
        <v>499</v>
      </c>
      <c r="B42" s="86">
        <f t="shared" si="0"/>
        <v>2380649.7191999997</v>
      </c>
      <c r="C42" s="86">
        <f t="shared" si="0"/>
        <v>2279182.3692000001</v>
      </c>
      <c r="D42" s="86">
        <f t="shared" si="0"/>
        <v>1986636.0744000003</v>
      </c>
      <c r="E42" s="86">
        <f t="shared" si="0"/>
        <v>476239.18679999997</v>
      </c>
      <c r="F42" s="86">
        <f t="shared" si="0"/>
        <v>549650.89919999999</v>
      </c>
      <c r="G42" s="86">
        <f t="shared" si="0"/>
        <v>127202.17200000001</v>
      </c>
    </row>
    <row r="43" spans="1:7">
      <c r="A43" s="35">
        <v>749</v>
      </c>
      <c r="B43" s="86">
        <f t="shared" si="0"/>
        <v>2528061.8279999997</v>
      </c>
      <c r="C43" s="86">
        <f t="shared" si="0"/>
        <v>2401835.7444000002</v>
      </c>
      <c r="D43" s="86">
        <f t="shared" si="0"/>
        <v>2082660.1368000002</v>
      </c>
      <c r="E43" s="86">
        <f t="shared" si="0"/>
        <v>485326.01519999997</v>
      </c>
      <c r="F43" s="86">
        <f t="shared" si="0"/>
        <v>557526.52800000005</v>
      </c>
      <c r="G43" s="86">
        <f t="shared" si="0"/>
        <v>131334.31200000001</v>
      </c>
    </row>
    <row r="44" spans="1:7" ht="15.95" customHeight="1">
      <c r="A44" s="35">
        <v>999</v>
      </c>
      <c r="B44" s="86">
        <f t="shared" si="0"/>
        <v>2688037.4687999994</v>
      </c>
      <c r="C44" s="86">
        <f t="shared" si="0"/>
        <v>2480071.4364</v>
      </c>
      <c r="D44" s="86">
        <f t="shared" si="0"/>
        <v>2176914.1704000002</v>
      </c>
      <c r="E44" s="86">
        <f t="shared" si="0"/>
        <v>490688.73359999998</v>
      </c>
      <c r="F44" s="86">
        <f t="shared" si="0"/>
        <v>562625.85600000003</v>
      </c>
      <c r="G44" s="86">
        <f t="shared" si="0"/>
        <v>133474.89600000001</v>
      </c>
    </row>
    <row r="45" spans="1:7">
      <c r="A45" s="83">
        <v>1499</v>
      </c>
      <c r="B45" s="86">
        <f t="shared" si="0"/>
        <v>2743596.1991999997</v>
      </c>
      <c r="C45" s="86">
        <f t="shared" si="0"/>
        <v>2500261.2924000002</v>
      </c>
      <c r="D45" s="86">
        <f t="shared" si="0"/>
        <v>2196163.2336000004</v>
      </c>
      <c r="E45" s="86">
        <f t="shared" si="0"/>
        <v>491979.75839999999</v>
      </c>
      <c r="F45" s="86">
        <f t="shared" si="0"/>
        <v>563645.72160000005</v>
      </c>
      <c r="G45" s="86">
        <f t="shared" si="0"/>
        <v>134938.08000000002</v>
      </c>
    </row>
    <row r="46" spans="1:7">
      <c r="A46" s="83">
        <v>1990</v>
      </c>
      <c r="B46" s="86">
        <f t="shared" si="0"/>
        <v>2775144.6239999998</v>
      </c>
      <c r="C46" s="86">
        <f t="shared" si="0"/>
        <v>2514394.1916</v>
      </c>
      <c r="D46" s="86">
        <f t="shared" si="0"/>
        <v>2204128.3632000005</v>
      </c>
      <c r="E46" s="86">
        <f t="shared" si="0"/>
        <v>494959.04639999999</v>
      </c>
      <c r="F46" s="86">
        <f t="shared" si="0"/>
        <v>563815.69920000003</v>
      </c>
      <c r="G46" s="86">
        <f t="shared" si="0"/>
        <v>134938.08000000002</v>
      </c>
    </row>
    <row r="47" spans="1:7">
      <c r="A47" s="83">
        <v>2000</v>
      </c>
      <c r="B47" s="86">
        <f t="shared" si="0"/>
        <v>2791895.9999999995</v>
      </c>
      <c r="C47" s="86">
        <f t="shared" si="0"/>
        <v>2523732</v>
      </c>
      <c r="D47" s="86">
        <f t="shared" si="0"/>
        <v>2212536.0000000005</v>
      </c>
      <c r="E47" s="86">
        <f t="shared" si="0"/>
        <v>496548</v>
      </c>
      <c r="F47" s="86">
        <f t="shared" si="0"/>
        <v>566592</v>
      </c>
      <c r="G47" s="86">
        <f t="shared" si="0"/>
        <v>135480</v>
      </c>
    </row>
    <row r="49" spans="1:8" ht="17.100000000000001" customHeight="1">
      <c r="A49" s="148" t="s">
        <v>546</v>
      </c>
      <c r="B49" s="148"/>
      <c r="C49" s="148"/>
      <c r="D49" s="148"/>
      <c r="E49" s="148"/>
      <c r="F49" s="148"/>
      <c r="G49" s="148"/>
      <c r="H49" s="148"/>
    </row>
    <row r="50" spans="1:8" ht="31.5">
      <c r="A50" s="84" t="s">
        <v>539</v>
      </c>
      <c r="B50" s="85" t="s">
        <v>540</v>
      </c>
      <c r="C50" s="85" t="s">
        <v>407</v>
      </c>
      <c r="D50" s="85" t="s">
        <v>541</v>
      </c>
      <c r="E50" s="85" t="s">
        <v>409</v>
      </c>
      <c r="F50" s="85" t="s">
        <v>542</v>
      </c>
      <c r="G50" s="85" t="s">
        <v>543</v>
      </c>
      <c r="H50" s="85" t="s">
        <v>412</v>
      </c>
    </row>
    <row r="51" spans="1:8">
      <c r="A51" s="89" t="s">
        <v>547</v>
      </c>
      <c r="B51" s="86">
        <f>B35</f>
        <v>120051.52799999999</v>
      </c>
      <c r="C51" s="86">
        <f t="shared" ref="C51:G51" si="1">C35</f>
        <v>159752.23559999999</v>
      </c>
      <c r="D51" s="86">
        <f t="shared" si="1"/>
        <v>78766.281600000002</v>
      </c>
      <c r="E51" s="86">
        <f t="shared" si="1"/>
        <v>93450.333599999998</v>
      </c>
      <c r="F51" s="86">
        <f t="shared" si="1"/>
        <v>56432.563199999997</v>
      </c>
      <c r="G51" s="86">
        <f t="shared" si="1"/>
        <v>10282.931999999999</v>
      </c>
      <c r="H51" s="87">
        <f>SUM(B51:G51)</f>
        <v>518735.87399999989</v>
      </c>
    </row>
    <row r="52" spans="1:8">
      <c r="A52" s="35">
        <v>99</v>
      </c>
      <c r="B52" s="86">
        <f t="shared" ref="B52:G63" si="2">B20*B$70</f>
        <v>128148.0264</v>
      </c>
      <c r="C52" s="86">
        <f t="shared" si="2"/>
        <v>135524.40839999999</v>
      </c>
      <c r="D52" s="86">
        <f t="shared" si="2"/>
        <v>137840.99280000001</v>
      </c>
      <c r="E52" s="86">
        <f t="shared" si="2"/>
        <v>93748.262399999992</v>
      </c>
      <c r="F52" s="86">
        <f t="shared" si="2"/>
        <v>79152.902399999992</v>
      </c>
      <c r="G52" s="86">
        <f t="shared" si="2"/>
        <v>21392.292000000001</v>
      </c>
      <c r="H52" s="87">
        <f t="shared" ref="H52:H63" si="3">SUM(B52:G52)</f>
        <v>595806.88439999998</v>
      </c>
    </row>
    <row r="53" spans="1:8">
      <c r="A53" s="35">
        <v>149</v>
      </c>
      <c r="B53" s="86">
        <f t="shared" si="2"/>
        <v>194036.77200000003</v>
      </c>
      <c r="C53" s="86">
        <f t="shared" si="2"/>
        <v>174894.62760000001</v>
      </c>
      <c r="D53" s="86">
        <f t="shared" si="2"/>
        <v>248467.7928</v>
      </c>
      <c r="E53" s="86">
        <f t="shared" si="2"/>
        <v>78355.274399999995</v>
      </c>
      <c r="F53" s="86">
        <f t="shared" si="2"/>
        <v>107142.5472</v>
      </c>
      <c r="G53" s="86">
        <f t="shared" si="2"/>
        <v>18100.128000000001</v>
      </c>
      <c r="H53" s="87">
        <f t="shared" si="3"/>
        <v>820997.14200000011</v>
      </c>
    </row>
    <row r="54" spans="1:8">
      <c r="A54" s="35">
        <v>199</v>
      </c>
      <c r="B54" s="86">
        <f t="shared" si="2"/>
        <v>447820.11839999998</v>
      </c>
      <c r="C54" s="86">
        <f t="shared" si="2"/>
        <v>386383.36920000002</v>
      </c>
      <c r="D54" s="86">
        <f t="shared" si="2"/>
        <v>478129.02959999995</v>
      </c>
      <c r="E54" s="86">
        <f t="shared" si="2"/>
        <v>85704.184800000003</v>
      </c>
      <c r="F54" s="86">
        <f t="shared" si="2"/>
        <v>105782.7264</v>
      </c>
      <c r="G54" s="86">
        <f t="shared" si="2"/>
        <v>21744.54</v>
      </c>
      <c r="H54" s="87">
        <f t="shared" si="3"/>
        <v>1525563.9683999999</v>
      </c>
    </row>
    <row r="55" spans="1:8" ht="17.100000000000001" customHeight="1">
      <c r="A55" s="35">
        <v>249</v>
      </c>
      <c r="B55" s="86">
        <f t="shared" si="2"/>
        <v>300966.38880000002</v>
      </c>
      <c r="C55" s="86">
        <f t="shared" si="2"/>
        <v>282657.984</v>
      </c>
      <c r="D55" s="86">
        <f t="shared" si="2"/>
        <v>232980.04080000002</v>
      </c>
      <c r="E55" s="86">
        <f t="shared" si="2"/>
        <v>43497.604800000001</v>
      </c>
      <c r="F55" s="86">
        <f t="shared" si="2"/>
        <v>67537.766399999993</v>
      </c>
      <c r="G55" s="86">
        <f t="shared" si="2"/>
        <v>13886.699999999999</v>
      </c>
      <c r="H55" s="87">
        <f t="shared" si="3"/>
        <v>941526.48479999998</v>
      </c>
    </row>
    <row r="56" spans="1:8">
      <c r="A56" s="35">
        <v>299</v>
      </c>
      <c r="B56" s="86">
        <f t="shared" si="2"/>
        <v>228377.09279999998</v>
      </c>
      <c r="C56" s="86">
        <f t="shared" si="2"/>
        <v>238997.4204</v>
      </c>
      <c r="D56" s="86">
        <f t="shared" si="2"/>
        <v>168373.9896</v>
      </c>
      <c r="E56" s="86">
        <f t="shared" si="2"/>
        <v>16733.667600000001</v>
      </c>
      <c r="F56" s="86">
        <f t="shared" si="2"/>
        <v>38471.596799999999</v>
      </c>
      <c r="G56" s="86">
        <f t="shared" si="2"/>
        <v>7884.9360000000006</v>
      </c>
      <c r="H56" s="87">
        <f t="shared" si="3"/>
        <v>698838.70320000011</v>
      </c>
    </row>
    <row r="57" spans="1:8">
      <c r="A57" s="35">
        <v>399</v>
      </c>
      <c r="B57" s="86">
        <f t="shared" si="2"/>
        <v>639902.56319999998</v>
      </c>
      <c r="C57" s="86">
        <f t="shared" si="2"/>
        <v>616800.10080000001</v>
      </c>
      <c r="D57" s="86">
        <f t="shared" si="2"/>
        <v>419054.31840000005</v>
      </c>
      <c r="E57" s="86">
        <f t="shared" si="2"/>
        <v>50300.312400000003</v>
      </c>
      <c r="F57" s="86">
        <f t="shared" si="2"/>
        <v>71390.592000000004</v>
      </c>
      <c r="G57" s="86">
        <f t="shared" si="2"/>
        <v>23058.696</v>
      </c>
      <c r="H57" s="87">
        <f t="shared" si="3"/>
        <v>1820506.5827999997</v>
      </c>
    </row>
    <row r="58" spans="1:8">
      <c r="A58" s="35">
        <v>499</v>
      </c>
      <c r="B58" s="86">
        <f t="shared" si="2"/>
        <v>321347.22959999996</v>
      </c>
      <c r="C58" s="86">
        <f t="shared" si="2"/>
        <v>284172.22320000001</v>
      </c>
      <c r="D58" s="86">
        <f t="shared" si="2"/>
        <v>223023.62880000001</v>
      </c>
      <c r="E58" s="86">
        <f t="shared" si="2"/>
        <v>14449.5468</v>
      </c>
      <c r="F58" s="86">
        <f t="shared" si="2"/>
        <v>23740.2048</v>
      </c>
      <c r="G58" s="86">
        <f t="shared" si="2"/>
        <v>10851.948</v>
      </c>
      <c r="H58" s="87">
        <f t="shared" si="3"/>
        <v>877584.78119999985</v>
      </c>
    </row>
    <row r="59" spans="1:8">
      <c r="A59" s="35">
        <v>749</v>
      </c>
      <c r="B59" s="86">
        <f t="shared" si="2"/>
        <v>147412.10879999999</v>
      </c>
      <c r="C59" s="86">
        <f t="shared" si="2"/>
        <v>122653.37519999999</v>
      </c>
      <c r="D59" s="86">
        <f t="shared" si="2"/>
        <v>96024.062399999995</v>
      </c>
      <c r="E59" s="86">
        <f t="shared" si="2"/>
        <v>9086.8284000000003</v>
      </c>
      <c r="F59" s="86">
        <f t="shared" si="2"/>
        <v>7875.6287999999995</v>
      </c>
      <c r="G59" s="86">
        <f t="shared" si="2"/>
        <v>4132.1400000000003</v>
      </c>
      <c r="H59" s="87">
        <f t="shared" si="3"/>
        <v>387184.14360000001</v>
      </c>
    </row>
    <row r="60" spans="1:8" ht="17.100000000000001" customHeight="1">
      <c r="A60" s="35">
        <v>999</v>
      </c>
      <c r="B60" s="86">
        <f t="shared" si="2"/>
        <v>159975.64079999999</v>
      </c>
      <c r="C60" s="86">
        <f t="shared" si="2"/>
        <v>78235.691999999995</v>
      </c>
      <c r="D60" s="86">
        <f t="shared" si="2"/>
        <v>94254.033599999995</v>
      </c>
      <c r="E60" s="86">
        <f t="shared" si="2"/>
        <v>5362.7184000000007</v>
      </c>
      <c r="F60" s="86">
        <f t="shared" si="2"/>
        <v>5099.3279999999995</v>
      </c>
      <c r="G60" s="86">
        <f t="shared" si="2"/>
        <v>2140.5840000000003</v>
      </c>
      <c r="H60" s="87">
        <f t="shared" si="3"/>
        <v>345067.99679999991</v>
      </c>
    </row>
    <row r="61" spans="1:8">
      <c r="A61" s="83">
        <v>1499</v>
      </c>
      <c r="B61" s="86">
        <f t="shared" si="2"/>
        <v>55558.7304</v>
      </c>
      <c r="C61" s="86">
        <f t="shared" si="2"/>
        <v>20189.856</v>
      </c>
      <c r="D61" s="86">
        <f t="shared" si="2"/>
        <v>19249.063199999997</v>
      </c>
      <c r="E61" s="86">
        <f t="shared" si="2"/>
        <v>1291.0247999999999</v>
      </c>
      <c r="F61" s="86">
        <f t="shared" si="2"/>
        <v>1019.8656</v>
      </c>
      <c r="G61" s="86">
        <f t="shared" si="2"/>
        <v>1463.184</v>
      </c>
      <c r="H61" s="87">
        <f t="shared" si="3"/>
        <v>98771.724000000002</v>
      </c>
    </row>
    <row r="62" spans="1:8">
      <c r="A62" s="83">
        <v>1990</v>
      </c>
      <c r="B62" s="86">
        <f t="shared" si="2"/>
        <v>31548.424799999997</v>
      </c>
      <c r="C62" s="86">
        <f t="shared" si="2"/>
        <v>14132.8992</v>
      </c>
      <c r="D62" s="86">
        <f t="shared" si="2"/>
        <v>7965.1296000000002</v>
      </c>
      <c r="E62" s="86">
        <f t="shared" si="2"/>
        <v>2979.288</v>
      </c>
      <c r="F62" s="86">
        <f t="shared" si="2"/>
        <v>169.9776</v>
      </c>
      <c r="G62" s="86">
        <f t="shared" si="2"/>
        <v>0</v>
      </c>
      <c r="H62" s="87">
        <f t="shared" si="3"/>
        <v>56795.719199999992</v>
      </c>
    </row>
    <row r="63" spans="1:8">
      <c r="A63" s="88" t="s">
        <v>548</v>
      </c>
      <c r="B63" s="86">
        <f t="shared" si="2"/>
        <v>16751.376</v>
      </c>
      <c r="C63" s="86">
        <f t="shared" si="2"/>
        <v>9337.8083999999999</v>
      </c>
      <c r="D63" s="86">
        <f t="shared" si="2"/>
        <v>8407.6368000000002</v>
      </c>
      <c r="E63" s="86">
        <f t="shared" si="2"/>
        <v>1588.9536000000001</v>
      </c>
      <c r="F63" s="86">
        <f t="shared" si="2"/>
        <v>2776.3008</v>
      </c>
      <c r="G63" s="86">
        <f t="shared" si="2"/>
        <v>541.91999999999996</v>
      </c>
      <c r="H63" s="87">
        <f t="shared" si="3"/>
        <v>39403.995599999995</v>
      </c>
    </row>
    <row r="64" spans="1:8" ht="16.5" thickBot="1">
      <c r="A64" s="90" t="s">
        <v>412</v>
      </c>
      <c r="B64" s="91">
        <f>SUM(B51:B63)</f>
        <v>2791896.0000000009</v>
      </c>
      <c r="C64" s="91">
        <f t="shared" ref="C64:G64" si="4">SUM(C51:C63)</f>
        <v>2523731.9999999995</v>
      </c>
      <c r="D64" s="91">
        <f t="shared" si="4"/>
        <v>2212536.0000000005</v>
      </c>
      <c r="E64" s="91">
        <f t="shared" si="4"/>
        <v>496548.00000000006</v>
      </c>
      <c r="F64" s="91">
        <f t="shared" si="4"/>
        <v>566591.99999999988</v>
      </c>
      <c r="G64" s="91">
        <f t="shared" si="4"/>
        <v>135480.00000000003</v>
      </c>
      <c r="H64" s="91">
        <f>SUM(H51:H63)</f>
        <v>8726784</v>
      </c>
    </row>
    <row r="65" spans="1:8">
      <c r="A65" s="93" t="s">
        <v>549</v>
      </c>
      <c r="B65" s="92">
        <f t="shared" ref="B65:G65" si="5">B64-B70</f>
        <v>0</v>
      </c>
      <c r="C65" s="92">
        <f t="shared" si="5"/>
        <v>0</v>
      </c>
      <c r="D65" s="92">
        <f t="shared" si="5"/>
        <v>0</v>
      </c>
      <c r="E65" s="92">
        <f t="shared" si="5"/>
        <v>0</v>
      </c>
      <c r="F65" s="92">
        <f t="shared" si="5"/>
        <v>0</v>
      </c>
      <c r="G65" s="92">
        <f t="shared" si="5"/>
        <v>0</v>
      </c>
      <c r="H65" s="92">
        <f>H64-SUM(B64:G64)</f>
        <v>0</v>
      </c>
    </row>
    <row r="68" spans="1:8">
      <c r="A68" s="4" t="s">
        <v>550</v>
      </c>
      <c r="B68" s="4"/>
      <c r="C68" s="4"/>
      <c r="D68" s="4"/>
      <c r="E68" s="4"/>
      <c r="F68" s="4"/>
      <c r="G68" s="4"/>
      <c r="H68" s="4"/>
    </row>
    <row r="69" spans="1:8">
      <c r="A69" s="71" t="s">
        <v>551</v>
      </c>
      <c r="B69" s="4"/>
      <c r="C69" s="4"/>
      <c r="D69" s="4"/>
      <c r="E69" s="4"/>
      <c r="F69" s="4"/>
      <c r="G69" s="4"/>
      <c r="H69" s="4"/>
    </row>
    <row r="70" spans="1:8">
      <c r="A70" s="6" t="s">
        <v>418</v>
      </c>
      <c r="B70" s="94">
        <v>2791896</v>
      </c>
      <c r="C70" s="94">
        <v>2523732</v>
      </c>
      <c r="D70" s="94">
        <v>2212536</v>
      </c>
      <c r="E70" s="94">
        <v>496548</v>
      </c>
      <c r="F70" s="94">
        <v>566592</v>
      </c>
      <c r="G70" s="94">
        <v>135480</v>
      </c>
      <c r="H70" s="4"/>
    </row>
    <row r="71" spans="1:8" ht="31.5">
      <c r="A71" s="6" t="s">
        <v>552</v>
      </c>
      <c r="B71" s="94">
        <v>260765</v>
      </c>
      <c r="C71" s="94">
        <v>248083</v>
      </c>
      <c r="D71" s="94">
        <v>221267</v>
      </c>
      <c r="E71" s="94">
        <v>121135</v>
      </c>
      <c r="F71" s="94">
        <v>158255</v>
      </c>
      <c r="G71" s="94">
        <v>175164</v>
      </c>
      <c r="H71" s="4"/>
    </row>
    <row r="72" spans="1:8" ht="31.5">
      <c r="A72" s="6" t="s">
        <v>553</v>
      </c>
      <c r="B72" s="95">
        <f>B71/1000</f>
        <v>260.76499999999999</v>
      </c>
      <c r="C72" s="95">
        <f t="shared" ref="C72:G72" si="6">C71/1000</f>
        <v>248.083</v>
      </c>
      <c r="D72" s="95">
        <f t="shared" si="6"/>
        <v>221.267</v>
      </c>
      <c r="E72" s="95">
        <f t="shared" si="6"/>
        <v>121.13500000000001</v>
      </c>
      <c r="F72" s="95">
        <f t="shared" si="6"/>
        <v>158.255</v>
      </c>
      <c r="G72" s="95">
        <f t="shared" si="6"/>
        <v>175.16399999999999</v>
      </c>
      <c r="H72" s="4"/>
    </row>
    <row r="73" spans="1:8">
      <c r="A73" s="4"/>
      <c r="B73" s="4"/>
      <c r="C73" s="4"/>
      <c r="D73" s="4"/>
      <c r="E73" s="4"/>
      <c r="F73" s="4"/>
      <c r="G73" s="4"/>
      <c r="H73" s="4"/>
    </row>
    <row r="74" spans="1:8">
      <c r="A74" s="4"/>
      <c r="B74" s="4"/>
      <c r="C74" s="4"/>
      <c r="D74" s="4"/>
      <c r="E74" s="4"/>
      <c r="F74" s="4"/>
      <c r="G74" s="4"/>
      <c r="H74" s="4"/>
    </row>
    <row r="75" spans="1:8">
      <c r="A75" s="4"/>
      <c r="B75" s="4"/>
      <c r="C75" s="4"/>
      <c r="D75" s="4"/>
      <c r="E75" s="4"/>
      <c r="F75" s="4"/>
      <c r="G75" s="4"/>
      <c r="H75" s="4"/>
    </row>
    <row r="76" spans="1:8">
      <c r="A76" s="4"/>
      <c r="B76" s="4"/>
      <c r="C76" s="4"/>
      <c r="D76" s="4"/>
      <c r="E76" s="4"/>
      <c r="F76" s="4"/>
      <c r="G76" s="4"/>
      <c r="H76" s="4"/>
    </row>
    <row r="77" spans="1:8">
      <c r="A77" s="4"/>
      <c r="B77" s="4"/>
      <c r="C77" s="4"/>
      <c r="D77" s="4"/>
      <c r="E77" s="4"/>
      <c r="F77" s="4"/>
      <c r="G77" s="4"/>
      <c r="H77" s="4"/>
    </row>
    <row r="78" spans="1:8">
      <c r="A78" s="4"/>
      <c r="B78" s="4"/>
      <c r="C78" s="4"/>
      <c r="D78" s="4"/>
      <c r="E78" s="4"/>
      <c r="F78" s="4"/>
      <c r="G78" s="4"/>
      <c r="H78" s="4"/>
    </row>
    <row r="79" spans="1:8">
      <c r="A79" s="4"/>
      <c r="B79" s="4"/>
      <c r="C79" s="4"/>
      <c r="D79" s="4"/>
      <c r="E79" s="4"/>
      <c r="F79" s="4"/>
      <c r="G79" s="4"/>
      <c r="H79" s="4"/>
    </row>
  </sheetData>
  <mergeCells count="4">
    <mergeCell ref="A33:G33"/>
    <mergeCell ref="A49:H49"/>
    <mergeCell ref="A1:G1"/>
    <mergeCell ref="A17:G17"/>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F8463-CF9F-FD40-A900-48E73BC200BC}">
  <sheetPr>
    <tabColor theme="5" tint="0.79998168889431442"/>
  </sheetPr>
  <dimension ref="A1:H116"/>
  <sheetViews>
    <sheetView workbookViewId="0">
      <selection activeCell="J71" sqref="J71"/>
    </sheetView>
  </sheetViews>
  <sheetFormatPr defaultColWidth="11" defaultRowHeight="15.75"/>
  <cols>
    <col min="1" max="1" width="41.5" bestFit="1" customWidth="1"/>
    <col min="2" max="4" width="13" bestFit="1" customWidth="1"/>
    <col min="5" max="7" width="11.625" bestFit="1" customWidth="1"/>
    <col min="8" max="8" width="25" customWidth="1"/>
  </cols>
  <sheetData>
    <row r="1" spans="1:8">
      <c r="A1" s="148" t="s">
        <v>554</v>
      </c>
      <c r="B1" s="148"/>
      <c r="C1" s="148"/>
      <c r="D1" s="148"/>
      <c r="E1" s="148"/>
      <c r="F1" s="148"/>
      <c r="G1" s="148"/>
      <c r="H1" s="148"/>
    </row>
    <row r="2" spans="1:8" ht="32.25" thickBot="1">
      <c r="A2" s="102" t="s">
        <v>539</v>
      </c>
      <c r="B2" s="103" t="s">
        <v>540</v>
      </c>
      <c r="C2" s="103" t="s">
        <v>407</v>
      </c>
      <c r="D2" s="103" t="s">
        <v>541</v>
      </c>
      <c r="E2" s="103" t="s">
        <v>409</v>
      </c>
      <c r="F2" s="103" t="s">
        <v>542</v>
      </c>
      <c r="G2" s="103" t="s">
        <v>543</v>
      </c>
      <c r="H2" s="102" t="s">
        <v>555</v>
      </c>
    </row>
    <row r="3" spans="1:8">
      <c r="A3" s="114" t="s">
        <v>547</v>
      </c>
      <c r="B3" s="119">
        <f>(B20+1)*B$107</f>
        <v>2416.3999999999996</v>
      </c>
      <c r="C3" s="119">
        <f t="shared" ref="C3:H3" si="0">(C20+1)*C$107</f>
        <v>2301.6</v>
      </c>
      <c r="D3" s="119">
        <f t="shared" si="0"/>
        <v>2423.3999999999996</v>
      </c>
      <c r="E3" s="119">
        <f t="shared" si="0"/>
        <v>2063.6</v>
      </c>
      <c r="F3" s="119">
        <f t="shared" si="0"/>
        <v>2013.1999999999998</v>
      </c>
      <c r="G3" s="119">
        <f t="shared" si="0"/>
        <v>2080.4</v>
      </c>
      <c r="H3" s="119">
        <f t="shared" si="0"/>
        <v>2191</v>
      </c>
    </row>
    <row r="4" spans="1:8">
      <c r="A4" s="116">
        <v>99</v>
      </c>
      <c r="B4" s="119">
        <f t="shared" ref="B4:H4" si="1">(B21+1)*B$107</f>
        <v>2459.5500000000002</v>
      </c>
      <c r="C4" s="119">
        <f t="shared" si="1"/>
        <v>2342.7000000000003</v>
      </c>
      <c r="D4" s="119">
        <f t="shared" si="1"/>
        <v>2481.1</v>
      </c>
      <c r="E4" s="119">
        <f t="shared" si="1"/>
        <v>2211</v>
      </c>
      <c r="F4" s="119">
        <f t="shared" si="1"/>
        <v>2085.1</v>
      </c>
      <c r="G4" s="119">
        <f t="shared" si="1"/>
        <v>2154.6999999999998</v>
      </c>
      <c r="H4" s="119">
        <f t="shared" si="1"/>
        <v>2243.1666666666665</v>
      </c>
    </row>
    <row r="5" spans="1:8">
      <c r="A5" s="116">
        <v>149</v>
      </c>
      <c r="B5" s="119">
        <f t="shared" ref="B5:H5" si="2">(B22+1)*B$107</f>
        <v>2502.7000000000003</v>
      </c>
      <c r="C5" s="119">
        <f t="shared" si="2"/>
        <v>2383.8000000000002</v>
      </c>
      <c r="D5" s="119">
        <f t="shared" si="2"/>
        <v>2538.8000000000002</v>
      </c>
      <c r="E5" s="120">
        <f t="shared" si="2"/>
        <v>2358.4</v>
      </c>
      <c r="F5" s="119">
        <f t="shared" si="2"/>
        <v>2157</v>
      </c>
      <c r="G5" s="119">
        <f t="shared" si="2"/>
        <v>2229</v>
      </c>
      <c r="H5" s="119">
        <f t="shared" si="2"/>
        <v>2295.3333333333335</v>
      </c>
    </row>
    <row r="6" spans="1:8">
      <c r="A6" s="116">
        <v>199</v>
      </c>
      <c r="B6" s="119">
        <f t="shared" ref="B6:H6" si="3">(B23+1)*B$107</f>
        <v>2545.8500000000004</v>
      </c>
      <c r="C6" s="119">
        <f t="shared" si="3"/>
        <v>2424.9</v>
      </c>
      <c r="D6" s="119">
        <f t="shared" si="3"/>
        <v>2596.5</v>
      </c>
      <c r="E6" s="121">
        <f t="shared" si="3"/>
        <v>2380.5099999999998</v>
      </c>
      <c r="F6" s="120">
        <f t="shared" si="3"/>
        <v>2300.8000000000002</v>
      </c>
      <c r="G6" s="120">
        <f t="shared" si="3"/>
        <v>2377.6</v>
      </c>
      <c r="H6" s="119">
        <f t="shared" si="3"/>
        <v>2347.5</v>
      </c>
    </row>
    <row r="7" spans="1:8">
      <c r="A7" s="116">
        <v>249</v>
      </c>
      <c r="B7" s="119">
        <f t="shared" ref="B7:H7" si="4">(B24+1)*B$107</f>
        <v>2589</v>
      </c>
      <c r="C7" s="119">
        <f t="shared" si="4"/>
        <v>2466</v>
      </c>
      <c r="D7" s="120">
        <f t="shared" si="4"/>
        <v>2769.6000000000004</v>
      </c>
      <c r="E7" s="121">
        <f t="shared" si="4"/>
        <v>2402.62</v>
      </c>
      <c r="F7" s="121">
        <f t="shared" si="4"/>
        <v>2324.7666666666669</v>
      </c>
      <c r="G7" s="121">
        <f t="shared" si="4"/>
        <v>2402.3666666666668</v>
      </c>
      <c r="H7" s="120">
        <f t="shared" si="4"/>
        <v>2504</v>
      </c>
    </row>
    <row r="8" spans="1:8">
      <c r="A8" s="116">
        <v>299</v>
      </c>
      <c r="B8" s="120">
        <f t="shared" ref="B8:H8" si="5">(B25+1)*B$107</f>
        <v>2761.6000000000004</v>
      </c>
      <c r="C8" s="120">
        <f t="shared" si="5"/>
        <v>2630.4</v>
      </c>
      <c r="D8" s="121">
        <f t="shared" si="5"/>
        <v>2802.0562499999996</v>
      </c>
      <c r="E8" s="121">
        <f t="shared" si="5"/>
        <v>2424.73</v>
      </c>
      <c r="F8" s="121">
        <f t="shared" si="5"/>
        <v>2348.7333333333331</v>
      </c>
      <c r="G8" s="121">
        <f t="shared" si="5"/>
        <v>2427.1333333333332</v>
      </c>
      <c r="H8" s="121">
        <f t="shared" si="5"/>
        <v>2533.34375</v>
      </c>
    </row>
    <row r="9" spans="1:8">
      <c r="A9" s="116">
        <v>399</v>
      </c>
      <c r="B9" s="121">
        <f t="shared" ref="B9:H9" si="6">(B26+1)*B$107</f>
        <v>2798.5857142857144</v>
      </c>
      <c r="C9" s="121">
        <f t="shared" si="6"/>
        <v>2665.6285714285714</v>
      </c>
      <c r="D9" s="121">
        <f t="shared" si="6"/>
        <v>2834.5125000000003</v>
      </c>
      <c r="E9" s="121">
        <f t="shared" si="6"/>
        <v>2446.84</v>
      </c>
      <c r="F9" s="121">
        <f t="shared" si="6"/>
        <v>2372.7000000000003</v>
      </c>
      <c r="G9" s="121">
        <f t="shared" si="6"/>
        <v>2451.9</v>
      </c>
      <c r="H9" s="121">
        <f t="shared" si="6"/>
        <v>2562.6875000000005</v>
      </c>
    </row>
    <row r="10" spans="1:8">
      <c r="A10" s="116">
        <v>499</v>
      </c>
      <c r="B10" s="121">
        <f t="shared" ref="B10:H10" si="7">(B27+1)*B$107</f>
        <v>2835.5714285714284</v>
      </c>
      <c r="C10" s="121">
        <f t="shared" si="7"/>
        <v>2700.8571428571427</v>
      </c>
      <c r="D10" s="121">
        <f t="shared" si="7"/>
        <v>2866.96875</v>
      </c>
      <c r="E10" s="121">
        <f t="shared" si="7"/>
        <v>2468.9500000000003</v>
      </c>
      <c r="F10" s="121">
        <f t="shared" si="7"/>
        <v>2396.666666666667</v>
      </c>
      <c r="G10" s="121">
        <f t="shared" si="7"/>
        <v>2476.666666666667</v>
      </c>
      <c r="H10" s="121">
        <f t="shared" si="7"/>
        <v>2592.03125</v>
      </c>
    </row>
    <row r="11" spans="1:8">
      <c r="A11" s="116">
        <v>749</v>
      </c>
      <c r="B11" s="121">
        <f t="shared" ref="B11:H11" si="8">(B28+1)*B$107</f>
        <v>2872.5571428571429</v>
      </c>
      <c r="C11" s="121">
        <f t="shared" si="8"/>
        <v>2736.0857142857144</v>
      </c>
      <c r="D11" s="121">
        <f t="shared" si="8"/>
        <v>2899.4250000000006</v>
      </c>
      <c r="E11" s="121">
        <f t="shared" si="8"/>
        <v>2491.06</v>
      </c>
      <c r="F11" s="121">
        <f t="shared" si="8"/>
        <v>2420.6333333333337</v>
      </c>
      <c r="G11" s="121">
        <f t="shared" si="8"/>
        <v>2501.4333333333338</v>
      </c>
      <c r="H11" s="121">
        <f t="shared" si="8"/>
        <v>2621.3750000000005</v>
      </c>
    </row>
    <row r="12" spans="1:8">
      <c r="A12" s="116">
        <v>999</v>
      </c>
      <c r="B12" s="121">
        <f t="shared" ref="B12:H12" si="9">(B29+1)*B$107</f>
        <v>2909.5428571428574</v>
      </c>
      <c r="C12" s="121">
        <f t="shared" si="9"/>
        <v>2771.3142857142861</v>
      </c>
      <c r="D12" s="121">
        <f t="shared" si="9"/>
        <v>2931.8812500000004</v>
      </c>
      <c r="E12" s="121">
        <f t="shared" si="9"/>
        <v>2513.17</v>
      </c>
      <c r="F12" s="121">
        <f t="shared" si="9"/>
        <v>2444.6000000000004</v>
      </c>
      <c r="G12" s="121">
        <f t="shared" si="9"/>
        <v>2526.2000000000003</v>
      </c>
      <c r="H12" s="121">
        <f t="shared" si="9"/>
        <v>2650.71875</v>
      </c>
    </row>
    <row r="13" spans="1:8">
      <c r="A13" s="117">
        <v>1499</v>
      </c>
      <c r="B13" s="121">
        <f t="shared" ref="B13:H13" si="10">(B30+1)*B$107</f>
        <v>2946.5285714285715</v>
      </c>
      <c r="C13" s="121">
        <f t="shared" si="10"/>
        <v>2806.5428571428574</v>
      </c>
      <c r="D13" s="121">
        <f t="shared" si="10"/>
        <v>2964.3375000000005</v>
      </c>
      <c r="E13" s="121">
        <f t="shared" si="10"/>
        <v>2535.2800000000002</v>
      </c>
      <c r="F13" s="121">
        <f t="shared" si="10"/>
        <v>2468.5666666666671</v>
      </c>
      <c r="G13" s="121">
        <f t="shared" si="10"/>
        <v>2550.9666666666672</v>
      </c>
      <c r="H13" s="121">
        <f t="shared" si="10"/>
        <v>2680.0625000000005</v>
      </c>
    </row>
    <row r="14" spans="1:8">
      <c r="A14" s="117">
        <v>1990</v>
      </c>
      <c r="B14" s="121">
        <f t="shared" ref="B14:H14" si="11">(B31+1)*B$107</f>
        <v>2983.514285714286</v>
      </c>
      <c r="C14" s="121">
        <f t="shared" si="11"/>
        <v>2841.7714285714287</v>
      </c>
      <c r="D14" s="121">
        <f t="shared" si="11"/>
        <v>2996.7937500000003</v>
      </c>
      <c r="E14" s="121">
        <f t="shared" si="11"/>
        <v>2557.3900000000003</v>
      </c>
      <c r="F14" s="121">
        <f t="shared" si="11"/>
        <v>2492.5333333333342</v>
      </c>
      <c r="G14" s="121">
        <f t="shared" si="11"/>
        <v>2575.733333333334</v>
      </c>
      <c r="H14" s="121">
        <f t="shared" si="11"/>
        <v>2709.4062500000005</v>
      </c>
    </row>
    <row r="15" spans="1:8">
      <c r="A15" s="118" t="s">
        <v>548</v>
      </c>
      <c r="B15" s="121">
        <f t="shared" ref="B15:G15" si="12">(B32+1)*B$107</f>
        <v>3020.5000000000005</v>
      </c>
      <c r="C15" s="121">
        <f t="shared" si="12"/>
        <v>2877.0000000000005</v>
      </c>
      <c r="D15" s="121">
        <f t="shared" si="12"/>
        <v>3029.2500000000009</v>
      </c>
      <c r="E15" s="121">
        <f t="shared" si="12"/>
        <v>2579.5</v>
      </c>
      <c r="F15" s="121">
        <f t="shared" si="12"/>
        <v>2516.5000000000005</v>
      </c>
      <c r="G15" s="121">
        <f t="shared" si="12"/>
        <v>2600.5000000000005</v>
      </c>
      <c r="H15" s="121">
        <f>(H32+1)*H$107</f>
        <v>2738.7500000000009</v>
      </c>
    </row>
    <row r="17" spans="1:8">
      <c r="A17" s="148" t="s">
        <v>544</v>
      </c>
      <c r="B17" s="148"/>
      <c r="C17" s="148"/>
      <c r="D17" s="148"/>
      <c r="E17" s="148"/>
      <c r="F17" s="148"/>
      <c r="G17" s="148"/>
      <c r="H17" s="148"/>
    </row>
    <row r="18" spans="1:8" ht="32.25" thickBot="1">
      <c r="A18" s="102" t="s">
        <v>539</v>
      </c>
      <c r="B18" s="103" t="s">
        <v>540</v>
      </c>
      <c r="C18" s="103" t="s">
        <v>407</v>
      </c>
      <c r="D18" s="103" t="s">
        <v>541</v>
      </c>
      <c r="E18" s="103" t="s">
        <v>409</v>
      </c>
      <c r="F18" s="103" t="s">
        <v>542</v>
      </c>
      <c r="G18" s="103" t="s">
        <v>543</v>
      </c>
      <c r="H18" s="102" t="s">
        <v>555</v>
      </c>
    </row>
    <row r="19" spans="1:8">
      <c r="A19" s="115" t="s">
        <v>556</v>
      </c>
      <c r="B19" s="113">
        <v>4</v>
      </c>
      <c r="C19" s="113">
        <v>4</v>
      </c>
      <c r="D19" s="113">
        <v>3</v>
      </c>
      <c r="E19" s="113">
        <v>1</v>
      </c>
      <c r="F19" s="113">
        <v>2</v>
      </c>
      <c r="G19" s="113">
        <v>2</v>
      </c>
      <c r="H19" s="113">
        <v>3</v>
      </c>
    </row>
    <row r="20" spans="1:8">
      <c r="A20" s="114" t="s">
        <v>547</v>
      </c>
      <c r="B20" s="109">
        <v>0.4</v>
      </c>
      <c r="C20" s="109">
        <v>0.4</v>
      </c>
      <c r="D20" s="109">
        <v>0.4</v>
      </c>
      <c r="E20" s="109">
        <v>0.4</v>
      </c>
      <c r="F20" s="109">
        <v>0.4</v>
      </c>
      <c r="G20" s="109">
        <v>0.4</v>
      </c>
      <c r="H20" s="109">
        <v>0.4</v>
      </c>
    </row>
    <row r="21" spans="1:8">
      <c r="A21" s="116">
        <v>99</v>
      </c>
      <c r="B21" s="112">
        <f>B20+($B$114-$B$113)/B$19</f>
        <v>0.42500000000000004</v>
      </c>
      <c r="C21" s="112">
        <f t="shared" ref="C21:H24" si="13">C20+($B$114-$B$113)/C$19</f>
        <v>0.42500000000000004</v>
      </c>
      <c r="D21" s="112">
        <f t="shared" si="13"/>
        <v>0.43333333333333335</v>
      </c>
      <c r="E21" s="112">
        <f t="shared" si="13"/>
        <v>0.5</v>
      </c>
      <c r="F21" s="112">
        <f t="shared" si="13"/>
        <v>0.45</v>
      </c>
      <c r="G21" s="112">
        <f t="shared" si="13"/>
        <v>0.45</v>
      </c>
      <c r="H21" s="112">
        <f t="shared" si="13"/>
        <v>0.43333333333333335</v>
      </c>
    </row>
    <row r="22" spans="1:8">
      <c r="A22" s="116">
        <v>149</v>
      </c>
      <c r="B22" s="112">
        <f t="shared" ref="B22:B24" si="14">B21+($B$114-$B$113)/B$19</f>
        <v>0.45000000000000007</v>
      </c>
      <c r="C22" s="112">
        <f t="shared" si="13"/>
        <v>0.45000000000000007</v>
      </c>
      <c r="D22" s="112">
        <f t="shared" si="13"/>
        <v>0.46666666666666667</v>
      </c>
      <c r="E22" s="104">
        <f>$B$115</f>
        <v>0.6</v>
      </c>
      <c r="F22" s="112">
        <f t="shared" si="13"/>
        <v>0.5</v>
      </c>
      <c r="G22" s="112">
        <f t="shared" si="13"/>
        <v>0.5</v>
      </c>
      <c r="H22" s="112">
        <f t="shared" si="13"/>
        <v>0.46666666666666667</v>
      </c>
    </row>
    <row r="23" spans="1:8">
      <c r="A23" s="116">
        <v>199</v>
      </c>
      <c r="B23" s="112">
        <f t="shared" si="14"/>
        <v>0.47500000000000009</v>
      </c>
      <c r="C23" s="112">
        <f t="shared" si="13"/>
        <v>0.47500000000000009</v>
      </c>
      <c r="D23" s="112">
        <f t="shared" si="13"/>
        <v>0.5</v>
      </c>
      <c r="E23" s="108">
        <f t="shared" ref="E23:E24" si="15">E22+($B$116-$B$115)/E$33</f>
        <v>0.61499999999999999</v>
      </c>
      <c r="F23" s="104">
        <f t="shared" ref="F23:G23" si="16">$B$115</f>
        <v>0.6</v>
      </c>
      <c r="G23" s="104">
        <f t="shared" si="16"/>
        <v>0.6</v>
      </c>
      <c r="H23" s="112">
        <f t="shared" si="13"/>
        <v>0.5</v>
      </c>
    </row>
    <row r="24" spans="1:8">
      <c r="A24" s="116">
        <v>249</v>
      </c>
      <c r="B24" s="112">
        <f t="shared" si="14"/>
        <v>0.50000000000000011</v>
      </c>
      <c r="C24" s="112">
        <f t="shared" si="13"/>
        <v>0.50000000000000011</v>
      </c>
      <c r="D24" s="104">
        <f>$B$115</f>
        <v>0.6</v>
      </c>
      <c r="E24" s="108">
        <f t="shared" si="15"/>
        <v>0.63</v>
      </c>
      <c r="F24" s="108">
        <f t="shared" ref="F24" si="17">F23+($B$116-$B$115)/F$33</f>
        <v>0.6166666666666667</v>
      </c>
      <c r="G24" s="108">
        <f t="shared" ref="G24" si="18">G23+($B$116-$B$115)/G$33</f>
        <v>0.6166666666666667</v>
      </c>
      <c r="H24" s="104">
        <f>$B$115</f>
        <v>0.6</v>
      </c>
    </row>
    <row r="25" spans="1:8">
      <c r="A25" s="116">
        <v>299</v>
      </c>
      <c r="B25" s="104">
        <f>$B$115</f>
        <v>0.6</v>
      </c>
      <c r="C25" s="104">
        <f>$B$115</f>
        <v>0.6</v>
      </c>
      <c r="D25" s="108">
        <f t="shared" ref="D25" si="19">D24+($B$116-$B$115)/D$33</f>
        <v>0.61875000000000002</v>
      </c>
      <c r="E25" s="108">
        <f t="shared" ref="E25" si="20">E24+($B$116-$B$115)/E$33</f>
        <v>0.64500000000000002</v>
      </c>
      <c r="F25" s="108">
        <f t="shared" ref="F25" si="21">F24+($B$116-$B$115)/F$33</f>
        <v>0.63333333333333341</v>
      </c>
      <c r="G25" s="108">
        <f t="shared" ref="G25" si="22">G24+($B$116-$B$115)/G$33</f>
        <v>0.63333333333333341</v>
      </c>
      <c r="H25" s="108">
        <f t="shared" ref="H25" si="23">H24+($B$116-$B$115)/H$33</f>
        <v>0.61875000000000002</v>
      </c>
    </row>
    <row r="26" spans="1:8">
      <c r="A26" s="116">
        <v>399</v>
      </c>
      <c r="B26" s="108">
        <f>B25+($B$116-$B$115)/B$33</f>
        <v>0.62142857142857144</v>
      </c>
      <c r="C26" s="108">
        <f t="shared" ref="C26:C32" si="24">C25+($B$116-$B$115)/C$33</f>
        <v>0.62142857142857144</v>
      </c>
      <c r="D26" s="108">
        <f t="shared" ref="D26:D32" si="25">D25+($B$116-$B$115)/D$33</f>
        <v>0.63750000000000007</v>
      </c>
      <c r="E26" s="108">
        <f t="shared" ref="E26:E32" si="26">E25+($B$116-$B$115)/E$33</f>
        <v>0.66</v>
      </c>
      <c r="F26" s="108">
        <f t="shared" ref="F26:F32" si="27">F25+($B$116-$B$115)/F$33</f>
        <v>0.65000000000000013</v>
      </c>
      <c r="G26" s="108">
        <f t="shared" ref="G26:G32" si="28">G25+($B$116-$B$115)/G$33</f>
        <v>0.65000000000000013</v>
      </c>
      <c r="H26" s="108">
        <f t="shared" ref="H26:H32" si="29">H25+($B$116-$B$115)/H$33</f>
        <v>0.63750000000000007</v>
      </c>
    </row>
    <row r="27" spans="1:8">
      <c r="A27" s="116">
        <v>499</v>
      </c>
      <c r="B27" s="108">
        <f t="shared" ref="B27:B32" si="30">B26+($B$116-$B$115)/B$33</f>
        <v>0.6428571428571429</v>
      </c>
      <c r="C27" s="108">
        <f t="shared" si="24"/>
        <v>0.6428571428571429</v>
      </c>
      <c r="D27" s="108">
        <f t="shared" si="25"/>
        <v>0.65625000000000011</v>
      </c>
      <c r="E27" s="108">
        <f t="shared" si="26"/>
        <v>0.67500000000000004</v>
      </c>
      <c r="F27" s="108">
        <f t="shared" si="27"/>
        <v>0.66666666666666685</v>
      </c>
      <c r="G27" s="108">
        <f t="shared" si="28"/>
        <v>0.66666666666666685</v>
      </c>
      <c r="H27" s="108">
        <f t="shared" si="29"/>
        <v>0.65625000000000011</v>
      </c>
    </row>
    <row r="28" spans="1:8">
      <c r="A28" s="116">
        <v>749</v>
      </c>
      <c r="B28" s="108">
        <f t="shared" si="30"/>
        <v>0.66428571428571437</v>
      </c>
      <c r="C28" s="108">
        <f t="shared" si="24"/>
        <v>0.66428571428571437</v>
      </c>
      <c r="D28" s="108">
        <f t="shared" si="25"/>
        <v>0.67500000000000016</v>
      </c>
      <c r="E28" s="108">
        <f t="shared" si="26"/>
        <v>0.69000000000000006</v>
      </c>
      <c r="F28" s="108">
        <f t="shared" si="27"/>
        <v>0.68333333333333357</v>
      </c>
      <c r="G28" s="108">
        <f t="shared" si="28"/>
        <v>0.68333333333333357</v>
      </c>
      <c r="H28" s="108">
        <f t="shared" si="29"/>
        <v>0.67500000000000016</v>
      </c>
    </row>
    <row r="29" spans="1:8">
      <c r="A29" s="116">
        <v>999</v>
      </c>
      <c r="B29" s="108">
        <f t="shared" si="30"/>
        <v>0.68571428571428583</v>
      </c>
      <c r="C29" s="108">
        <f t="shared" si="24"/>
        <v>0.68571428571428583</v>
      </c>
      <c r="D29" s="108">
        <f t="shared" si="25"/>
        <v>0.6937500000000002</v>
      </c>
      <c r="E29" s="108">
        <f t="shared" si="26"/>
        <v>0.70500000000000007</v>
      </c>
      <c r="F29" s="108">
        <f t="shared" si="27"/>
        <v>0.70000000000000029</v>
      </c>
      <c r="G29" s="108">
        <f t="shared" si="28"/>
        <v>0.70000000000000029</v>
      </c>
      <c r="H29" s="108">
        <f t="shared" si="29"/>
        <v>0.6937500000000002</v>
      </c>
    </row>
    <row r="30" spans="1:8">
      <c r="A30" s="117">
        <v>1499</v>
      </c>
      <c r="B30" s="108">
        <f t="shared" si="30"/>
        <v>0.7071428571428573</v>
      </c>
      <c r="C30" s="108">
        <f t="shared" si="24"/>
        <v>0.7071428571428573</v>
      </c>
      <c r="D30" s="108">
        <f t="shared" si="25"/>
        <v>0.71250000000000024</v>
      </c>
      <c r="E30" s="108">
        <f t="shared" si="26"/>
        <v>0.72000000000000008</v>
      </c>
      <c r="F30" s="108">
        <f t="shared" si="27"/>
        <v>0.71666666666666701</v>
      </c>
      <c r="G30" s="108">
        <f t="shared" si="28"/>
        <v>0.71666666666666701</v>
      </c>
      <c r="H30" s="108">
        <f t="shared" si="29"/>
        <v>0.71250000000000024</v>
      </c>
    </row>
    <row r="31" spans="1:8">
      <c r="A31" s="117">
        <v>1990</v>
      </c>
      <c r="B31" s="108">
        <f t="shared" si="30"/>
        <v>0.72857142857142876</v>
      </c>
      <c r="C31" s="108">
        <f t="shared" si="24"/>
        <v>0.72857142857142876</v>
      </c>
      <c r="D31" s="108">
        <f t="shared" si="25"/>
        <v>0.73125000000000029</v>
      </c>
      <c r="E31" s="108">
        <f t="shared" si="26"/>
        <v>0.7350000000000001</v>
      </c>
      <c r="F31" s="108">
        <f t="shared" si="27"/>
        <v>0.73333333333333373</v>
      </c>
      <c r="G31" s="108">
        <f t="shared" si="28"/>
        <v>0.73333333333333373</v>
      </c>
      <c r="H31" s="108">
        <f t="shared" si="29"/>
        <v>0.73125000000000029</v>
      </c>
    </row>
    <row r="32" spans="1:8">
      <c r="A32" s="118" t="s">
        <v>548</v>
      </c>
      <c r="B32" s="108">
        <f t="shared" si="30"/>
        <v>0.75000000000000022</v>
      </c>
      <c r="C32" s="108">
        <f t="shared" si="24"/>
        <v>0.75000000000000022</v>
      </c>
      <c r="D32" s="108">
        <f t="shared" si="25"/>
        <v>0.75000000000000033</v>
      </c>
      <c r="E32" s="108">
        <f t="shared" si="26"/>
        <v>0.75000000000000011</v>
      </c>
      <c r="F32" s="108">
        <f t="shared" si="27"/>
        <v>0.75000000000000044</v>
      </c>
      <c r="G32" s="108">
        <f t="shared" si="28"/>
        <v>0.75000000000000044</v>
      </c>
      <c r="H32" s="108">
        <f t="shared" si="29"/>
        <v>0.75000000000000033</v>
      </c>
    </row>
    <row r="33" spans="1:8">
      <c r="A33" t="s">
        <v>557</v>
      </c>
      <c r="B33">
        <f>ROWS(B26:$B$32)</f>
        <v>7</v>
      </c>
      <c r="C33">
        <f>ROWS(C26:C32)</f>
        <v>7</v>
      </c>
      <c r="D33">
        <f>ROWS(D25:D32)</f>
        <v>8</v>
      </c>
      <c r="E33">
        <f>ROWS(E23:E32)</f>
        <v>10</v>
      </c>
      <c r="F33">
        <f>ROWS(F24:F32)</f>
        <v>9</v>
      </c>
      <c r="G33">
        <f>ROWS(G24:G32)</f>
        <v>9</v>
      </c>
      <c r="H33">
        <f>ROWS(H25:H32)</f>
        <v>8</v>
      </c>
    </row>
    <row r="34" spans="1:8" ht="15.95" customHeight="1"/>
    <row r="35" spans="1:8" ht="33.950000000000003" customHeight="1">
      <c r="A35" s="148" t="s">
        <v>544</v>
      </c>
      <c r="B35" s="148"/>
      <c r="C35" s="148"/>
      <c r="D35" s="148"/>
      <c r="E35" s="148"/>
      <c r="F35" s="148"/>
      <c r="G35" s="148"/>
      <c r="H35" s="148"/>
    </row>
    <row r="36" spans="1:8" ht="31.5">
      <c r="A36" s="84" t="s">
        <v>539</v>
      </c>
      <c r="B36" s="85" t="s">
        <v>540</v>
      </c>
      <c r="C36" s="85" t="s">
        <v>407</v>
      </c>
      <c r="D36" s="85" t="s">
        <v>541</v>
      </c>
      <c r="E36" s="85" t="s">
        <v>409</v>
      </c>
      <c r="F36" s="85" t="s">
        <v>542</v>
      </c>
      <c r="G36" s="85" t="s">
        <v>543</v>
      </c>
      <c r="H36" s="84" t="s">
        <v>555</v>
      </c>
    </row>
    <row r="37" spans="1:8">
      <c r="A37" s="89" t="s">
        <v>547</v>
      </c>
      <c r="B37" s="99">
        <f t="shared" ref="B37:H49" si="31">B71/B$84</f>
        <v>4.2999999999999983E-2</v>
      </c>
      <c r="C37" s="99">
        <f t="shared" si="31"/>
        <v>6.3300000000000009E-2</v>
      </c>
      <c r="D37" s="99">
        <f t="shared" si="31"/>
        <v>3.5599999999999993E-2</v>
      </c>
      <c r="E37" s="99">
        <f t="shared" si="31"/>
        <v>0.18819999999999998</v>
      </c>
      <c r="F37" s="99">
        <f t="shared" si="31"/>
        <v>9.9600000000000022E-2</v>
      </c>
      <c r="G37" s="99">
        <f t="shared" si="31"/>
        <v>7.5899999999999981E-2</v>
      </c>
      <c r="H37" s="67">
        <f t="shared" si="31"/>
        <v>5.9441814304101018E-2</v>
      </c>
    </row>
    <row r="38" spans="1:8">
      <c r="A38" s="35">
        <v>99</v>
      </c>
      <c r="B38" s="99">
        <f t="shared" si="31"/>
        <v>4.5899999999999982E-2</v>
      </c>
      <c r="C38" s="99">
        <f t="shared" si="31"/>
        <v>5.3700000000000005E-2</v>
      </c>
      <c r="D38" s="99">
        <f t="shared" si="31"/>
        <v>6.2299999999999987E-2</v>
      </c>
      <c r="E38" s="99">
        <f t="shared" si="31"/>
        <v>0.18879999999999997</v>
      </c>
      <c r="F38" s="99">
        <f t="shared" si="31"/>
        <v>0.13970000000000002</v>
      </c>
      <c r="G38" s="99">
        <f t="shared" si="31"/>
        <v>0.15789999999999998</v>
      </c>
      <c r="H38" s="67">
        <f t="shared" si="31"/>
        <v>6.8273362145780156E-2</v>
      </c>
    </row>
    <row r="39" spans="1:8">
      <c r="A39" s="35">
        <v>149</v>
      </c>
      <c r="B39" s="99">
        <f t="shared" si="31"/>
        <v>6.9499999999999992E-2</v>
      </c>
      <c r="C39" s="99">
        <f t="shared" si="31"/>
        <v>6.9300000000000014E-2</v>
      </c>
      <c r="D39" s="99">
        <f t="shared" si="31"/>
        <v>0.11229999999999997</v>
      </c>
      <c r="E39" s="99">
        <f t="shared" si="31"/>
        <v>0.15779999999999997</v>
      </c>
      <c r="F39" s="99">
        <f t="shared" si="31"/>
        <v>0.18910000000000005</v>
      </c>
      <c r="G39" s="99">
        <f t="shared" si="31"/>
        <v>0.13359999999999997</v>
      </c>
      <c r="H39" s="67">
        <f t="shared" si="31"/>
        <v>9.4077857547522667E-2</v>
      </c>
    </row>
    <row r="40" spans="1:8">
      <c r="A40" s="35">
        <v>199</v>
      </c>
      <c r="B40" s="99">
        <f t="shared" si="31"/>
        <v>0.16039999999999993</v>
      </c>
      <c r="C40" s="99">
        <f t="shared" si="31"/>
        <v>0.15310000000000004</v>
      </c>
      <c r="D40" s="99">
        <f t="shared" si="31"/>
        <v>0.21609999999999993</v>
      </c>
      <c r="E40" s="99">
        <f t="shared" si="31"/>
        <v>0.17259999999999998</v>
      </c>
      <c r="F40" s="99">
        <f t="shared" si="31"/>
        <v>0.18670000000000003</v>
      </c>
      <c r="G40" s="99">
        <f t="shared" si="31"/>
        <v>0.16049999999999998</v>
      </c>
      <c r="H40" s="67">
        <f t="shared" si="31"/>
        <v>0.17481399429618058</v>
      </c>
    </row>
    <row r="41" spans="1:8">
      <c r="A41" s="35">
        <v>249</v>
      </c>
      <c r="B41" s="99">
        <f t="shared" si="31"/>
        <v>0.10779999999999997</v>
      </c>
      <c r="C41" s="99">
        <f t="shared" si="31"/>
        <v>0.11200000000000002</v>
      </c>
      <c r="D41" s="99">
        <f t="shared" si="31"/>
        <v>0.10529999999999999</v>
      </c>
      <c r="E41" s="99">
        <f t="shared" si="31"/>
        <v>8.7599999999999997E-2</v>
      </c>
      <c r="F41" s="99">
        <f t="shared" si="31"/>
        <v>0.11920000000000001</v>
      </c>
      <c r="G41" s="99">
        <f t="shared" si="31"/>
        <v>0.10249999999999997</v>
      </c>
      <c r="H41" s="67">
        <f t="shared" si="31"/>
        <v>0.1078892848499516</v>
      </c>
    </row>
    <row r="42" spans="1:8">
      <c r="A42" s="35">
        <v>299</v>
      </c>
      <c r="B42" s="99">
        <f t="shared" si="31"/>
        <v>8.179999999999997E-2</v>
      </c>
      <c r="C42" s="99">
        <f t="shared" si="31"/>
        <v>9.470000000000002E-2</v>
      </c>
      <c r="D42" s="99">
        <f t="shared" si="31"/>
        <v>7.6099999999999987E-2</v>
      </c>
      <c r="E42" s="99">
        <f t="shared" si="31"/>
        <v>3.3700000000000001E-2</v>
      </c>
      <c r="F42" s="99">
        <f t="shared" si="31"/>
        <v>6.7900000000000016E-2</v>
      </c>
      <c r="G42" s="99">
        <f t="shared" si="31"/>
        <v>5.8199999999999995E-2</v>
      </c>
      <c r="H42" s="67">
        <f t="shared" si="31"/>
        <v>8.0079752541142316E-2</v>
      </c>
    </row>
    <row r="43" spans="1:8">
      <c r="A43" s="35">
        <v>399</v>
      </c>
      <c r="B43" s="99">
        <f t="shared" si="31"/>
        <v>0.2291999999999999</v>
      </c>
      <c r="C43" s="99">
        <f t="shared" si="31"/>
        <v>0.24440000000000006</v>
      </c>
      <c r="D43" s="99">
        <f t="shared" si="31"/>
        <v>0.18939999999999999</v>
      </c>
      <c r="E43" s="99">
        <f t="shared" si="31"/>
        <v>0.10129999999999999</v>
      </c>
      <c r="F43" s="99">
        <f t="shared" si="31"/>
        <v>0.12600000000000003</v>
      </c>
      <c r="G43" s="99">
        <f t="shared" si="31"/>
        <v>0.17019999999999996</v>
      </c>
      <c r="H43" s="67">
        <f t="shared" si="31"/>
        <v>0.20861139485061161</v>
      </c>
    </row>
    <row r="44" spans="1:8">
      <c r="A44" s="35">
        <v>499</v>
      </c>
      <c r="B44" s="99">
        <f t="shared" si="31"/>
        <v>0.11509999999999995</v>
      </c>
      <c r="C44" s="99">
        <f t="shared" si="31"/>
        <v>0.11260000000000002</v>
      </c>
      <c r="D44" s="99">
        <f t="shared" si="31"/>
        <v>0.10079999999999999</v>
      </c>
      <c r="E44" s="99">
        <f t="shared" si="31"/>
        <v>2.9099999999999997E-2</v>
      </c>
      <c r="F44" s="99">
        <f t="shared" si="31"/>
        <v>4.1900000000000007E-2</v>
      </c>
      <c r="G44" s="99">
        <f t="shared" si="31"/>
        <v>8.0099999999999991E-2</v>
      </c>
      <c r="H44" s="67">
        <f t="shared" si="31"/>
        <v>0.10056222099687581</v>
      </c>
    </row>
    <row r="45" spans="1:8">
      <c r="A45" s="35">
        <v>749</v>
      </c>
      <c r="B45" s="99">
        <f t="shared" si="31"/>
        <v>5.2799999999999979E-2</v>
      </c>
      <c r="C45" s="99">
        <f t="shared" si="31"/>
        <v>4.8600000000000004E-2</v>
      </c>
      <c r="D45" s="99">
        <f t="shared" si="31"/>
        <v>4.3399999999999987E-2</v>
      </c>
      <c r="E45" s="99">
        <f t="shared" si="31"/>
        <v>1.8299999999999997E-2</v>
      </c>
      <c r="F45" s="99">
        <f t="shared" si="31"/>
        <v>1.3900000000000003E-2</v>
      </c>
      <c r="G45" s="99">
        <f t="shared" si="31"/>
        <v>3.0499999999999996E-2</v>
      </c>
      <c r="H45" s="67">
        <f t="shared" si="31"/>
        <v>4.4367334358224063E-2</v>
      </c>
    </row>
    <row r="46" spans="1:8">
      <c r="A46" s="35">
        <v>999</v>
      </c>
      <c r="B46" s="99">
        <f t="shared" si="31"/>
        <v>5.7299999999999976E-2</v>
      </c>
      <c r="C46" s="99">
        <f t="shared" si="31"/>
        <v>3.1000000000000003E-2</v>
      </c>
      <c r="D46" s="99">
        <f t="shared" si="31"/>
        <v>4.2599999999999992E-2</v>
      </c>
      <c r="E46" s="99">
        <f t="shared" si="31"/>
        <v>1.0800000000000001E-2</v>
      </c>
      <c r="F46" s="99">
        <f t="shared" si="31"/>
        <v>9.0000000000000011E-3</v>
      </c>
      <c r="G46" s="99">
        <f t="shared" si="31"/>
        <v>1.5799999999999998E-2</v>
      </c>
      <c r="H46" s="67">
        <f t="shared" si="31"/>
        <v>3.9541255610314165E-2</v>
      </c>
    </row>
    <row r="47" spans="1:8">
      <c r="A47" s="83">
        <v>1499</v>
      </c>
      <c r="B47" s="99">
        <f t="shared" si="31"/>
        <v>1.9899999999999994E-2</v>
      </c>
      <c r="C47" s="99">
        <f t="shared" si="31"/>
        <v>8.0000000000000019E-3</v>
      </c>
      <c r="D47" s="99">
        <f t="shared" si="31"/>
        <v>8.6999999999999959E-3</v>
      </c>
      <c r="E47" s="99">
        <f t="shared" si="31"/>
        <v>2.5999999999999994E-3</v>
      </c>
      <c r="F47" s="99">
        <f t="shared" si="31"/>
        <v>1.8000000000000004E-3</v>
      </c>
      <c r="G47" s="99">
        <f t="shared" si="31"/>
        <v>1.0799999999999997E-2</v>
      </c>
      <c r="H47" s="67">
        <f t="shared" si="31"/>
        <v>1.1318227195722961E-2</v>
      </c>
    </row>
    <row r="48" spans="1:8">
      <c r="A48" s="83">
        <v>1990</v>
      </c>
      <c r="B48" s="99">
        <f t="shared" si="31"/>
        <v>1.1299999999999996E-2</v>
      </c>
      <c r="C48" s="99">
        <f t="shared" si="31"/>
        <v>5.6000000000000008E-3</v>
      </c>
      <c r="D48" s="99">
        <f t="shared" si="31"/>
        <v>3.5999999999999995E-3</v>
      </c>
      <c r="E48" s="99">
        <f t="shared" si="31"/>
        <v>5.9999999999999993E-3</v>
      </c>
      <c r="F48" s="99">
        <f t="shared" si="31"/>
        <v>3.0000000000000003E-4</v>
      </c>
      <c r="G48" s="99">
        <f t="shared" si="31"/>
        <v>0</v>
      </c>
      <c r="H48" s="67">
        <f t="shared" si="31"/>
        <v>6.5082072846079373E-3</v>
      </c>
    </row>
    <row r="49" spans="1:8">
      <c r="A49" s="88" t="s">
        <v>548</v>
      </c>
      <c r="B49" s="99">
        <f t="shared" si="31"/>
        <v>5.9999999999999984E-3</v>
      </c>
      <c r="C49" s="99">
        <f t="shared" si="31"/>
        <v>3.7000000000000006E-3</v>
      </c>
      <c r="D49" s="99">
        <f t="shared" si="31"/>
        <v>3.7999999999999991E-3</v>
      </c>
      <c r="E49" s="99">
        <f t="shared" si="31"/>
        <v>3.1999999999999997E-3</v>
      </c>
      <c r="F49" s="99">
        <f t="shared" si="31"/>
        <v>4.9000000000000007E-3</v>
      </c>
      <c r="G49" s="99">
        <f t="shared" si="31"/>
        <v>3.9999999999999992E-3</v>
      </c>
      <c r="H49" s="67">
        <f t="shared" si="31"/>
        <v>4.5152940189650617E-3</v>
      </c>
    </row>
    <row r="50" spans="1:8" ht="16.5" thickBot="1">
      <c r="A50" s="90" t="s">
        <v>412</v>
      </c>
      <c r="B50" s="98">
        <f t="shared" ref="B50:H50" si="32">SUM(B37:B49)</f>
        <v>0.99999999999999956</v>
      </c>
      <c r="C50" s="98">
        <f t="shared" si="32"/>
        <v>1.0000000000000002</v>
      </c>
      <c r="D50" s="98">
        <f t="shared" si="32"/>
        <v>0.99999999999999989</v>
      </c>
      <c r="E50" s="98">
        <f t="shared" si="32"/>
        <v>0.99999999999999989</v>
      </c>
      <c r="F50" s="98">
        <f t="shared" si="32"/>
        <v>1.0000000000000002</v>
      </c>
      <c r="G50" s="98">
        <f t="shared" si="32"/>
        <v>0.99999999999999978</v>
      </c>
      <c r="H50" s="98">
        <f t="shared" si="32"/>
        <v>1</v>
      </c>
    </row>
    <row r="51" spans="1:8">
      <c r="A51" s="97" t="s">
        <v>558</v>
      </c>
    </row>
    <row r="52" spans="1:8" ht="21" customHeight="1">
      <c r="A52" s="148" t="s">
        <v>559</v>
      </c>
      <c r="B52" s="148"/>
      <c r="C52" s="148"/>
      <c r="D52" s="148"/>
      <c r="E52" s="148"/>
      <c r="F52" s="148"/>
      <c r="G52" s="148"/>
      <c r="H52" s="148"/>
    </row>
    <row r="53" spans="1:8" ht="39" customHeight="1">
      <c r="A53" s="84" t="s">
        <v>539</v>
      </c>
      <c r="B53" s="85" t="s">
        <v>540</v>
      </c>
      <c r="C53" s="85" t="s">
        <v>407</v>
      </c>
      <c r="D53" s="85" t="s">
        <v>541</v>
      </c>
      <c r="E53" s="85" t="s">
        <v>409</v>
      </c>
      <c r="F53" s="85" t="s">
        <v>542</v>
      </c>
      <c r="G53" s="85" t="s">
        <v>543</v>
      </c>
      <c r="H53" s="84" t="s">
        <v>560</v>
      </c>
    </row>
    <row r="54" spans="1:8">
      <c r="A54" s="89" t="s">
        <v>547</v>
      </c>
      <c r="B54" s="100">
        <f t="shared" ref="B54:G66" si="33">B37*B$105</f>
        <v>81875.138999999966</v>
      </c>
      <c r="C54" s="100">
        <f t="shared" si="33"/>
        <v>117897.13620000002</v>
      </c>
      <c r="D54" s="100">
        <f t="shared" si="33"/>
        <v>47102.217599999989</v>
      </c>
      <c r="E54" s="100">
        <f t="shared" si="33"/>
        <v>62798.575999999994</v>
      </c>
      <c r="F54" s="100">
        <f t="shared" si="33"/>
        <v>36398.919600000008</v>
      </c>
      <c r="G54" s="100">
        <f t="shared" si="33"/>
        <v>7794.3986999999979</v>
      </c>
      <c r="H54" s="86">
        <f>SUM(B54:G54)</f>
        <v>353866.38709999999</v>
      </c>
    </row>
    <row r="55" spans="1:8">
      <c r="A55" s="35">
        <v>99</v>
      </c>
      <c r="B55" s="100">
        <f t="shared" si="33"/>
        <v>87396.950699999972</v>
      </c>
      <c r="C55" s="100">
        <f t="shared" si="33"/>
        <v>100017.00180000001</v>
      </c>
      <c r="D55" s="100">
        <f t="shared" si="33"/>
        <v>82428.880799999984</v>
      </c>
      <c r="E55" s="100">
        <f t="shared" si="33"/>
        <v>62998.783999999992</v>
      </c>
      <c r="F55" s="100">
        <f t="shared" si="33"/>
        <v>51053.504700000005</v>
      </c>
      <c r="G55" s="100">
        <f t="shared" si="33"/>
        <v>16215.224699999999</v>
      </c>
      <c r="H55" s="86">
        <f t="shared" ref="H55:H66" si="34">SUM(B55:G55)</f>
        <v>400110.34669999994</v>
      </c>
    </row>
    <row r="56" spans="1:8">
      <c r="A56" s="35">
        <v>149</v>
      </c>
      <c r="B56" s="100">
        <f t="shared" si="33"/>
        <v>132333.0735</v>
      </c>
      <c r="C56" s="100">
        <f t="shared" si="33"/>
        <v>129072.22020000003</v>
      </c>
      <c r="D56" s="100">
        <f t="shared" si="33"/>
        <v>148583.68079999997</v>
      </c>
      <c r="E56" s="100">
        <f t="shared" si="33"/>
        <v>52654.703999999991</v>
      </c>
      <c r="F56" s="100">
        <f t="shared" si="33"/>
        <v>69106.784100000019</v>
      </c>
      <c r="G56" s="100">
        <f t="shared" si="33"/>
        <v>13719.784799999998</v>
      </c>
      <c r="H56" s="86">
        <f t="shared" si="34"/>
        <v>545470.24739999999</v>
      </c>
    </row>
    <row r="57" spans="1:8">
      <c r="A57" s="35">
        <v>199</v>
      </c>
      <c r="B57" s="100">
        <f t="shared" si="33"/>
        <v>305413.30919999984</v>
      </c>
      <c r="C57" s="100">
        <f t="shared" si="33"/>
        <v>285150.89340000006</v>
      </c>
      <c r="D57" s="100">
        <f t="shared" si="33"/>
        <v>285921.0455999999</v>
      </c>
      <c r="E57" s="100">
        <f t="shared" si="33"/>
        <v>57593.167999999991</v>
      </c>
      <c r="F57" s="100">
        <f t="shared" si="33"/>
        <v>68229.701700000005</v>
      </c>
      <c r="G57" s="100">
        <f t="shared" si="33"/>
        <v>16482.226499999997</v>
      </c>
      <c r="H57" s="86">
        <f t="shared" si="34"/>
        <v>1018790.3443999997</v>
      </c>
    </row>
    <row r="58" spans="1:8">
      <c r="A58" s="35">
        <v>249</v>
      </c>
      <c r="B58" s="100">
        <f t="shared" si="33"/>
        <v>205259.06939999992</v>
      </c>
      <c r="C58" s="100">
        <f t="shared" si="33"/>
        <v>208601.56800000003</v>
      </c>
      <c r="D58" s="100">
        <f t="shared" si="33"/>
        <v>139322.00879999998</v>
      </c>
      <c r="E58" s="100">
        <f t="shared" si="33"/>
        <v>29230.367999999999</v>
      </c>
      <c r="F58" s="100">
        <f t="shared" si="33"/>
        <v>43561.759200000008</v>
      </c>
      <c r="G58" s="100">
        <f t="shared" si="33"/>
        <v>10526.032499999996</v>
      </c>
      <c r="H58" s="86">
        <f t="shared" si="34"/>
        <v>636500.80589999992</v>
      </c>
    </row>
    <row r="59" spans="1:8">
      <c r="A59" s="35">
        <v>299</v>
      </c>
      <c r="B59" s="100">
        <f t="shared" si="33"/>
        <v>155753.17139999993</v>
      </c>
      <c r="C59" s="100">
        <f t="shared" si="33"/>
        <v>176380.07580000005</v>
      </c>
      <c r="D59" s="100">
        <f t="shared" si="33"/>
        <v>100687.60559999998</v>
      </c>
      <c r="E59" s="100">
        <f t="shared" si="33"/>
        <v>11245.016</v>
      </c>
      <c r="F59" s="100">
        <f t="shared" si="33"/>
        <v>24814.122900000006</v>
      </c>
      <c r="G59" s="100">
        <f t="shared" si="33"/>
        <v>5976.7325999999994</v>
      </c>
      <c r="H59" s="86">
        <f t="shared" si="34"/>
        <v>474856.7243</v>
      </c>
    </row>
    <row r="60" spans="1:8">
      <c r="A60" s="35">
        <v>399</v>
      </c>
      <c r="B60" s="100">
        <f t="shared" si="33"/>
        <v>436413.53159999981</v>
      </c>
      <c r="C60" s="100">
        <f t="shared" si="33"/>
        <v>455198.42160000012</v>
      </c>
      <c r="D60" s="100">
        <f t="shared" si="33"/>
        <v>250594.38239999997</v>
      </c>
      <c r="E60" s="100">
        <f t="shared" si="33"/>
        <v>33801.783999999992</v>
      </c>
      <c r="F60" s="100">
        <f t="shared" si="33"/>
        <v>46046.826000000008</v>
      </c>
      <c r="G60" s="100">
        <f t="shared" si="33"/>
        <v>17478.348599999998</v>
      </c>
      <c r="H60" s="86">
        <f t="shared" si="34"/>
        <v>1239533.2941999999</v>
      </c>
    </row>
    <row r="61" spans="1:8">
      <c r="A61" s="35">
        <v>499</v>
      </c>
      <c r="B61" s="100">
        <f t="shared" si="33"/>
        <v>219158.80229999992</v>
      </c>
      <c r="C61" s="100">
        <f t="shared" si="33"/>
        <v>209719.07640000005</v>
      </c>
      <c r="D61" s="100">
        <f t="shared" si="33"/>
        <v>133368.07679999998</v>
      </c>
      <c r="E61" s="100">
        <f t="shared" si="33"/>
        <v>9710.0879999999997</v>
      </c>
      <c r="F61" s="100">
        <f t="shared" si="33"/>
        <v>15312.396900000002</v>
      </c>
      <c r="G61" s="100">
        <f t="shared" si="33"/>
        <v>8225.7092999999986</v>
      </c>
      <c r="H61" s="86">
        <f t="shared" si="34"/>
        <v>595494.14969999995</v>
      </c>
    </row>
    <row r="62" spans="1:8">
      <c r="A62" s="35">
        <v>749</v>
      </c>
      <c r="B62" s="100">
        <f t="shared" si="33"/>
        <v>100535.05439999996</v>
      </c>
      <c r="C62" s="100">
        <f t="shared" si="33"/>
        <v>90518.180400000012</v>
      </c>
      <c r="D62" s="100">
        <f t="shared" si="33"/>
        <v>57422.366399999984</v>
      </c>
      <c r="E62" s="100">
        <f t="shared" si="33"/>
        <v>6106.3439999999991</v>
      </c>
      <c r="F62" s="100">
        <f t="shared" si="33"/>
        <v>5079.7689000000009</v>
      </c>
      <c r="G62" s="100">
        <f t="shared" si="33"/>
        <v>3132.1364999999996</v>
      </c>
      <c r="H62" s="86">
        <f t="shared" si="34"/>
        <v>262793.85060000001</v>
      </c>
    </row>
    <row r="63" spans="1:8">
      <c r="A63" s="35">
        <v>999</v>
      </c>
      <c r="B63" s="100">
        <f t="shared" si="33"/>
        <v>109103.38289999995</v>
      </c>
      <c r="C63" s="100">
        <f t="shared" si="33"/>
        <v>57737.934000000008</v>
      </c>
      <c r="D63" s="100">
        <f t="shared" si="33"/>
        <v>56363.889599999988</v>
      </c>
      <c r="E63" s="100">
        <f t="shared" si="33"/>
        <v>3603.7440000000001</v>
      </c>
      <c r="F63" s="100">
        <f t="shared" si="33"/>
        <v>3289.0590000000002</v>
      </c>
      <c r="G63" s="100">
        <f t="shared" si="33"/>
        <v>1622.5493999999999</v>
      </c>
      <c r="H63" s="86">
        <f t="shared" si="34"/>
        <v>231720.55889999997</v>
      </c>
    </row>
    <row r="64" spans="1:8">
      <c r="A64" s="83">
        <v>1499</v>
      </c>
      <c r="B64" s="100">
        <f t="shared" si="33"/>
        <v>37891.052699999986</v>
      </c>
      <c r="C64" s="100">
        <f t="shared" si="33"/>
        <v>14900.112000000003</v>
      </c>
      <c r="D64" s="100">
        <f t="shared" si="33"/>
        <v>11510.935199999994</v>
      </c>
      <c r="E64" s="100">
        <f t="shared" si="33"/>
        <v>867.56799999999987</v>
      </c>
      <c r="F64" s="100">
        <f t="shared" si="33"/>
        <v>657.81180000000018</v>
      </c>
      <c r="G64" s="100">
        <f t="shared" si="33"/>
        <v>1109.0843999999997</v>
      </c>
      <c r="H64" s="86">
        <f t="shared" si="34"/>
        <v>66936.564099999989</v>
      </c>
    </row>
    <row r="65" spans="1:8">
      <c r="A65" s="83">
        <v>1990</v>
      </c>
      <c r="B65" s="100">
        <f t="shared" si="33"/>
        <v>21516.024899999993</v>
      </c>
      <c r="C65" s="100">
        <f t="shared" si="33"/>
        <v>10430.078400000002</v>
      </c>
      <c r="D65" s="100">
        <f t="shared" si="33"/>
        <v>4763.1455999999989</v>
      </c>
      <c r="E65" s="100">
        <f t="shared" si="33"/>
        <v>2002.0799999999997</v>
      </c>
      <c r="F65" s="100">
        <f t="shared" si="33"/>
        <v>109.63530000000002</v>
      </c>
      <c r="G65" s="100">
        <f t="shared" si="33"/>
        <v>0</v>
      </c>
      <c r="H65" s="86">
        <f t="shared" si="34"/>
        <v>38820.964199999995</v>
      </c>
    </row>
    <row r="66" spans="1:8">
      <c r="A66" s="88" t="s">
        <v>548</v>
      </c>
      <c r="B66" s="100">
        <f t="shared" si="33"/>
        <v>11424.437999999996</v>
      </c>
      <c r="C66" s="100">
        <f t="shared" si="33"/>
        <v>6891.3018000000011</v>
      </c>
      <c r="D66" s="100">
        <f t="shared" si="33"/>
        <v>5027.764799999999</v>
      </c>
      <c r="E66" s="100">
        <f t="shared" si="33"/>
        <v>1067.7759999999998</v>
      </c>
      <c r="F66" s="100">
        <f t="shared" si="33"/>
        <v>1790.7099000000003</v>
      </c>
      <c r="G66" s="100">
        <f t="shared" si="33"/>
        <v>410.77199999999993</v>
      </c>
      <c r="H66" s="86">
        <f t="shared" si="34"/>
        <v>26612.762499999993</v>
      </c>
    </row>
    <row r="67" spans="1:8" ht="16.5" thickBot="1">
      <c r="A67" s="90" t="s">
        <v>412</v>
      </c>
      <c r="B67" s="101">
        <f>SUM(B54:B66)</f>
        <v>1904072.9999999993</v>
      </c>
      <c r="C67" s="101">
        <f t="shared" ref="C67" si="35">SUM(C54:C66)</f>
        <v>1862514.0000000002</v>
      </c>
      <c r="D67" s="101">
        <f t="shared" ref="D67" si="36">SUM(D54:D66)</f>
        <v>1323095.9999999993</v>
      </c>
      <c r="E67" s="101">
        <f t="shared" ref="E67" si="37">SUM(E54:E66)</f>
        <v>333680</v>
      </c>
      <c r="F67" s="101">
        <f t="shared" ref="F67" si="38">SUM(F54:F66)</f>
        <v>365451.00000000017</v>
      </c>
      <c r="G67" s="101">
        <f t="shared" ref="G67" si="39">SUM(G54:G66)</f>
        <v>102692.99999999997</v>
      </c>
      <c r="H67" s="101">
        <f>SUM(H54:H66)</f>
        <v>5891507</v>
      </c>
    </row>
    <row r="69" spans="1:8">
      <c r="A69" s="148" t="s">
        <v>546</v>
      </c>
      <c r="B69" s="148"/>
      <c r="C69" s="148"/>
      <c r="D69" s="148"/>
      <c r="E69" s="148"/>
      <c r="F69" s="148"/>
      <c r="G69" s="148"/>
      <c r="H69" s="148"/>
    </row>
    <row r="70" spans="1:8" ht="31.5">
      <c r="A70" s="84" t="s">
        <v>539</v>
      </c>
      <c r="B70" s="85" t="s">
        <v>540</v>
      </c>
      <c r="C70" s="85" t="s">
        <v>407</v>
      </c>
      <c r="D70" s="85" t="s">
        <v>541</v>
      </c>
      <c r="E70" s="85" t="s">
        <v>409</v>
      </c>
      <c r="F70" s="85" t="s">
        <v>542</v>
      </c>
      <c r="G70" s="85" t="s">
        <v>543</v>
      </c>
      <c r="H70" s="85" t="s">
        <v>412</v>
      </c>
    </row>
    <row r="71" spans="1:8">
      <c r="A71" s="89" t="s">
        <v>547</v>
      </c>
      <c r="B71" s="96">
        <f>SumInsured!B51</f>
        <v>120051.52799999999</v>
      </c>
      <c r="C71" s="96">
        <f>SumInsured!C51</f>
        <v>159752.23559999999</v>
      </c>
      <c r="D71" s="96">
        <f>SumInsured!D51</f>
        <v>78766.281600000002</v>
      </c>
      <c r="E71" s="96">
        <f>SumInsured!E51</f>
        <v>93450.333599999998</v>
      </c>
      <c r="F71" s="96">
        <f>SumInsured!F51</f>
        <v>56432.563199999997</v>
      </c>
      <c r="G71" s="96">
        <f>SumInsured!G51</f>
        <v>10282.931999999999</v>
      </c>
      <c r="H71" s="87">
        <f>SUM(B71:G71)</f>
        <v>518735.87399999989</v>
      </c>
    </row>
    <row r="72" spans="1:8">
      <c r="A72" s="35">
        <v>99</v>
      </c>
      <c r="B72" s="96">
        <f>SumInsured!B52</f>
        <v>128148.0264</v>
      </c>
      <c r="C72" s="96">
        <f>SumInsured!C52</f>
        <v>135524.40839999999</v>
      </c>
      <c r="D72" s="96">
        <f>SumInsured!D52</f>
        <v>137840.99280000001</v>
      </c>
      <c r="E72" s="96">
        <f>SumInsured!E52</f>
        <v>93748.262399999992</v>
      </c>
      <c r="F72" s="96">
        <f>SumInsured!F52</f>
        <v>79152.902399999992</v>
      </c>
      <c r="G72" s="96">
        <f>SumInsured!G52</f>
        <v>21392.292000000001</v>
      </c>
      <c r="H72" s="87">
        <f>SUM(B72:G72)</f>
        <v>595806.88439999998</v>
      </c>
    </row>
    <row r="73" spans="1:8">
      <c r="A73" s="35">
        <v>149</v>
      </c>
      <c r="B73" s="96">
        <f>SumInsured!B53</f>
        <v>194036.77200000003</v>
      </c>
      <c r="C73" s="96">
        <f>SumInsured!C53</f>
        <v>174894.62760000001</v>
      </c>
      <c r="D73" s="96">
        <f>SumInsured!D53</f>
        <v>248467.7928</v>
      </c>
      <c r="E73" s="96">
        <f>SumInsured!E53</f>
        <v>78355.274399999995</v>
      </c>
      <c r="F73" s="96">
        <f>SumInsured!F53</f>
        <v>107142.5472</v>
      </c>
      <c r="G73" s="96">
        <f>SumInsured!G53</f>
        <v>18100.128000000001</v>
      </c>
      <c r="H73" s="87">
        <f t="shared" ref="H73:H83" si="40">SUM(B73:G73)</f>
        <v>820997.14200000011</v>
      </c>
    </row>
    <row r="74" spans="1:8">
      <c r="A74" s="35">
        <v>199</v>
      </c>
      <c r="B74" s="96">
        <f>SumInsured!B54</f>
        <v>447820.11839999998</v>
      </c>
      <c r="C74" s="96">
        <f>SumInsured!C54</f>
        <v>386383.36920000002</v>
      </c>
      <c r="D74" s="96">
        <f>SumInsured!D54</f>
        <v>478129.02959999995</v>
      </c>
      <c r="E74" s="96">
        <f>SumInsured!E54</f>
        <v>85704.184800000003</v>
      </c>
      <c r="F74" s="96">
        <f>SumInsured!F54</f>
        <v>105782.7264</v>
      </c>
      <c r="G74" s="96">
        <f>SumInsured!G54</f>
        <v>21744.54</v>
      </c>
      <c r="H74" s="87">
        <f t="shared" si="40"/>
        <v>1525563.9683999999</v>
      </c>
    </row>
    <row r="75" spans="1:8">
      <c r="A75" s="35">
        <v>249</v>
      </c>
      <c r="B75" s="96">
        <f>SumInsured!B55</f>
        <v>300966.38880000002</v>
      </c>
      <c r="C75" s="96">
        <f>SumInsured!C55</f>
        <v>282657.984</v>
      </c>
      <c r="D75" s="96">
        <f>SumInsured!D55</f>
        <v>232980.04080000002</v>
      </c>
      <c r="E75" s="96">
        <f>SumInsured!E55</f>
        <v>43497.604800000001</v>
      </c>
      <c r="F75" s="96">
        <f>SumInsured!F55</f>
        <v>67537.766399999993</v>
      </c>
      <c r="G75" s="96">
        <f>SumInsured!G55</f>
        <v>13886.699999999999</v>
      </c>
      <c r="H75" s="87">
        <f t="shared" si="40"/>
        <v>941526.48479999998</v>
      </c>
    </row>
    <row r="76" spans="1:8">
      <c r="A76" s="35">
        <v>299</v>
      </c>
      <c r="B76" s="96">
        <f>SumInsured!B56</f>
        <v>228377.09279999998</v>
      </c>
      <c r="C76" s="96">
        <f>SumInsured!C56</f>
        <v>238997.4204</v>
      </c>
      <c r="D76" s="96">
        <f>SumInsured!D56</f>
        <v>168373.9896</v>
      </c>
      <c r="E76" s="96">
        <f>SumInsured!E56</f>
        <v>16733.667600000001</v>
      </c>
      <c r="F76" s="96">
        <f>SumInsured!F56</f>
        <v>38471.596799999999</v>
      </c>
      <c r="G76" s="96">
        <f>SumInsured!G56</f>
        <v>7884.9360000000006</v>
      </c>
      <c r="H76" s="87">
        <f t="shared" si="40"/>
        <v>698838.70320000011</v>
      </c>
    </row>
    <row r="77" spans="1:8">
      <c r="A77" s="35">
        <v>399</v>
      </c>
      <c r="B77" s="96">
        <f>SumInsured!B57</f>
        <v>639902.56319999998</v>
      </c>
      <c r="C77" s="96">
        <f>SumInsured!C57</f>
        <v>616800.10080000001</v>
      </c>
      <c r="D77" s="96">
        <f>SumInsured!D57</f>
        <v>419054.31840000005</v>
      </c>
      <c r="E77" s="96">
        <f>SumInsured!E57</f>
        <v>50300.312400000003</v>
      </c>
      <c r="F77" s="96">
        <f>SumInsured!F57</f>
        <v>71390.592000000004</v>
      </c>
      <c r="G77" s="96">
        <f>SumInsured!G57</f>
        <v>23058.696</v>
      </c>
      <c r="H77" s="87">
        <f t="shared" si="40"/>
        <v>1820506.5827999997</v>
      </c>
    </row>
    <row r="78" spans="1:8">
      <c r="A78" s="35">
        <v>499</v>
      </c>
      <c r="B78" s="96">
        <f>SumInsured!B58</f>
        <v>321347.22959999996</v>
      </c>
      <c r="C78" s="96">
        <f>SumInsured!C58</f>
        <v>284172.22320000001</v>
      </c>
      <c r="D78" s="96">
        <f>SumInsured!D58</f>
        <v>223023.62880000001</v>
      </c>
      <c r="E78" s="96">
        <f>SumInsured!E58</f>
        <v>14449.5468</v>
      </c>
      <c r="F78" s="96">
        <f>SumInsured!F58</f>
        <v>23740.2048</v>
      </c>
      <c r="G78" s="96">
        <f>SumInsured!G58</f>
        <v>10851.948</v>
      </c>
      <c r="H78" s="87">
        <f t="shared" si="40"/>
        <v>877584.78119999985</v>
      </c>
    </row>
    <row r="79" spans="1:8">
      <c r="A79" s="35">
        <v>749</v>
      </c>
      <c r="B79" s="96">
        <f>SumInsured!B59</f>
        <v>147412.10879999999</v>
      </c>
      <c r="C79" s="96">
        <f>SumInsured!C59</f>
        <v>122653.37519999999</v>
      </c>
      <c r="D79" s="96">
        <f>SumInsured!D59</f>
        <v>96024.062399999995</v>
      </c>
      <c r="E79" s="96">
        <f>SumInsured!E59</f>
        <v>9086.8284000000003</v>
      </c>
      <c r="F79" s="96">
        <f>SumInsured!F59</f>
        <v>7875.6287999999995</v>
      </c>
      <c r="G79" s="96">
        <f>SumInsured!G59</f>
        <v>4132.1400000000003</v>
      </c>
      <c r="H79" s="87">
        <f t="shared" si="40"/>
        <v>387184.14360000001</v>
      </c>
    </row>
    <row r="80" spans="1:8">
      <c r="A80" s="35">
        <v>999</v>
      </c>
      <c r="B80" s="96">
        <f>SumInsured!B60</f>
        <v>159975.64079999999</v>
      </c>
      <c r="C80" s="96">
        <f>SumInsured!C60</f>
        <v>78235.691999999995</v>
      </c>
      <c r="D80" s="96">
        <f>SumInsured!D60</f>
        <v>94254.033599999995</v>
      </c>
      <c r="E80" s="96">
        <f>SumInsured!E60</f>
        <v>5362.7184000000007</v>
      </c>
      <c r="F80" s="96">
        <f>SumInsured!F60</f>
        <v>5099.3279999999995</v>
      </c>
      <c r="G80" s="96">
        <f>SumInsured!G60</f>
        <v>2140.5840000000003</v>
      </c>
      <c r="H80" s="87">
        <f t="shared" si="40"/>
        <v>345067.99679999991</v>
      </c>
    </row>
    <row r="81" spans="1:8">
      <c r="A81" s="83">
        <v>1499</v>
      </c>
      <c r="B81" s="96">
        <f>SumInsured!B61</f>
        <v>55558.7304</v>
      </c>
      <c r="C81" s="96">
        <f>SumInsured!C61</f>
        <v>20189.856</v>
      </c>
      <c r="D81" s="96">
        <f>SumInsured!D61</f>
        <v>19249.063199999997</v>
      </c>
      <c r="E81" s="96">
        <f>SumInsured!E61</f>
        <v>1291.0247999999999</v>
      </c>
      <c r="F81" s="96">
        <f>SumInsured!F61</f>
        <v>1019.8656</v>
      </c>
      <c r="G81" s="96">
        <f>SumInsured!G61</f>
        <v>1463.184</v>
      </c>
      <c r="H81" s="87">
        <f t="shared" si="40"/>
        <v>98771.724000000002</v>
      </c>
    </row>
    <row r="82" spans="1:8">
      <c r="A82" s="83">
        <v>1990</v>
      </c>
      <c r="B82" s="96">
        <f>SumInsured!B62</f>
        <v>31548.424799999997</v>
      </c>
      <c r="C82" s="96">
        <f>SumInsured!C62</f>
        <v>14132.8992</v>
      </c>
      <c r="D82" s="96">
        <f>SumInsured!D62</f>
        <v>7965.1296000000002</v>
      </c>
      <c r="E82" s="96">
        <f>SumInsured!E62</f>
        <v>2979.288</v>
      </c>
      <c r="F82" s="96">
        <f>SumInsured!F62</f>
        <v>169.9776</v>
      </c>
      <c r="G82" s="96">
        <f>SumInsured!G62</f>
        <v>0</v>
      </c>
      <c r="H82" s="87">
        <f t="shared" si="40"/>
        <v>56795.719199999992</v>
      </c>
    </row>
    <row r="83" spans="1:8">
      <c r="A83" s="88" t="s">
        <v>548</v>
      </c>
      <c r="B83" s="96">
        <f>SumInsured!B63</f>
        <v>16751.376</v>
      </c>
      <c r="C83" s="96">
        <f>SumInsured!C63</f>
        <v>9337.8083999999999</v>
      </c>
      <c r="D83" s="96">
        <f>SumInsured!D63</f>
        <v>8407.6368000000002</v>
      </c>
      <c r="E83" s="96">
        <f>SumInsured!E63</f>
        <v>1588.9536000000001</v>
      </c>
      <c r="F83" s="96">
        <f>SumInsured!F63</f>
        <v>2776.3008</v>
      </c>
      <c r="G83" s="96">
        <f>SumInsured!G63</f>
        <v>541.91999999999996</v>
      </c>
      <c r="H83" s="87">
        <f t="shared" si="40"/>
        <v>39403.995599999995</v>
      </c>
    </row>
    <row r="84" spans="1:8" ht="16.5" thickBot="1">
      <c r="A84" s="90" t="s">
        <v>412</v>
      </c>
      <c r="B84" s="91">
        <f>SUM(B71:B83)</f>
        <v>2791896.0000000009</v>
      </c>
      <c r="C84" s="91">
        <f t="shared" ref="C84:G84" si="41">SUM(C71:C83)</f>
        <v>2523731.9999999995</v>
      </c>
      <c r="D84" s="91">
        <f t="shared" si="41"/>
        <v>2212536.0000000005</v>
      </c>
      <c r="E84" s="91">
        <f t="shared" si="41"/>
        <v>496548.00000000006</v>
      </c>
      <c r="F84" s="91">
        <f t="shared" si="41"/>
        <v>566591.99999999988</v>
      </c>
      <c r="G84" s="91">
        <f t="shared" si="41"/>
        <v>135480.00000000003</v>
      </c>
      <c r="H84" s="91">
        <f>SUM(H71:H83)</f>
        <v>8726784</v>
      </c>
    </row>
    <row r="85" spans="1:8">
      <c r="A85" s="97" t="s">
        <v>561</v>
      </c>
    </row>
    <row r="86" spans="1:8">
      <c r="A86" s="148" t="s">
        <v>538</v>
      </c>
      <c r="B86" s="148"/>
      <c r="C86" s="148"/>
      <c r="D86" s="148"/>
      <c r="E86" s="148"/>
      <c r="F86" s="148"/>
      <c r="G86" s="148"/>
      <c r="H86" s="148"/>
    </row>
    <row r="87" spans="1:8" ht="31.5">
      <c r="A87" s="84" t="s">
        <v>539</v>
      </c>
      <c r="B87" s="85" t="s">
        <v>540</v>
      </c>
      <c r="C87" s="85" t="s">
        <v>407</v>
      </c>
      <c r="D87" s="85" t="s">
        <v>541</v>
      </c>
      <c r="E87" s="85" t="s">
        <v>409</v>
      </c>
      <c r="F87" s="85" t="s">
        <v>542</v>
      </c>
      <c r="G87" s="85" t="s">
        <v>543</v>
      </c>
      <c r="H87" s="84" t="s">
        <v>555</v>
      </c>
    </row>
    <row r="88" spans="1:8">
      <c r="A88" s="89" t="s">
        <v>547</v>
      </c>
      <c r="B88" s="109">
        <f t="shared" ref="B88:H88" si="42">B37</f>
        <v>4.2999999999999983E-2</v>
      </c>
      <c r="C88" s="109">
        <f t="shared" si="42"/>
        <v>6.3300000000000009E-2</v>
      </c>
      <c r="D88" s="109">
        <f t="shared" si="42"/>
        <v>3.5599999999999993E-2</v>
      </c>
      <c r="E88" s="109">
        <f t="shared" si="42"/>
        <v>0.18819999999999998</v>
      </c>
      <c r="F88" s="109">
        <f t="shared" si="42"/>
        <v>9.9600000000000022E-2</v>
      </c>
      <c r="G88" s="109">
        <f t="shared" si="42"/>
        <v>7.5899999999999981E-2</v>
      </c>
      <c r="H88" s="109">
        <f t="shared" si="42"/>
        <v>5.9441814304101018E-2</v>
      </c>
    </row>
    <row r="89" spans="1:8">
      <c r="A89" s="35">
        <v>99</v>
      </c>
      <c r="B89" s="109">
        <f t="shared" ref="B89:B100" si="43">B88+B38</f>
        <v>8.8899999999999965E-2</v>
      </c>
      <c r="C89" s="109">
        <f t="shared" ref="C89:C100" si="44">C88+C38</f>
        <v>0.11700000000000002</v>
      </c>
      <c r="D89" s="109">
        <f t="shared" ref="D89:D100" si="45">D88+D38</f>
        <v>9.7899999999999987E-2</v>
      </c>
      <c r="E89" s="109">
        <f t="shared" ref="E89:E100" si="46">E88+E38</f>
        <v>0.37699999999999995</v>
      </c>
      <c r="F89" s="109">
        <f t="shared" ref="F89:F100" si="47">F88+F38</f>
        <v>0.23930000000000004</v>
      </c>
      <c r="G89" s="109">
        <f t="shared" ref="G89:G100" si="48">G88+G38</f>
        <v>0.23379999999999995</v>
      </c>
      <c r="H89" s="109">
        <f t="shared" ref="H89:H100" si="49">H88+H38</f>
        <v>0.12771517644988117</v>
      </c>
    </row>
    <row r="90" spans="1:8">
      <c r="A90" s="35">
        <v>149</v>
      </c>
      <c r="B90" s="109">
        <f t="shared" si="43"/>
        <v>0.15839999999999996</v>
      </c>
      <c r="C90" s="109">
        <f t="shared" si="44"/>
        <v>0.18630000000000002</v>
      </c>
      <c r="D90" s="109">
        <f t="shared" si="45"/>
        <v>0.21019999999999994</v>
      </c>
      <c r="E90" s="104">
        <f t="shared" si="46"/>
        <v>0.53479999999999994</v>
      </c>
      <c r="F90" s="109">
        <f t="shared" si="47"/>
        <v>0.42840000000000011</v>
      </c>
      <c r="G90" s="109">
        <f t="shared" si="48"/>
        <v>0.36739999999999995</v>
      </c>
      <c r="H90" s="109">
        <f t="shared" si="49"/>
        <v>0.22179303399740385</v>
      </c>
    </row>
    <row r="91" spans="1:8">
      <c r="A91" s="35">
        <v>199</v>
      </c>
      <c r="B91" s="109">
        <f t="shared" si="43"/>
        <v>0.31879999999999986</v>
      </c>
      <c r="C91" s="109">
        <f t="shared" si="44"/>
        <v>0.33940000000000003</v>
      </c>
      <c r="D91" s="109">
        <f t="shared" si="45"/>
        <v>0.4262999999999999</v>
      </c>
      <c r="E91" s="108">
        <f t="shared" si="46"/>
        <v>0.70739999999999992</v>
      </c>
      <c r="F91" s="104">
        <f t="shared" si="47"/>
        <v>0.6151000000000002</v>
      </c>
      <c r="G91" s="104">
        <f t="shared" si="48"/>
        <v>0.52789999999999992</v>
      </c>
      <c r="H91" s="109">
        <f t="shared" si="49"/>
        <v>0.39660702829358441</v>
      </c>
    </row>
    <row r="92" spans="1:8">
      <c r="A92" s="35">
        <v>249</v>
      </c>
      <c r="B92" s="109">
        <f t="shared" si="43"/>
        <v>0.42659999999999981</v>
      </c>
      <c r="C92" s="109">
        <f t="shared" si="44"/>
        <v>0.45140000000000002</v>
      </c>
      <c r="D92" s="104">
        <f t="shared" si="45"/>
        <v>0.53159999999999985</v>
      </c>
      <c r="E92" s="108">
        <f t="shared" si="46"/>
        <v>0.79499999999999993</v>
      </c>
      <c r="F92" s="108">
        <f t="shared" si="47"/>
        <v>0.73430000000000017</v>
      </c>
      <c r="G92" s="108">
        <f t="shared" si="48"/>
        <v>0.63039999999999985</v>
      </c>
      <c r="H92" s="104">
        <f t="shared" si="49"/>
        <v>0.50449631314353605</v>
      </c>
    </row>
    <row r="93" spans="1:8">
      <c r="A93" s="35">
        <v>299</v>
      </c>
      <c r="B93" s="104">
        <f t="shared" si="43"/>
        <v>0.50839999999999974</v>
      </c>
      <c r="C93" s="104">
        <f t="shared" si="44"/>
        <v>0.54610000000000003</v>
      </c>
      <c r="D93" s="108">
        <f t="shared" si="45"/>
        <v>0.6076999999999998</v>
      </c>
      <c r="E93" s="108">
        <f t="shared" si="46"/>
        <v>0.82869999999999988</v>
      </c>
      <c r="F93" s="108">
        <f t="shared" si="47"/>
        <v>0.80220000000000025</v>
      </c>
      <c r="G93" s="108">
        <f t="shared" si="48"/>
        <v>0.68859999999999988</v>
      </c>
      <c r="H93" s="108">
        <f t="shared" si="49"/>
        <v>0.58457606568467835</v>
      </c>
    </row>
    <row r="94" spans="1:8">
      <c r="A94" s="35">
        <v>399</v>
      </c>
      <c r="B94" s="108">
        <f t="shared" si="43"/>
        <v>0.73759999999999959</v>
      </c>
      <c r="C94" s="108">
        <f t="shared" si="44"/>
        <v>0.79050000000000009</v>
      </c>
      <c r="D94" s="108">
        <f t="shared" si="45"/>
        <v>0.79709999999999981</v>
      </c>
      <c r="E94" s="108">
        <f t="shared" si="46"/>
        <v>0.92999999999999983</v>
      </c>
      <c r="F94" s="108">
        <f t="shared" si="47"/>
        <v>0.92820000000000025</v>
      </c>
      <c r="G94" s="108">
        <f t="shared" si="48"/>
        <v>0.85879999999999979</v>
      </c>
      <c r="H94" s="108">
        <f t="shared" si="49"/>
        <v>0.79318746053528999</v>
      </c>
    </row>
    <row r="95" spans="1:8">
      <c r="A95" s="35">
        <v>499</v>
      </c>
      <c r="B95" s="108">
        <f t="shared" si="43"/>
        <v>0.85269999999999957</v>
      </c>
      <c r="C95" s="108">
        <f t="shared" si="44"/>
        <v>0.90310000000000012</v>
      </c>
      <c r="D95" s="108">
        <f t="shared" si="45"/>
        <v>0.89789999999999981</v>
      </c>
      <c r="E95" s="108">
        <f t="shared" si="46"/>
        <v>0.95909999999999984</v>
      </c>
      <c r="F95" s="108">
        <f t="shared" si="47"/>
        <v>0.9701000000000003</v>
      </c>
      <c r="G95" s="108">
        <f t="shared" si="48"/>
        <v>0.93889999999999973</v>
      </c>
      <c r="H95" s="108">
        <f t="shared" si="49"/>
        <v>0.89374968153216583</v>
      </c>
    </row>
    <row r="96" spans="1:8">
      <c r="A96" s="35">
        <v>749</v>
      </c>
      <c r="B96" s="108">
        <f t="shared" si="43"/>
        <v>0.90549999999999953</v>
      </c>
      <c r="C96" s="108">
        <f t="shared" si="44"/>
        <v>0.9517000000000001</v>
      </c>
      <c r="D96" s="108">
        <f t="shared" si="45"/>
        <v>0.9412999999999998</v>
      </c>
      <c r="E96" s="108">
        <f t="shared" si="46"/>
        <v>0.97739999999999982</v>
      </c>
      <c r="F96" s="108">
        <f t="shared" si="47"/>
        <v>0.98400000000000032</v>
      </c>
      <c r="G96" s="108">
        <f t="shared" si="48"/>
        <v>0.96939999999999971</v>
      </c>
      <c r="H96" s="108">
        <f t="shared" si="49"/>
        <v>0.93811701589038987</v>
      </c>
    </row>
    <row r="97" spans="1:8">
      <c r="A97" s="35">
        <v>999</v>
      </c>
      <c r="B97" s="108">
        <f t="shared" si="43"/>
        <v>0.96279999999999955</v>
      </c>
      <c r="C97" s="108">
        <f t="shared" si="44"/>
        <v>0.98270000000000013</v>
      </c>
      <c r="D97" s="108">
        <f t="shared" si="45"/>
        <v>0.98389999999999977</v>
      </c>
      <c r="E97" s="108">
        <f t="shared" si="46"/>
        <v>0.98819999999999986</v>
      </c>
      <c r="F97" s="108">
        <f t="shared" si="47"/>
        <v>0.99300000000000033</v>
      </c>
      <c r="G97" s="108">
        <f t="shared" si="48"/>
        <v>0.98519999999999974</v>
      </c>
      <c r="H97" s="108">
        <f t="shared" si="49"/>
        <v>0.97765827150070406</v>
      </c>
    </row>
    <row r="98" spans="1:8">
      <c r="A98" s="83">
        <v>1499</v>
      </c>
      <c r="B98" s="108">
        <f t="shared" si="43"/>
        <v>0.98269999999999957</v>
      </c>
      <c r="C98" s="108">
        <f t="shared" si="44"/>
        <v>0.99070000000000014</v>
      </c>
      <c r="D98" s="108">
        <f t="shared" si="45"/>
        <v>0.99259999999999982</v>
      </c>
      <c r="E98" s="108">
        <f t="shared" si="46"/>
        <v>0.9907999999999999</v>
      </c>
      <c r="F98" s="108">
        <f t="shared" si="47"/>
        <v>0.99480000000000035</v>
      </c>
      <c r="G98" s="108">
        <f t="shared" si="48"/>
        <v>0.99599999999999977</v>
      </c>
      <c r="H98" s="108">
        <f t="shared" si="49"/>
        <v>0.98897649869642701</v>
      </c>
    </row>
    <row r="99" spans="1:8">
      <c r="A99" s="83">
        <v>1990</v>
      </c>
      <c r="B99" s="108">
        <f t="shared" si="43"/>
        <v>0.99399999999999955</v>
      </c>
      <c r="C99" s="108">
        <f t="shared" si="44"/>
        <v>0.99630000000000019</v>
      </c>
      <c r="D99" s="108">
        <f t="shared" si="45"/>
        <v>0.99619999999999986</v>
      </c>
      <c r="E99" s="108">
        <f t="shared" si="46"/>
        <v>0.99679999999999991</v>
      </c>
      <c r="F99" s="108">
        <f t="shared" si="47"/>
        <v>0.99510000000000032</v>
      </c>
      <c r="G99" s="108">
        <f t="shared" si="48"/>
        <v>0.99599999999999977</v>
      </c>
      <c r="H99" s="108">
        <f t="shared" si="49"/>
        <v>0.995484705981035</v>
      </c>
    </row>
    <row r="100" spans="1:8">
      <c r="A100" s="88" t="s">
        <v>548</v>
      </c>
      <c r="B100" s="108">
        <f t="shared" si="43"/>
        <v>0.99999999999999956</v>
      </c>
      <c r="C100" s="108">
        <f t="shared" si="44"/>
        <v>1.0000000000000002</v>
      </c>
      <c r="D100" s="108">
        <f t="shared" si="45"/>
        <v>0.99999999999999989</v>
      </c>
      <c r="E100" s="108">
        <f t="shared" si="46"/>
        <v>0.99999999999999989</v>
      </c>
      <c r="F100" s="108">
        <f t="shared" si="47"/>
        <v>1.0000000000000002</v>
      </c>
      <c r="G100" s="108">
        <f t="shared" si="48"/>
        <v>0.99999999999999978</v>
      </c>
      <c r="H100" s="108">
        <f t="shared" si="49"/>
        <v>1</v>
      </c>
    </row>
    <row r="103" spans="1:8">
      <c r="A103" s="71" t="s">
        <v>403</v>
      </c>
      <c r="B103" s="4"/>
      <c r="C103" s="4"/>
      <c r="D103" s="4"/>
      <c r="E103" s="4"/>
      <c r="F103" s="4"/>
      <c r="G103" s="4"/>
      <c r="H103" s="4"/>
    </row>
    <row r="104" spans="1:8">
      <c r="A104" s="71" t="s">
        <v>551</v>
      </c>
      <c r="B104" s="4"/>
      <c r="C104" s="4"/>
      <c r="D104" s="4"/>
      <c r="E104" s="4"/>
      <c r="F104" s="4"/>
      <c r="G104" s="4"/>
      <c r="H104" s="4"/>
    </row>
    <row r="105" spans="1:8">
      <c r="A105" t="s">
        <v>419</v>
      </c>
      <c r="B105" s="94">
        <v>1904073</v>
      </c>
      <c r="C105" s="94">
        <v>1862514</v>
      </c>
      <c r="D105" s="94">
        <v>1323096</v>
      </c>
      <c r="E105" s="94">
        <v>333680</v>
      </c>
      <c r="F105" s="94">
        <v>365451</v>
      </c>
      <c r="G105" s="94">
        <v>102693</v>
      </c>
      <c r="H105" s="94">
        <v>5891507</v>
      </c>
    </row>
    <row r="106" spans="1:8" ht="31.5">
      <c r="A106" s="6" t="s">
        <v>562</v>
      </c>
      <c r="B106" s="94">
        <v>260765</v>
      </c>
      <c r="C106" s="94">
        <v>248083</v>
      </c>
      <c r="D106" s="94">
        <v>221267</v>
      </c>
      <c r="E106" s="94">
        <v>121135</v>
      </c>
      <c r="F106" s="94">
        <v>158255</v>
      </c>
      <c r="G106" s="94">
        <v>175164</v>
      </c>
      <c r="H106" s="94">
        <v>198215.5</v>
      </c>
    </row>
    <row r="107" spans="1:8" ht="31.5">
      <c r="A107" s="6" t="s">
        <v>563</v>
      </c>
      <c r="B107" s="94">
        <v>1726</v>
      </c>
      <c r="C107" s="94">
        <v>1644</v>
      </c>
      <c r="D107" s="94">
        <v>1731</v>
      </c>
      <c r="E107" s="94">
        <v>1474</v>
      </c>
      <c r="F107" s="94">
        <v>1438</v>
      </c>
      <c r="G107" s="94">
        <v>1486</v>
      </c>
      <c r="H107" s="94">
        <v>1565</v>
      </c>
    </row>
    <row r="108" spans="1:8">
      <c r="A108" s="4"/>
      <c r="B108" s="4"/>
      <c r="C108" s="4"/>
      <c r="D108" s="4"/>
      <c r="E108" s="4"/>
      <c r="F108" s="4"/>
      <c r="G108" s="4"/>
      <c r="H108" s="4"/>
    </row>
    <row r="109" spans="1:8">
      <c r="A109" s="4"/>
      <c r="B109" s="4"/>
      <c r="C109" s="4"/>
      <c r="D109" s="4"/>
      <c r="E109" s="4"/>
      <c r="F109" s="4"/>
      <c r="G109" s="4"/>
      <c r="H109" s="4"/>
    </row>
    <row r="110" spans="1:8">
      <c r="A110" s="4" t="s">
        <v>564</v>
      </c>
      <c r="B110" s="4"/>
      <c r="C110" s="4"/>
      <c r="D110" s="4"/>
      <c r="E110" s="4"/>
      <c r="F110" s="4"/>
      <c r="G110" s="4"/>
      <c r="H110" s="4"/>
    </row>
    <row r="111" spans="1:8">
      <c r="A111" s="4" t="s">
        <v>565</v>
      </c>
      <c r="B111" s="4"/>
      <c r="C111" s="4"/>
      <c r="D111" s="4"/>
      <c r="E111" s="4"/>
      <c r="F111" s="4"/>
      <c r="G111" s="4"/>
      <c r="H111" s="4"/>
    </row>
    <row r="112" spans="1:8">
      <c r="B112" s="4"/>
      <c r="C112" s="4"/>
      <c r="D112" s="4"/>
      <c r="E112" s="4"/>
      <c r="F112" s="4"/>
      <c r="G112" s="4"/>
      <c r="H112" s="4"/>
    </row>
    <row r="113" spans="1:8">
      <c r="A113" s="105" t="s">
        <v>566</v>
      </c>
      <c r="B113" s="110">
        <v>0.4</v>
      </c>
      <c r="C113" s="4"/>
      <c r="D113" s="4"/>
      <c r="E113" s="4"/>
      <c r="F113" s="4"/>
      <c r="G113" s="4"/>
      <c r="H113" s="4"/>
    </row>
    <row r="114" spans="1:8">
      <c r="A114" s="106" t="s">
        <v>567</v>
      </c>
      <c r="B114" s="110">
        <v>0.5</v>
      </c>
      <c r="C114" s="4"/>
      <c r="D114" s="4"/>
      <c r="E114" s="4"/>
      <c r="F114" s="4"/>
      <c r="G114" s="4"/>
      <c r="H114" s="4"/>
    </row>
    <row r="115" spans="1:8">
      <c r="A115" s="107" t="s">
        <v>568</v>
      </c>
      <c r="B115" s="110">
        <v>0.6</v>
      </c>
      <c r="C115" s="4"/>
      <c r="D115" s="4"/>
      <c r="E115" s="4"/>
      <c r="F115" s="4"/>
      <c r="G115" s="4"/>
      <c r="H115" s="4"/>
    </row>
    <row r="116" spans="1:8">
      <c r="A116" t="s">
        <v>569</v>
      </c>
      <c r="B116" s="111">
        <v>0.75</v>
      </c>
    </row>
  </sheetData>
  <mergeCells count="6">
    <mergeCell ref="A86:H86"/>
    <mergeCell ref="A17:H17"/>
    <mergeCell ref="A1:H1"/>
    <mergeCell ref="A69:H69"/>
    <mergeCell ref="A35:H35"/>
    <mergeCell ref="A52:H5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DDDDBDB5956740A3123C2D33BF6E19" ma:contentTypeVersion="2" ma:contentTypeDescription="Create a new document." ma:contentTypeScope="" ma:versionID="9911a11698c624ae95eb17119016c336">
  <xsd:schema xmlns:xsd="http://www.w3.org/2001/XMLSchema" xmlns:xs="http://www.w3.org/2001/XMLSchema" xmlns:p="http://schemas.microsoft.com/office/2006/metadata/properties" xmlns:ns2="18003b44-5322-452e-be20-af0877e9093a" targetNamespace="http://schemas.microsoft.com/office/2006/metadata/properties" ma:root="true" ma:fieldsID="395fc67914fdfbd4ce87d0e57c5eb2dd" ns2:_="">
    <xsd:import namespace="18003b44-5322-452e-be20-af0877e9093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003b44-5322-452e-be20-af0877e909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4CC7BDA-5860-414B-879F-05665C255F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003b44-5322-452e-be20-af0877e909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FD6AABF-0AF5-4BB4-A171-794518741BDC}">
  <ds:schemaRefs>
    <ds:schemaRef ds:uri="http://schemas.microsoft.com/sharepoint/v3/contenttype/forms"/>
  </ds:schemaRefs>
</ds:datastoreItem>
</file>

<file path=customXml/itemProps3.xml><?xml version="1.0" encoding="utf-8"?>
<ds:datastoreItem xmlns:ds="http://schemas.openxmlformats.org/officeDocument/2006/customXml" ds:itemID="{59ECB5D6-0CF9-475A-BFCD-1CADF1BCD13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ClimateData&gt;&gt;</vt:lpstr>
      <vt:lpstr>Description</vt:lpstr>
      <vt:lpstr>SSPScenarios</vt:lpstr>
      <vt:lpstr>SSPScenarioData</vt:lpstr>
      <vt:lpstr>Historical Hazard Data</vt:lpstr>
      <vt:lpstr>RAF</vt:lpstr>
      <vt:lpstr>Hazards&gt;&gt;</vt:lpstr>
      <vt:lpstr>HazardData</vt:lpstr>
      <vt:lpstr>RegionalHazardData</vt:lpstr>
      <vt:lpstr>HazardBucketAnalysis</vt:lpstr>
      <vt:lpstr>HazardPivot</vt:lpstr>
      <vt:lpstr>HazardVisuals</vt:lpstr>
      <vt:lpstr>HazardsByRegion</vt:lpstr>
      <vt:lpstr>CensusData&gt;&gt;</vt:lpstr>
      <vt:lpstr>Inflation</vt:lpstr>
      <vt:lpstr>Demographic</vt:lpstr>
      <vt:lpstr>OtherData</vt:lpstr>
      <vt:lpstr>OtherAssumptions&gt;&gt;</vt:lpstr>
      <vt:lpstr>DemandSurge</vt:lpstr>
      <vt:lpstr>SumInsured</vt:lpstr>
      <vt:lpstr>ContentsCost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Suleyman Ersan</dc:creator>
  <cp:keywords/>
  <dc:description/>
  <cp:lastModifiedBy>Anton Shevarderino</cp:lastModifiedBy>
  <cp:revision/>
  <dcterms:created xsi:type="dcterms:W3CDTF">2023-02-27T10:50:53Z</dcterms:created>
  <dcterms:modified xsi:type="dcterms:W3CDTF">2023-04-04T12:23:13Z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0x0101006BDDDDBDB5956740A3123C2D33BF6E19</vt:lpwstr>
  </property>
</Properties>
</file>